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4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6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charts/chartEx7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WPISY/2024-08-05 S&amp;P 500 - ANALIZA od 1950/"/>
    </mc:Choice>
  </mc:AlternateContent>
  <xr:revisionPtr revIDLastSave="2587" documentId="8_{AED92395-F812-4620-8583-3D9AE37AFCAB}" xr6:coauthVersionLast="47" xr6:coauthVersionMax="47" xr10:uidLastSave="{0EE8E01A-E000-45C1-A0C6-9DC9133B8310}"/>
  <bookViews>
    <workbookView xWindow="-120" yWindow="-120" windowWidth="29040" windowHeight="15840" xr2:uid="{0C1BD702-AD44-451C-BCF4-544A728E6D27}"/>
  </bookViews>
  <sheets>
    <sheet name="S&amp;P 500" sheetId="1" r:id="rId1"/>
    <sheet name="Wykresy" sheetId="5" r:id="rId2"/>
    <sheet name="Dywidendy" sheetId="4" r:id="rId3"/>
  </sheets>
  <definedNames>
    <definedName name="_xlnm._FilterDatabase" localSheetId="2" hidden="1">Dywidendy!$B$8:$N$1853</definedName>
    <definedName name="_xlnm._FilterDatabase" localSheetId="0" hidden="1">'S&amp;P 500'!$A$2:$C$76</definedName>
    <definedName name="_Regression_Int">1</definedName>
    <definedName name="_xlchart.v1.0" hidden="1">'S&amp;P 500'!$K$3:$K$71</definedName>
    <definedName name="_xlchart.v1.1" hidden="1">'S&amp;P 500'!$M$2</definedName>
    <definedName name="_xlchart.v1.10" hidden="1">'S&amp;P 500'!$K$14</definedName>
    <definedName name="_xlchart.v1.100" hidden="1">'S&amp;P 500'!$L$30:$R$30</definedName>
    <definedName name="_xlchart.v1.101" hidden="1">'S&amp;P 500'!$L$31:$R$31</definedName>
    <definedName name="_xlchart.v1.102" hidden="1">'S&amp;P 500'!$L$32:$R$32</definedName>
    <definedName name="_xlchart.v1.103" hidden="1">'S&amp;P 500'!$L$33:$R$33</definedName>
    <definedName name="_xlchart.v1.104" hidden="1">'S&amp;P 500'!$L$34:$R$34</definedName>
    <definedName name="_xlchart.v1.105" hidden="1">'S&amp;P 500'!$L$35:$R$35</definedName>
    <definedName name="_xlchart.v1.106" hidden="1">'S&amp;P 500'!$L$36:$R$36</definedName>
    <definedName name="_xlchart.v1.107" hidden="1">'S&amp;P 500'!$L$37:$R$37</definedName>
    <definedName name="_xlchart.v1.108" hidden="1">'S&amp;P 500'!$L$38:$R$38</definedName>
    <definedName name="_xlchart.v1.109" hidden="1">'S&amp;P 500'!$L$39:$R$39</definedName>
    <definedName name="_xlchart.v1.11" hidden="1">'S&amp;P 500'!$K$15</definedName>
    <definedName name="_xlchart.v1.110" hidden="1">'S&amp;P 500'!$L$3:$R$3</definedName>
    <definedName name="_xlchart.v1.111" hidden="1">'S&amp;P 500'!$L$40:$R$40</definedName>
    <definedName name="_xlchart.v1.112" hidden="1">'S&amp;P 500'!$L$41:$R$41</definedName>
    <definedName name="_xlchart.v1.113" hidden="1">'S&amp;P 500'!$L$42:$R$42</definedName>
    <definedName name="_xlchart.v1.114" hidden="1">'S&amp;P 500'!$L$43:$R$43</definedName>
    <definedName name="_xlchart.v1.115" hidden="1">'S&amp;P 500'!$L$44:$R$44</definedName>
    <definedName name="_xlchart.v1.116" hidden="1">'S&amp;P 500'!$L$45:$R$45</definedName>
    <definedName name="_xlchart.v1.117" hidden="1">'S&amp;P 500'!$L$46:$R$46</definedName>
    <definedName name="_xlchart.v1.118" hidden="1">'S&amp;P 500'!$L$47:$R$47</definedName>
    <definedName name="_xlchart.v1.119" hidden="1">'S&amp;P 500'!$L$48:$R$48</definedName>
    <definedName name="_xlchart.v1.12" hidden="1">'S&amp;P 500'!$K$16</definedName>
    <definedName name="_xlchart.v1.120" hidden="1">'S&amp;P 500'!$L$49:$R$49</definedName>
    <definedName name="_xlchart.v1.121" hidden="1">'S&amp;P 500'!$L$4:$R$4</definedName>
    <definedName name="_xlchart.v1.122" hidden="1">'S&amp;P 500'!$L$50:$R$50</definedName>
    <definedName name="_xlchart.v1.123" hidden="1">'S&amp;P 500'!$L$51:$R$51</definedName>
    <definedName name="_xlchart.v1.124" hidden="1">'S&amp;P 500'!$L$52:$R$52</definedName>
    <definedName name="_xlchart.v1.125" hidden="1">'S&amp;P 500'!$L$53:$R$53</definedName>
    <definedName name="_xlchart.v1.126" hidden="1">'S&amp;P 500'!$L$54:$R$54</definedName>
    <definedName name="_xlchart.v1.127" hidden="1">'S&amp;P 500'!$L$55:$R$55</definedName>
    <definedName name="_xlchart.v1.128" hidden="1">'S&amp;P 500'!$L$56:$R$56</definedName>
    <definedName name="_xlchart.v1.129" hidden="1">'S&amp;P 500'!$L$57:$R$57</definedName>
    <definedName name="_xlchart.v1.13" hidden="1">'S&amp;P 500'!$K$17</definedName>
    <definedName name="_xlchart.v1.130" hidden="1">'S&amp;P 500'!$L$58:$R$58</definedName>
    <definedName name="_xlchart.v1.131" hidden="1">'S&amp;P 500'!$L$59:$R$59</definedName>
    <definedName name="_xlchart.v1.132" hidden="1">'S&amp;P 500'!$L$5:$R$5</definedName>
    <definedName name="_xlchart.v1.133" hidden="1">'S&amp;P 500'!$L$60:$R$60</definedName>
    <definedName name="_xlchart.v1.134" hidden="1">'S&amp;P 500'!$L$61:$R$61</definedName>
    <definedName name="_xlchart.v1.135" hidden="1">'S&amp;P 500'!$L$62:$R$62</definedName>
    <definedName name="_xlchart.v1.136" hidden="1">'S&amp;P 500'!$L$63:$R$63</definedName>
    <definedName name="_xlchart.v1.137" hidden="1">'S&amp;P 500'!$L$64:$R$64</definedName>
    <definedName name="_xlchart.v1.138" hidden="1">'S&amp;P 500'!$L$65:$R$65</definedName>
    <definedName name="_xlchart.v1.139" hidden="1">'S&amp;P 500'!$L$66:$R$66</definedName>
    <definedName name="_xlchart.v1.14" hidden="1">'S&amp;P 500'!$K$18</definedName>
    <definedName name="_xlchart.v1.140" hidden="1">'S&amp;P 500'!$L$67:$R$67</definedName>
    <definedName name="_xlchart.v1.141" hidden="1">'S&amp;P 500'!$L$68:$R$68</definedName>
    <definedName name="_xlchart.v1.142" hidden="1">'S&amp;P 500'!$L$69:$R$69</definedName>
    <definedName name="_xlchart.v1.143" hidden="1">'S&amp;P 500'!$L$6:$R$6</definedName>
    <definedName name="_xlchart.v1.144" hidden="1">'S&amp;P 500'!$L$70:$R$70</definedName>
    <definedName name="_xlchart.v1.145" hidden="1">'S&amp;P 500'!$L$71:$R$71</definedName>
    <definedName name="_xlchart.v1.146" hidden="1">'S&amp;P 500'!$L$72:$R$72</definedName>
    <definedName name="_xlchart.v1.147" hidden="1">'S&amp;P 500'!$L$73:$R$73</definedName>
    <definedName name="_xlchart.v1.148" hidden="1">'S&amp;P 500'!$L$74:$R$74</definedName>
    <definedName name="_xlchart.v1.149" hidden="1">'S&amp;P 500'!$L$75:$R$75</definedName>
    <definedName name="_xlchart.v1.15" hidden="1">'S&amp;P 500'!$K$19</definedName>
    <definedName name="_xlchart.v1.150" hidden="1">'S&amp;P 500'!$L$7:$R$7</definedName>
    <definedName name="_xlchart.v1.151" hidden="1">'S&amp;P 500'!$L$8:$R$8</definedName>
    <definedName name="_xlchart.v1.152" hidden="1">'S&amp;P 500'!$L$9:$R$9</definedName>
    <definedName name="_xlchart.v1.153" hidden="1">'S&amp;P 500'!$K$3:$K$75</definedName>
    <definedName name="_xlchart.v1.154" hidden="1">'S&amp;P 500'!$L$2</definedName>
    <definedName name="_xlchart.v1.155" hidden="1">'S&amp;P 500'!$L$3:$L$75</definedName>
    <definedName name="_xlchart.v1.156" hidden="1">'S&amp;P 500'!$K$3:$K$66</definedName>
    <definedName name="_xlchart.v1.157" hidden="1">'S&amp;P 500'!$N$2</definedName>
    <definedName name="_xlchart.v1.158" hidden="1">'S&amp;P 500'!$N$3:$N$66</definedName>
    <definedName name="_xlchart.v1.159" hidden="1">'S&amp;P 500'!$T$10</definedName>
    <definedName name="_xlchart.v1.16" hidden="1">'S&amp;P 500'!$K$20</definedName>
    <definedName name="_xlchart.v1.160" hidden="1">'S&amp;P 500'!$T$11</definedName>
    <definedName name="_xlchart.v1.161" hidden="1">'S&amp;P 500'!$T$12</definedName>
    <definedName name="_xlchart.v1.162" hidden="1">'S&amp;P 500'!$T$13</definedName>
    <definedName name="_xlchart.v1.163" hidden="1">'S&amp;P 500'!$T$14</definedName>
    <definedName name="_xlchart.v1.164" hidden="1">'S&amp;P 500'!$T$15</definedName>
    <definedName name="_xlchart.v1.165" hidden="1">'S&amp;P 500'!$T$16</definedName>
    <definedName name="_xlchart.v1.166" hidden="1">'S&amp;P 500'!$T$17</definedName>
    <definedName name="_xlchart.v1.167" hidden="1">'S&amp;P 500'!$T$18</definedName>
    <definedName name="_xlchart.v1.168" hidden="1">'S&amp;P 500'!$T$19</definedName>
    <definedName name="_xlchart.v1.169" hidden="1">'S&amp;P 500'!$T$20</definedName>
    <definedName name="_xlchart.v1.17" hidden="1">'S&amp;P 500'!$K$21</definedName>
    <definedName name="_xlchart.v1.170" hidden="1">'S&amp;P 500'!$T$21</definedName>
    <definedName name="_xlchart.v1.171" hidden="1">'S&amp;P 500'!$T$22</definedName>
    <definedName name="_xlchart.v1.172" hidden="1">'S&amp;P 500'!$T$23</definedName>
    <definedName name="_xlchart.v1.173" hidden="1">'S&amp;P 500'!$T$24</definedName>
    <definedName name="_xlchart.v1.174" hidden="1">'S&amp;P 500'!$T$25</definedName>
    <definedName name="_xlchart.v1.175" hidden="1">'S&amp;P 500'!$T$26</definedName>
    <definedName name="_xlchart.v1.176" hidden="1">'S&amp;P 500'!$T$27</definedName>
    <definedName name="_xlchart.v1.177" hidden="1">'S&amp;P 500'!$T$28</definedName>
    <definedName name="_xlchart.v1.178" hidden="1">'S&amp;P 500'!$T$29</definedName>
    <definedName name="_xlchart.v1.179" hidden="1">'S&amp;P 500'!$T$3</definedName>
    <definedName name="_xlchart.v1.18" hidden="1">'S&amp;P 500'!$K$22</definedName>
    <definedName name="_xlchart.v1.180" hidden="1">'S&amp;P 500'!$T$30</definedName>
    <definedName name="_xlchart.v1.181" hidden="1">'S&amp;P 500'!$T$31</definedName>
    <definedName name="_xlchart.v1.182" hidden="1">'S&amp;P 500'!$T$32</definedName>
    <definedName name="_xlchart.v1.183" hidden="1">'S&amp;P 500'!$T$33</definedName>
    <definedName name="_xlchart.v1.184" hidden="1">'S&amp;P 500'!$T$34</definedName>
    <definedName name="_xlchart.v1.185" hidden="1">'S&amp;P 500'!$T$35</definedName>
    <definedName name="_xlchart.v1.186" hidden="1">'S&amp;P 500'!$T$36</definedName>
    <definedName name="_xlchart.v1.187" hidden="1">'S&amp;P 500'!$T$37</definedName>
    <definedName name="_xlchart.v1.188" hidden="1">'S&amp;P 500'!$T$38</definedName>
    <definedName name="_xlchart.v1.189" hidden="1">'S&amp;P 500'!$T$39</definedName>
    <definedName name="_xlchart.v1.19" hidden="1">'S&amp;P 500'!$K$23</definedName>
    <definedName name="_xlchart.v1.190" hidden="1">'S&amp;P 500'!$T$4</definedName>
    <definedName name="_xlchart.v1.191" hidden="1">'S&amp;P 500'!$T$40</definedName>
    <definedName name="_xlchart.v1.192" hidden="1">'S&amp;P 500'!$T$41</definedName>
    <definedName name="_xlchart.v1.193" hidden="1">'S&amp;P 500'!$T$42</definedName>
    <definedName name="_xlchart.v1.194" hidden="1">'S&amp;P 500'!$T$43</definedName>
    <definedName name="_xlchart.v1.195" hidden="1">'S&amp;P 500'!$T$44</definedName>
    <definedName name="_xlchart.v1.196" hidden="1">'S&amp;P 500'!$T$45</definedName>
    <definedName name="_xlchart.v1.197" hidden="1">'S&amp;P 500'!$T$46</definedName>
    <definedName name="_xlchart.v1.198" hidden="1">'S&amp;P 500'!$T$47</definedName>
    <definedName name="_xlchart.v1.199" hidden="1">'S&amp;P 500'!$T$48</definedName>
    <definedName name="_xlchart.v1.2" hidden="1">'S&amp;P 500'!$M$3:$M$71</definedName>
    <definedName name="_xlchart.v1.20" hidden="1">'S&amp;P 500'!$K$24</definedName>
    <definedName name="_xlchart.v1.200" hidden="1">'S&amp;P 500'!$T$49</definedName>
    <definedName name="_xlchart.v1.201" hidden="1">'S&amp;P 500'!$T$5</definedName>
    <definedName name="_xlchart.v1.202" hidden="1">'S&amp;P 500'!$T$50</definedName>
    <definedName name="_xlchart.v1.203" hidden="1">'S&amp;P 500'!$T$51</definedName>
    <definedName name="_xlchart.v1.204" hidden="1">'S&amp;P 500'!$T$52</definedName>
    <definedName name="_xlchart.v1.205" hidden="1">'S&amp;P 500'!$T$53</definedName>
    <definedName name="_xlchart.v1.206" hidden="1">'S&amp;P 500'!$T$54</definedName>
    <definedName name="_xlchart.v1.207" hidden="1">'S&amp;P 500'!$T$55</definedName>
    <definedName name="_xlchart.v1.208" hidden="1">'S&amp;P 500'!$T$56</definedName>
    <definedName name="_xlchart.v1.209" hidden="1">'S&amp;P 500'!$T$57</definedName>
    <definedName name="_xlchart.v1.21" hidden="1">'S&amp;P 500'!$K$25</definedName>
    <definedName name="_xlchart.v1.210" hidden="1">'S&amp;P 500'!$T$58</definedName>
    <definedName name="_xlchart.v1.211" hidden="1">'S&amp;P 500'!$T$59</definedName>
    <definedName name="_xlchart.v1.212" hidden="1">'S&amp;P 500'!$T$6</definedName>
    <definedName name="_xlchart.v1.213" hidden="1">'S&amp;P 500'!$T$60</definedName>
    <definedName name="_xlchart.v1.214" hidden="1">'S&amp;P 500'!$T$61</definedName>
    <definedName name="_xlchart.v1.215" hidden="1">'S&amp;P 500'!$T$62</definedName>
    <definedName name="_xlchart.v1.216" hidden="1">'S&amp;P 500'!$T$63</definedName>
    <definedName name="_xlchart.v1.217" hidden="1">'S&amp;P 500'!$T$64</definedName>
    <definedName name="_xlchart.v1.218" hidden="1">'S&amp;P 500'!$T$65</definedName>
    <definedName name="_xlchart.v1.219" hidden="1">'S&amp;P 500'!$T$66</definedName>
    <definedName name="_xlchart.v1.22" hidden="1">'S&amp;P 500'!$K$26</definedName>
    <definedName name="_xlchart.v1.220" hidden="1">'S&amp;P 500'!$T$67</definedName>
    <definedName name="_xlchart.v1.221" hidden="1">'S&amp;P 500'!$T$68</definedName>
    <definedName name="_xlchart.v1.222" hidden="1">'S&amp;P 500'!$T$69</definedName>
    <definedName name="_xlchart.v1.223" hidden="1">'S&amp;P 500'!$T$7</definedName>
    <definedName name="_xlchart.v1.224" hidden="1">'S&amp;P 500'!$T$70</definedName>
    <definedName name="_xlchart.v1.225" hidden="1">'S&amp;P 500'!$T$71</definedName>
    <definedName name="_xlchart.v1.226" hidden="1">'S&amp;P 500'!$T$72</definedName>
    <definedName name="_xlchart.v1.227" hidden="1">'S&amp;P 500'!$T$73</definedName>
    <definedName name="_xlchart.v1.228" hidden="1">'S&amp;P 500'!$T$74</definedName>
    <definedName name="_xlchart.v1.229" hidden="1">'S&amp;P 500'!$T$75</definedName>
    <definedName name="_xlchart.v1.23" hidden="1">'S&amp;P 500'!$K$27</definedName>
    <definedName name="_xlchart.v1.230" hidden="1">'S&amp;P 500'!$T$8</definedName>
    <definedName name="_xlchart.v1.231" hidden="1">'S&amp;P 500'!$T$9</definedName>
    <definedName name="_xlchart.v1.232" hidden="1">'S&amp;P 500'!$U$10:$AA$10</definedName>
    <definedName name="_xlchart.v1.233" hidden="1">'S&amp;P 500'!$U$11:$AA$11</definedName>
    <definedName name="_xlchart.v1.234" hidden="1">'S&amp;P 500'!$U$12:$AA$12</definedName>
    <definedName name="_xlchart.v1.235" hidden="1">'S&amp;P 500'!$U$13:$AA$13</definedName>
    <definedName name="_xlchart.v1.236" hidden="1">'S&amp;P 500'!$U$14:$AA$14</definedName>
    <definedName name="_xlchart.v1.237" hidden="1">'S&amp;P 500'!$U$15:$AA$15</definedName>
    <definedName name="_xlchart.v1.238" hidden="1">'S&amp;P 500'!$U$16:$AA$16</definedName>
    <definedName name="_xlchart.v1.239" hidden="1">'S&amp;P 500'!$U$17:$AA$17</definedName>
    <definedName name="_xlchart.v1.24" hidden="1">'S&amp;P 500'!$K$28</definedName>
    <definedName name="_xlchart.v1.240" hidden="1">'S&amp;P 500'!$U$18:$AA$18</definedName>
    <definedName name="_xlchart.v1.241" hidden="1">'S&amp;P 500'!$U$19:$AA$19</definedName>
    <definedName name="_xlchart.v1.242" hidden="1">'S&amp;P 500'!$U$20:$AA$20</definedName>
    <definedName name="_xlchart.v1.243" hidden="1">'S&amp;P 500'!$U$21:$AA$21</definedName>
    <definedName name="_xlchart.v1.244" hidden="1">'S&amp;P 500'!$U$22:$AA$22</definedName>
    <definedName name="_xlchart.v1.245" hidden="1">'S&amp;P 500'!$U$23:$AA$23</definedName>
    <definedName name="_xlchart.v1.246" hidden="1">'S&amp;P 500'!$U$24:$AA$24</definedName>
    <definedName name="_xlchart.v1.247" hidden="1">'S&amp;P 500'!$U$25:$AA$25</definedName>
    <definedName name="_xlchart.v1.248" hidden="1">'S&amp;P 500'!$U$26:$AA$26</definedName>
    <definedName name="_xlchart.v1.249" hidden="1">'S&amp;P 500'!$U$27:$AA$27</definedName>
    <definedName name="_xlchart.v1.25" hidden="1">'S&amp;P 500'!$K$29</definedName>
    <definedName name="_xlchart.v1.250" hidden="1">'S&amp;P 500'!$U$28:$AA$28</definedName>
    <definedName name="_xlchart.v1.251" hidden="1">'S&amp;P 500'!$U$29:$AA$29</definedName>
    <definedName name="_xlchart.v1.252" hidden="1">'S&amp;P 500'!$U$2:$AA$2</definedName>
    <definedName name="_xlchart.v1.253" hidden="1">'S&amp;P 500'!$U$30:$AA$30</definedName>
    <definedName name="_xlchart.v1.254" hidden="1">'S&amp;P 500'!$U$31:$AA$31</definedName>
    <definedName name="_xlchart.v1.255" hidden="1">'S&amp;P 500'!$U$32:$AA$32</definedName>
    <definedName name="_xlchart.v1.256" hidden="1">'S&amp;P 500'!$U$33:$AA$33</definedName>
    <definedName name="_xlchart.v1.257" hidden="1">'S&amp;P 500'!$U$34:$AA$34</definedName>
    <definedName name="_xlchart.v1.258" hidden="1">'S&amp;P 500'!$U$35:$AA$35</definedName>
    <definedName name="_xlchart.v1.259" hidden="1">'S&amp;P 500'!$U$36:$AA$36</definedName>
    <definedName name="_xlchart.v1.26" hidden="1">'S&amp;P 500'!$K$3</definedName>
    <definedName name="_xlchart.v1.260" hidden="1">'S&amp;P 500'!$U$37:$AA$37</definedName>
    <definedName name="_xlchart.v1.261" hidden="1">'S&amp;P 500'!$U$38:$AA$38</definedName>
    <definedName name="_xlchart.v1.262" hidden="1">'S&amp;P 500'!$U$39:$AA$39</definedName>
    <definedName name="_xlchart.v1.263" hidden="1">'S&amp;P 500'!$U$3:$AA$3</definedName>
    <definedName name="_xlchart.v1.264" hidden="1">'S&amp;P 500'!$U$40:$AA$40</definedName>
    <definedName name="_xlchart.v1.265" hidden="1">'S&amp;P 500'!$U$41:$AA$41</definedName>
    <definedName name="_xlchart.v1.266" hidden="1">'S&amp;P 500'!$U$42:$AA$42</definedName>
    <definedName name="_xlchart.v1.267" hidden="1">'S&amp;P 500'!$U$43:$AA$43</definedName>
    <definedName name="_xlchart.v1.268" hidden="1">'S&amp;P 500'!$U$44:$AA$44</definedName>
    <definedName name="_xlchart.v1.269" hidden="1">'S&amp;P 500'!$U$45:$AA$45</definedName>
    <definedName name="_xlchart.v1.27" hidden="1">'S&amp;P 500'!$K$30</definedName>
    <definedName name="_xlchart.v1.270" hidden="1">'S&amp;P 500'!$U$46:$AA$46</definedName>
    <definedName name="_xlchart.v1.271" hidden="1">'S&amp;P 500'!$U$47:$AA$47</definedName>
    <definedName name="_xlchart.v1.272" hidden="1">'S&amp;P 500'!$U$48:$AA$48</definedName>
    <definedName name="_xlchart.v1.273" hidden="1">'S&amp;P 500'!$U$49:$AA$49</definedName>
    <definedName name="_xlchart.v1.274" hidden="1">'S&amp;P 500'!$U$4:$AA$4</definedName>
    <definedName name="_xlchart.v1.275" hidden="1">'S&amp;P 500'!$U$50:$AA$50</definedName>
    <definedName name="_xlchart.v1.276" hidden="1">'S&amp;P 500'!$U$51:$AA$51</definedName>
    <definedName name="_xlchart.v1.277" hidden="1">'S&amp;P 500'!$U$52:$AA$52</definedName>
    <definedName name="_xlchart.v1.278" hidden="1">'S&amp;P 500'!$U$53:$AA$53</definedName>
    <definedName name="_xlchart.v1.279" hidden="1">'S&amp;P 500'!$U$54:$AA$54</definedName>
    <definedName name="_xlchart.v1.28" hidden="1">'S&amp;P 500'!$K$31</definedName>
    <definedName name="_xlchart.v1.280" hidden="1">'S&amp;P 500'!$U$55:$AA$55</definedName>
    <definedName name="_xlchart.v1.281" hidden="1">'S&amp;P 500'!$U$56:$AA$56</definedName>
    <definedName name="_xlchart.v1.282" hidden="1">'S&amp;P 500'!$U$57:$AA$57</definedName>
    <definedName name="_xlchart.v1.283" hidden="1">'S&amp;P 500'!$U$58:$AA$58</definedName>
    <definedName name="_xlchart.v1.284" hidden="1">'S&amp;P 500'!$U$59:$AA$59</definedName>
    <definedName name="_xlchart.v1.285" hidden="1">'S&amp;P 500'!$U$5:$AA$5</definedName>
    <definedName name="_xlchart.v1.286" hidden="1">'S&amp;P 500'!$U$60:$AA$60</definedName>
    <definedName name="_xlchart.v1.287" hidden="1">'S&amp;P 500'!$U$61:$AA$61</definedName>
    <definedName name="_xlchart.v1.288" hidden="1">'S&amp;P 500'!$U$62:$AA$62</definedName>
    <definedName name="_xlchart.v1.289" hidden="1">'S&amp;P 500'!$U$63:$AA$63</definedName>
    <definedName name="_xlchart.v1.29" hidden="1">'S&amp;P 500'!$K$32</definedName>
    <definedName name="_xlchart.v1.290" hidden="1">'S&amp;P 500'!$U$64:$AA$64</definedName>
    <definedName name="_xlchart.v1.291" hidden="1">'S&amp;P 500'!$U$65:$AA$65</definedName>
    <definedName name="_xlchart.v1.292" hidden="1">'S&amp;P 500'!$U$66:$AA$66</definedName>
    <definedName name="_xlchart.v1.293" hidden="1">'S&amp;P 500'!$U$67:$AA$67</definedName>
    <definedName name="_xlchart.v1.294" hidden="1">'S&amp;P 500'!$U$68:$AA$68</definedName>
    <definedName name="_xlchart.v1.295" hidden="1">'S&amp;P 500'!$U$69:$AA$69</definedName>
    <definedName name="_xlchart.v1.296" hidden="1">'S&amp;P 500'!$U$6:$AA$6</definedName>
    <definedName name="_xlchart.v1.297" hidden="1">'S&amp;P 500'!$U$70:$AA$70</definedName>
    <definedName name="_xlchart.v1.298" hidden="1">'S&amp;P 500'!$U$71:$AA$71</definedName>
    <definedName name="_xlchart.v1.299" hidden="1">'S&amp;P 500'!$U$72:$AA$72</definedName>
    <definedName name="_xlchart.v1.3" hidden="1">'S&amp;P 500'!$T$3:$T$66</definedName>
    <definedName name="_xlchart.v1.30" hidden="1">'S&amp;P 500'!$K$33</definedName>
    <definedName name="_xlchart.v1.300" hidden="1">'S&amp;P 500'!$U$73:$AA$73</definedName>
    <definedName name="_xlchart.v1.301" hidden="1">'S&amp;P 500'!$U$74:$AA$74</definedName>
    <definedName name="_xlchart.v1.302" hidden="1">'S&amp;P 500'!$U$75:$AA$75</definedName>
    <definedName name="_xlchart.v1.303" hidden="1">'S&amp;P 500'!$U$7:$AA$7</definedName>
    <definedName name="_xlchart.v1.304" hidden="1">'S&amp;P 500'!$U$8:$AA$8</definedName>
    <definedName name="_xlchart.v1.305" hidden="1">'S&amp;P 500'!$U$9:$AA$9</definedName>
    <definedName name="_xlchart.v1.306" hidden="1">'S&amp;P 500'!$T$3:$T$75</definedName>
    <definedName name="_xlchart.v1.307" hidden="1">'S&amp;P 500'!$U$2</definedName>
    <definedName name="_xlchart.v1.308" hidden="1">'S&amp;P 500'!$U$3:$U$75</definedName>
    <definedName name="_xlchart.v1.309" hidden="1">'S&amp;P 500'!$T$3:$T$71</definedName>
    <definedName name="_xlchart.v1.31" hidden="1">'S&amp;P 500'!$K$34</definedName>
    <definedName name="_xlchart.v1.310" hidden="1">'S&amp;P 500'!$V$2</definedName>
    <definedName name="_xlchart.v1.311" hidden="1">'S&amp;P 500'!$V$3:$V$71</definedName>
    <definedName name="_xlchart.v1.32" hidden="1">'S&amp;P 500'!$K$35</definedName>
    <definedName name="_xlchart.v1.33" hidden="1">'S&amp;P 500'!$K$36</definedName>
    <definedName name="_xlchart.v1.34" hidden="1">'S&amp;P 500'!$K$37</definedName>
    <definedName name="_xlchart.v1.35" hidden="1">'S&amp;P 500'!$K$38</definedName>
    <definedName name="_xlchart.v1.36" hidden="1">'S&amp;P 500'!$K$39</definedName>
    <definedName name="_xlchart.v1.37" hidden="1">'S&amp;P 500'!$K$4</definedName>
    <definedName name="_xlchart.v1.38" hidden="1">'S&amp;P 500'!$K$40</definedName>
    <definedName name="_xlchart.v1.39" hidden="1">'S&amp;P 500'!$K$41</definedName>
    <definedName name="_xlchart.v1.4" hidden="1">'S&amp;P 500'!$W$2</definedName>
    <definedName name="_xlchart.v1.40" hidden="1">'S&amp;P 500'!$K$42</definedName>
    <definedName name="_xlchart.v1.41" hidden="1">'S&amp;P 500'!$K$43</definedName>
    <definedName name="_xlchart.v1.42" hidden="1">'S&amp;P 500'!$K$44</definedName>
    <definedName name="_xlchart.v1.43" hidden="1">'S&amp;P 500'!$K$45</definedName>
    <definedName name="_xlchart.v1.44" hidden="1">'S&amp;P 500'!$K$46</definedName>
    <definedName name="_xlchart.v1.45" hidden="1">'S&amp;P 500'!$K$47</definedName>
    <definedName name="_xlchart.v1.46" hidden="1">'S&amp;P 500'!$K$48</definedName>
    <definedName name="_xlchart.v1.47" hidden="1">'S&amp;P 500'!$K$49</definedName>
    <definedName name="_xlchart.v1.48" hidden="1">'S&amp;P 500'!$K$5</definedName>
    <definedName name="_xlchart.v1.49" hidden="1">'S&amp;P 500'!$K$50</definedName>
    <definedName name="_xlchart.v1.5" hidden="1">'S&amp;P 500'!$W$3:$W$66</definedName>
    <definedName name="_xlchart.v1.50" hidden="1">'S&amp;P 500'!$K$51</definedName>
    <definedName name="_xlchart.v1.51" hidden="1">'S&amp;P 500'!$K$52</definedName>
    <definedName name="_xlchart.v1.52" hidden="1">'S&amp;P 500'!$K$53</definedName>
    <definedName name="_xlchart.v1.53" hidden="1">'S&amp;P 500'!$K$54</definedName>
    <definedName name="_xlchart.v1.54" hidden="1">'S&amp;P 500'!$K$55</definedName>
    <definedName name="_xlchart.v1.55" hidden="1">'S&amp;P 500'!$K$56</definedName>
    <definedName name="_xlchart.v1.56" hidden="1">'S&amp;P 500'!$K$57</definedName>
    <definedName name="_xlchart.v1.57" hidden="1">'S&amp;P 500'!$K$58</definedName>
    <definedName name="_xlchart.v1.58" hidden="1">'S&amp;P 500'!$K$59</definedName>
    <definedName name="_xlchart.v1.59" hidden="1">'S&amp;P 500'!$K$6</definedName>
    <definedName name="_xlchart.v1.6" hidden="1">'S&amp;P 500'!$K$10</definedName>
    <definedName name="_xlchart.v1.60" hidden="1">'S&amp;P 500'!$K$60</definedName>
    <definedName name="_xlchart.v1.61" hidden="1">'S&amp;P 500'!$K$61</definedName>
    <definedName name="_xlchart.v1.62" hidden="1">'S&amp;P 500'!$K$62</definedName>
    <definedName name="_xlchart.v1.63" hidden="1">'S&amp;P 500'!$K$63</definedName>
    <definedName name="_xlchart.v1.64" hidden="1">'S&amp;P 500'!$K$64</definedName>
    <definedName name="_xlchart.v1.65" hidden="1">'S&amp;P 500'!$K$65</definedName>
    <definedName name="_xlchart.v1.66" hidden="1">'S&amp;P 500'!$K$66</definedName>
    <definedName name="_xlchart.v1.67" hidden="1">'S&amp;P 500'!$K$67</definedName>
    <definedName name="_xlchart.v1.68" hidden="1">'S&amp;P 500'!$K$68</definedName>
    <definedName name="_xlchart.v1.69" hidden="1">'S&amp;P 500'!$K$69</definedName>
    <definedName name="_xlchart.v1.7" hidden="1">'S&amp;P 500'!$K$11</definedName>
    <definedName name="_xlchart.v1.70" hidden="1">'S&amp;P 500'!$K$7</definedName>
    <definedName name="_xlchart.v1.71" hidden="1">'S&amp;P 500'!$K$70</definedName>
    <definedName name="_xlchart.v1.72" hidden="1">'S&amp;P 500'!$K$71</definedName>
    <definedName name="_xlchart.v1.73" hidden="1">'S&amp;P 500'!$K$72</definedName>
    <definedName name="_xlchart.v1.74" hidden="1">'S&amp;P 500'!$K$73</definedName>
    <definedName name="_xlchart.v1.75" hidden="1">'S&amp;P 500'!$K$74</definedName>
    <definedName name="_xlchart.v1.76" hidden="1">'S&amp;P 500'!$K$75</definedName>
    <definedName name="_xlchart.v1.77" hidden="1">'S&amp;P 500'!$K$8</definedName>
    <definedName name="_xlchart.v1.78" hidden="1">'S&amp;P 500'!$K$9</definedName>
    <definedName name="_xlchart.v1.79" hidden="1">'S&amp;P 500'!$L$10:$R$10</definedName>
    <definedName name="_xlchart.v1.8" hidden="1">'S&amp;P 500'!$K$12</definedName>
    <definedName name="_xlchart.v1.80" hidden="1">'S&amp;P 500'!$L$11:$R$11</definedName>
    <definedName name="_xlchart.v1.81" hidden="1">'S&amp;P 500'!$L$12:$R$12</definedName>
    <definedName name="_xlchart.v1.82" hidden="1">'S&amp;P 500'!$L$13:$R$13</definedName>
    <definedName name="_xlchart.v1.83" hidden="1">'S&amp;P 500'!$L$14:$R$14</definedName>
    <definedName name="_xlchart.v1.84" hidden="1">'S&amp;P 500'!$L$15:$R$15</definedName>
    <definedName name="_xlchart.v1.85" hidden="1">'S&amp;P 500'!$L$16:$R$16</definedName>
    <definedName name="_xlchart.v1.86" hidden="1">'S&amp;P 500'!$L$17:$R$17</definedName>
    <definedName name="_xlchart.v1.87" hidden="1">'S&amp;P 500'!$L$18:$R$18</definedName>
    <definedName name="_xlchart.v1.88" hidden="1">'S&amp;P 500'!$L$19:$R$19</definedName>
    <definedName name="_xlchart.v1.89" hidden="1">'S&amp;P 500'!$L$20:$R$20</definedName>
    <definedName name="_xlchart.v1.9" hidden="1">'S&amp;P 500'!$K$13</definedName>
    <definedName name="_xlchart.v1.90" hidden="1">'S&amp;P 500'!$L$21:$R$21</definedName>
    <definedName name="_xlchart.v1.91" hidden="1">'S&amp;P 500'!$L$22:$R$22</definedName>
    <definedName name="_xlchart.v1.92" hidden="1">'S&amp;P 500'!$L$23:$R$23</definedName>
    <definedName name="_xlchart.v1.93" hidden="1">'S&amp;P 500'!$L$24:$R$24</definedName>
    <definedName name="_xlchart.v1.94" hidden="1">'S&amp;P 500'!$L$25:$R$25</definedName>
    <definedName name="_xlchart.v1.95" hidden="1">'S&amp;P 500'!$L$26:$R$26</definedName>
    <definedName name="_xlchart.v1.96" hidden="1">'S&amp;P 500'!$L$27:$R$27</definedName>
    <definedName name="_xlchart.v1.97" hidden="1">'S&amp;P 500'!$L$28:$R$28</definedName>
    <definedName name="_xlchart.v1.98" hidden="1">'S&amp;P 500'!$L$29:$R$29</definedName>
    <definedName name="_xlchart.v1.99" hidden="1">'S&amp;P 500'!$L$2:$R$2</definedName>
    <definedName name="CIQWBGuid" hidden="1">"d5c96f1c-0b8a-4f1d-9499-e87469d8b72c"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43637.646724537</definedName>
    <definedName name="IQ_NTM">6000</definedName>
    <definedName name="IQ_OG_TOTAL_OIL_PRODUCTON" hidden="1">"c2059"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>Dywidendy!$B$1546:$N$1557</definedName>
    <definedName name="Print_Area_MI">Dywidendy!$B$1546:$N$1557</definedName>
    <definedName name="SPWS_WBID">"D59E1A16-371E-4D0F-A93D-481B765CD67C"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T79" i="1" l="1"/>
  <c r="T80" i="1"/>
  <c r="T81" i="1"/>
  <c r="T82" i="1"/>
  <c r="T83" i="1"/>
  <c r="T84" i="1"/>
  <c r="T85" i="1"/>
  <c r="T78" i="1"/>
  <c r="R3" i="1" l="1"/>
  <c r="Q3" i="1"/>
  <c r="P3" i="1"/>
  <c r="O3" i="1"/>
  <c r="N3" i="1"/>
  <c r="M3" i="1"/>
  <c r="L3" i="1"/>
  <c r="V2" i="1" l="1"/>
  <c r="W2" i="1"/>
  <c r="X2" i="1"/>
  <c r="Y2" i="1"/>
  <c r="Z2" i="1"/>
  <c r="AA2" i="1"/>
  <c r="U2" i="1"/>
  <c r="D64" i="1" l="1"/>
  <c r="E1856" i="4"/>
  <c r="T4" i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AA77" i="1"/>
  <c r="Z77" i="1"/>
  <c r="Y77" i="1"/>
  <c r="X77" i="1"/>
  <c r="W77" i="1"/>
  <c r="V77" i="1"/>
  <c r="U77" i="1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E3" i="1" s="1"/>
  <c r="A1851" i="4"/>
  <c r="S1851" i="4"/>
  <c r="F1851" i="4"/>
  <c r="F1852" i="4" s="1"/>
  <c r="I1806" i="4" s="1"/>
  <c r="S1850" i="4"/>
  <c r="S1849" i="4"/>
  <c r="D1849" i="4"/>
  <c r="J1849" i="4" s="1"/>
  <c r="S1848" i="4"/>
  <c r="D1848" i="4"/>
  <c r="S1847" i="4"/>
  <c r="S1846" i="4"/>
  <c r="E1846" i="4"/>
  <c r="D1846" i="4"/>
  <c r="S1845" i="4"/>
  <c r="E1845" i="4"/>
  <c r="D1845" i="4"/>
  <c r="S1844" i="4"/>
  <c r="S1843" i="4"/>
  <c r="E1843" i="4"/>
  <c r="D1843" i="4"/>
  <c r="S1842" i="4"/>
  <c r="E1842" i="4"/>
  <c r="D1842" i="4"/>
  <c r="S1841" i="4"/>
  <c r="S1840" i="4"/>
  <c r="E1840" i="4"/>
  <c r="D1840" i="4"/>
  <c r="J1840" i="4" s="1"/>
  <c r="S1839" i="4"/>
  <c r="E1839" i="4"/>
  <c r="D1839" i="4"/>
  <c r="S1838" i="4"/>
  <c r="S1837" i="4"/>
  <c r="E1837" i="4"/>
  <c r="D1837" i="4"/>
  <c r="S1836" i="4"/>
  <c r="E1836" i="4"/>
  <c r="D1836" i="4"/>
  <c r="S1835" i="4"/>
  <c r="S1834" i="4"/>
  <c r="E1834" i="4"/>
  <c r="D1834" i="4"/>
  <c r="S1833" i="4"/>
  <c r="E1833" i="4"/>
  <c r="L1833" i="4" s="1"/>
  <c r="D1833" i="4"/>
  <c r="S1832" i="4"/>
  <c r="I1832" i="4"/>
  <c r="S1831" i="4"/>
  <c r="E1831" i="4"/>
  <c r="D1831" i="4"/>
  <c r="S1830" i="4"/>
  <c r="E1830" i="4"/>
  <c r="D1830" i="4"/>
  <c r="S1829" i="4"/>
  <c r="S1828" i="4"/>
  <c r="E1828" i="4"/>
  <c r="D1828" i="4"/>
  <c r="S1827" i="4"/>
  <c r="E1827" i="4"/>
  <c r="D1827" i="4"/>
  <c r="S1826" i="4"/>
  <c r="S1825" i="4"/>
  <c r="E1825" i="4"/>
  <c r="L1825" i="4" s="1"/>
  <c r="D1825" i="4"/>
  <c r="S1824" i="4"/>
  <c r="E1824" i="4"/>
  <c r="D1824" i="4"/>
  <c r="S1823" i="4"/>
  <c r="S1822" i="4"/>
  <c r="E1822" i="4"/>
  <c r="D1822" i="4"/>
  <c r="S1821" i="4"/>
  <c r="E1821" i="4"/>
  <c r="D1821" i="4"/>
  <c r="S1820" i="4"/>
  <c r="S1819" i="4"/>
  <c r="E1819" i="4"/>
  <c r="D1819" i="4"/>
  <c r="S1818" i="4"/>
  <c r="E1818" i="4"/>
  <c r="D1818" i="4"/>
  <c r="S1817" i="4"/>
  <c r="S1816" i="4"/>
  <c r="F1816" i="4"/>
  <c r="E1816" i="4"/>
  <c r="D1816" i="4"/>
  <c r="S1815" i="4"/>
  <c r="E1815" i="4"/>
  <c r="D1815" i="4"/>
  <c r="S1814" i="4"/>
  <c r="S1813" i="4"/>
  <c r="E1813" i="4"/>
  <c r="D1813" i="4"/>
  <c r="S1812" i="4"/>
  <c r="E1812" i="4"/>
  <c r="D1812" i="4"/>
  <c r="S1811" i="4"/>
  <c r="S1810" i="4"/>
  <c r="E1810" i="4"/>
  <c r="D1810" i="4"/>
  <c r="S1809" i="4"/>
  <c r="E1809" i="4"/>
  <c r="D1809" i="4"/>
  <c r="S1808" i="4"/>
  <c r="S1807" i="4"/>
  <c r="E1807" i="4"/>
  <c r="S1806" i="4"/>
  <c r="E1806" i="4"/>
  <c r="S1805" i="4"/>
  <c r="D1805" i="4"/>
  <c r="D1806" i="4" s="1"/>
  <c r="J1806" i="4" s="1"/>
  <c r="S1804" i="4"/>
  <c r="E1804" i="4"/>
  <c r="S1803" i="4"/>
  <c r="E1803" i="4"/>
  <c r="S1802" i="4"/>
  <c r="S1801" i="4"/>
  <c r="E1801" i="4"/>
  <c r="L1801" i="4" s="1"/>
  <c r="D1801" i="4"/>
  <c r="S1800" i="4"/>
  <c r="I1800" i="4"/>
  <c r="E1800" i="4"/>
  <c r="D1800" i="4"/>
  <c r="S1799" i="4"/>
  <c r="J1799" i="4"/>
  <c r="S1798" i="4"/>
  <c r="E1798" i="4"/>
  <c r="D1798" i="4"/>
  <c r="S1797" i="4"/>
  <c r="E1797" i="4"/>
  <c r="D1797" i="4"/>
  <c r="S1796" i="4"/>
  <c r="S1795" i="4"/>
  <c r="E1795" i="4"/>
  <c r="D1795" i="4"/>
  <c r="S1794" i="4"/>
  <c r="E1794" i="4"/>
  <c r="D1794" i="4"/>
  <c r="S1793" i="4"/>
  <c r="S1792" i="4"/>
  <c r="E1792" i="4"/>
  <c r="D1792" i="4"/>
  <c r="S1791" i="4"/>
  <c r="E1791" i="4"/>
  <c r="D1791" i="4"/>
  <c r="S1790" i="4"/>
  <c r="I1790" i="4"/>
  <c r="S1789" i="4"/>
  <c r="E1789" i="4"/>
  <c r="D1789" i="4"/>
  <c r="S1788" i="4"/>
  <c r="I1788" i="4"/>
  <c r="E1788" i="4"/>
  <c r="D1788" i="4"/>
  <c r="S1787" i="4"/>
  <c r="S1786" i="4"/>
  <c r="E1786" i="4"/>
  <c r="D1786" i="4"/>
  <c r="J1786" i="4" s="1"/>
  <c r="S1785" i="4"/>
  <c r="E1785" i="4"/>
  <c r="L1785" i="4" s="1"/>
  <c r="D1785" i="4"/>
  <c r="S1784" i="4"/>
  <c r="S1783" i="4"/>
  <c r="E1783" i="4"/>
  <c r="L1783" i="4" s="1"/>
  <c r="D1783" i="4"/>
  <c r="J1783" i="4" s="1"/>
  <c r="S1782" i="4"/>
  <c r="E1782" i="4"/>
  <c r="D1782" i="4"/>
  <c r="J1782" i="4" s="1"/>
  <c r="S1781" i="4"/>
  <c r="S1780" i="4"/>
  <c r="E1780" i="4"/>
  <c r="D1780" i="4"/>
  <c r="J1780" i="4" s="1"/>
  <c r="S1779" i="4"/>
  <c r="E1779" i="4"/>
  <c r="D1779" i="4"/>
  <c r="J1779" i="4" s="1"/>
  <c r="S1778" i="4"/>
  <c r="S1777" i="4"/>
  <c r="E1777" i="4"/>
  <c r="D1777" i="4"/>
  <c r="J1777" i="4" s="1"/>
  <c r="S1776" i="4"/>
  <c r="E1776" i="4"/>
  <c r="L1776" i="4" s="1"/>
  <c r="D1776" i="4"/>
  <c r="J1776" i="4" s="1"/>
  <c r="S1775" i="4"/>
  <c r="S1774" i="4"/>
  <c r="E1774" i="4"/>
  <c r="D1774" i="4"/>
  <c r="S1773" i="4"/>
  <c r="E1773" i="4"/>
  <c r="D1773" i="4"/>
  <c r="J1773" i="4" s="1"/>
  <c r="S1772" i="4"/>
  <c r="S1771" i="4"/>
  <c r="E1771" i="4"/>
  <c r="D1771" i="4"/>
  <c r="S1770" i="4"/>
  <c r="E1770" i="4"/>
  <c r="L1770" i="4" s="1"/>
  <c r="D1770" i="4"/>
  <c r="J1770" i="4" s="1"/>
  <c r="S1769" i="4"/>
  <c r="S1768" i="4"/>
  <c r="E1768" i="4"/>
  <c r="D1768" i="4"/>
  <c r="S1767" i="4"/>
  <c r="E1767" i="4"/>
  <c r="D1767" i="4"/>
  <c r="J1767" i="4" s="1"/>
  <c r="S1766" i="4"/>
  <c r="J1766" i="4"/>
  <c r="S1765" i="4"/>
  <c r="E1765" i="4"/>
  <c r="L1765" i="4" s="1"/>
  <c r="D1765" i="4"/>
  <c r="S1764" i="4"/>
  <c r="E1764" i="4"/>
  <c r="L1764" i="4" s="1"/>
  <c r="D1764" i="4"/>
  <c r="J1764" i="4" s="1"/>
  <c r="S1763" i="4"/>
  <c r="S1762" i="4"/>
  <c r="E1762" i="4"/>
  <c r="D1762" i="4"/>
  <c r="S1761" i="4"/>
  <c r="E1761" i="4"/>
  <c r="L1761" i="4" s="1"/>
  <c r="D1761" i="4"/>
  <c r="S1760" i="4"/>
  <c r="S1759" i="4"/>
  <c r="I1759" i="4"/>
  <c r="E1759" i="4"/>
  <c r="D1759" i="4"/>
  <c r="S1758" i="4"/>
  <c r="I1758" i="4"/>
  <c r="E1758" i="4"/>
  <c r="D1758" i="4"/>
  <c r="S1757" i="4"/>
  <c r="L1757" i="4"/>
  <c r="I1757" i="4"/>
  <c r="S1756" i="4"/>
  <c r="E1756" i="4"/>
  <c r="D1756" i="4"/>
  <c r="S1755" i="4"/>
  <c r="I1755" i="4"/>
  <c r="E1755" i="4"/>
  <c r="D1755" i="4"/>
  <c r="J1755" i="4" s="1"/>
  <c r="S1754" i="4"/>
  <c r="S1753" i="4"/>
  <c r="I1753" i="4"/>
  <c r="E1753" i="4"/>
  <c r="L1753" i="4" s="1"/>
  <c r="D1753" i="4"/>
  <c r="S1752" i="4"/>
  <c r="E1752" i="4"/>
  <c r="L1752" i="4" s="1"/>
  <c r="D1752" i="4"/>
  <c r="S1751" i="4"/>
  <c r="L1751" i="4"/>
  <c r="J1751" i="4"/>
  <c r="S1750" i="4"/>
  <c r="I1750" i="4"/>
  <c r="E1750" i="4"/>
  <c r="L1750" i="4" s="1"/>
  <c r="D1750" i="4"/>
  <c r="S1749" i="4"/>
  <c r="E1749" i="4"/>
  <c r="L1749" i="4" s="1"/>
  <c r="D1749" i="4"/>
  <c r="S1748" i="4"/>
  <c r="L1748" i="4"/>
  <c r="J1748" i="4"/>
  <c r="S1747" i="4"/>
  <c r="E1747" i="4"/>
  <c r="D1747" i="4"/>
  <c r="S1746" i="4"/>
  <c r="I1746" i="4"/>
  <c r="E1746" i="4"/>
  <c r="L1746" i="4" s="1"/>
  <c r="D1746" i="4"/>
  <c r="S1745" i="4"/>
  <c r="J1745" i="4"/>
  <c r="S1744" i="4"/>
  <c r="I1744" i="4"/>
  <c r="E1744" i="4"/>
  <c r="L1744" i="4" s="1"/>
  <c r="D1744" i="4"/>
  <c r="S1743" i="4"/>
  <c r="I1743" i="4"/>
  <c r="E1743" i="4"/>
  <c r="D1743" i="4"/>
  <c r="S1742" i="4"/>
  <c r="J1742" i="4"/>
  <c r="I1742" i="4"/>
  <c r="S1741" i="4"/>
  <c r="I1741" i="4"/>
  <c r="E1741" i="4"/>
  <c r="L1741" i="4" s="1"/>
  <c r="D1741" i="4"/>
  <c r="S1740" i="4"/>
  <c r="I1740" i="4"/>
  <c r="E1740" i="4"/>
  <c r="L1740" i="4" s="1"/>
  <c r="D1740" i="4"/>
  <c r="S1739" i="4"/>
  <c r="L1739" i="4"/>
  <c r="J1739" i="4"/>
  <c r="S1738" i="4"/>
  <c r="E1738" i="4"/>
  <c r="L1738" i="4" s="1"/>
  <c r="D1738" i="4"/>
  <c r="S1737" i="4"/>
  <c r="I1737" i="4"/>
  <c r="E1737" i="4"/>
  <c r="L1737" i="4" s="1"/>
  <c r="D1737" i="4"/>
  <c r="S1736" i="4"/>
  <c r="J1736" i="4"/>
  <c r="S1735" i="4"/>
  <c r="I1735" i="4"/>
  <c r="E1735" i="4"/>
  <c r="L1735" i="4" s="1"/>
  <c r="D1735" i="4"/>
  <c r="S1734" i="4"/>
  <c r="E1734" i="4"/>
  <c r="D1734" i="4"/>
  <c r="J1734" i="4" s="1"/>
  <c r="S1733" i="4"/>
  <c r="L1733" i="4"/>
  <c r="S1732" i="4"/>
  <c r="I1732" i="4"/>
  <c r="E1732" i="4"/>
  <c r="D1732" i="4"/>
  <c r="S1731" i="4"/>
  <c r="I1731" i="4"/>
  <c r="E1731" i="4"/>
  <c r="L1731" i="4" s="1"/>
  <c r="D1731" i="4"/>
  <c r="S1730" i="4"/>
  <c r="L1730" i="4"/>
  <c r="S1729" i="4"/>
  <c r="E1729" i="4"/>
  <c r="L1729" i="4" s="1"/>
  <c r="D1729" i="4"/>
  <c r="S1728" i="4"/>
  <c r="I1728" i="4"/>
  <c r="E1728" i="4"/>
  <c r="L1728" i="4" s="1"/>
  <c r="D1728" i="4"/>
  <c r="J1728" i="4" s="1"/>
  <c r="S1727" i="4"/>
  <c r="S1726" i="4"/>
  <c r="I1726" i="4"/>
  <c r="E1726" i="4"/>
  <c r="L1726" i="4" s="1"/>
  <c r="D1726" i="4"/>
  <c r="J1726" i="4" s="1"/>
  <c r="S1725" i="4"/>
  <c r="I1725" i="4"/>
  <c r="E1725" i="4"/>
  <c r="D1725" i="4"/>
  <c r="S1724" i="4"/>
  <c r="L1724" i="4"/>
  <c r="J1724" i="4"/>
  <c r="I1724" i="4"/>
  <c r="S1723" i="4"/>
  <c r="I1723" i="4"/>
  <c r="E1723" i="4"/>
  <c r="D1723" i="4"/>
  <c r="S1722" i="4"/>
  <c r="I1722" i="4"/>
  <c r="E1722" i="4"/>
  <c r="L1722" i="4" s="1"/>
  <c r="D1722" i="4"/>
  <c r="J1722" i="4" s="1"/>
  <c r="S1721" i="4"/>
  <c r="I1721" i="4"/>
  <c r="S1720" i="4"/>
  <c r="E1720" i="4"/>
  <c r="L1720" i="4" s="1"/>
  <c r="D1720" i="4"/>
  <c r="J1720" i="4" s="1"/>
  <c r="S1719" i="4"/>
  <c r="E1719" i="4"/>
  <c r="L1719" i="4" s="1"/>
  <c r="D1719" i="4"/>
  <c r="J1719" i="4" s="1"/>
  <c r="S1718" i="4"/>
  <c r="S1717" i="4"/>
  <c r="I1717" i="4"/>
  <c r="E1717" i="4"/>
  <c r="D1717" i="4"/>
  <c r="J1717" i="4" s="1"/>
  <c r="S1716" i="4"/>
  <c r="I1716" i="4"/>
  <c r="E1716" i="4"/>
  <c r="D1716" i="4"/>
  <c r="S1715" i="4"/>
  <c r="L1715" i="4"/>
  <c r="I1715" i="4"/>
  <c r="S1714" i="4"/>
  <c r="I1714" i="4"/>
  <c r="E1714" i="4"/>
  <c r="L1714" i="4" s="1"/>
  <c r="D1714" i="4"/>
  <c r="S1713" i="4"/>
  <c r="I1713" i="4"/>
  <c r="E1713" i="4"/>
  <c r="D1713" i="4"/>
  <c r="J1713" i="4" s="1"/>
  <c r="S1712" i="4"/>
  <c r="L1712" i="4"/>
  <c r="J1712" i="4"/>
  <c r="S1711" i="4"/>
  <c r="I1711" i="4"/>
  <c r="E1711" i="4"/>
  <c r="D1711" i="4"/>
  <c r="J1711" i="4" s="1"/>
  <c r="S1710" i="4"/>
  <c r="I1710" i="4"/>
  <c r="E1710" i="4"/>
  <c r="L1710" i="4" s="1"/>
  <c r="D1710" i="4"/>
  <c r="S1709" i="4"/>
  <c r="L1709" i="4"/>
  <c r="S1708" i="4"/>
  <c r="I1708" i="4"/>
  <c r="E1708" i="4"/>
  <c r="L1708" i="4" s="1"/>
  <c r="D1708" i="4"/>
  <c r="J1708" i="4" s="1"/>
  <c r="S1707" i="4"/>
  <c r="E1707" i="4"/>
  <c r="D1707" i="4"/>
  <c r="S1706" i="4"/>
  <c r="L1706" i="4"/>
  <c r="J1706" i="4"/>
  <c r="I1706" i="4"/>
  <c r="S1705" i="4"/>
  <c r="I1705" i="4"/>
  <c r="E1705" i="4"/>
  <c r="L1705" i="4" s="1"/>
  <c r="D1705" i="4"/>
  <c r="J1705" i="4" s="1"/>
  <c r="S1704" i="4"/>
  <c r="I1704" i="4"/>
  <c r="E1704" i="4"/>
  <c r="L1704" i="4" s="1"/>
  <c r="D1704" i="4"/>
  <c r="J1704" i="4" s="1"/>
  <c r="S1703" i="4"/>
  <c r="L1703" i="4"/>
  <c r="I1703" i="4"/>
  <c r="S1702" i="4"/>
  <c r="I1702" i="4"/>
  <c r="E1702" i="4"/>
  <c r="L1702" i="4" s="1"/>
  <c r="D1702" i="4"/>
  <c r="J1702" i="4" s="1"/>
  <c r="S1701" i="4"/>
  <c r="E1701" i="4"/>
  <c r="L1701" i="4" s="1"/>
  <c r="D1701" i="4"/>
  <c r="J1701" i="4" s="1"/>
  <c r="S1700" i="4"/>
  <c r="L1700" i="4"/>
  <c r="J1700" i="4"/>
  <c r="I1700" i="4"/>
  <c r="S1699" i="4"/>
  <c r="E1699" i="4"/>
  <c r="L1699" i="4" s="1"/>
  <c r="D1699" i="4"/>
  <c r="J1699" i="4" s="1"/>
  <c r="S1698" i="4"/>
  <c r="I1698" i="4"/>
  <c r="E1698" i="4"/>
  <c r="L1698" i="4" s="1"/>
  <c r="D1698" i="4"/>
  <c r="J1698" i="4" s="1"/>
  <c r="S1697" i="4"/>
  <c r="J1697" i="4"/>
  <c r="I1697" i="4"/>
  <c r="S1696" i="4"/>
  <c r="I1696" i="4"/>
  <c r="E1696" i="4"/>
  <c r="L1696" i="4" s="1"/>
  <c r="D1696" i="4"/>
  <c r="J1696" i="4" s="1"/>
  <c r="S1695" i="4"/>
  <c r="E1695" i="4"/>
  <c r="L1695" i="4" s="1"/>
  <c r="D1695" i="4"/>
  <c r="J1695" i="4" s="1"/>
  <c r="S1694" i="4"/>
  <c r="L1694" i="4"/>
  <c r="J1694" i="4"/>
  <c r="I1694" i="4"/>
  <c r="S1693" i="4"/>
  <c r="E1693" i="4"/>
  <c r="L1693" i="4" s="1"/>
  <c r="D1693" i="4"/>
  <c r="J1693" i="4" s="1"/>
  <c r="S1692" i="4"/>
  <c r="L1692" i="4"/>
  <c r="I1692" i="4"/>
  <c r="E1692" i="4"/>
  <c r="D1692" i="4"/>
  <c r="J1692" i="4" s="1"/>
  <c r="S1691" i="4"/>
  <c r="L1691" i="4"/>
  <c r="J1691" i="4"/>
  <c r="I1691" i="4"/>
  <c r="S1690" i="4"/>
  <c r="I1690" i="4"/>
  <c r="E1690" i="4"/>
  <c r="L1690" i="4" s="1"/>
  <c r="D1690" i="4"/>
  <c r="S1689" i="4"/>
  <c r="I1689" i="4"/>
  <c r="E1689" i="4"/>
  <c r="L1689" i="4" s="1"/>
  <c r="D1689" i="4"/>
  <c r="J1689" i="4" s="1"/>
  <c r="S1688" i="4"/>
  <c r="L1688" i="4"/>
  <c r="I1688" i="4"/>
  <c r="S1687" i="4"/>
  <c r="I1687" i="4"/>
  <c r="E1687" i="4"/>
  <c r="L1687" i="4" s="1"/>
  <c r="D1687" i="4"/>
  <c r="J1687" i="4" s="1"/>
  <c r="S1686" i="4"/>
  <c r="E1686" i="4"/>
  <c r="L1686" i="4" s="1"/>
  <c r="D1686" i="4"/>
  <c r="J1686" i="4" s="1"/>
  <c r="S1685" i="4"/>
  <c r="L1685" i="4"/>
  <c r="J1685" i="4"/>
  <c r="I1685" i="4"/>
  <c r="S1684" i="4"/>
  <c r="E1684" i="4"/>
  <c r="L1684" i="4" s="1"/>
  <c r="D1684" i="4"/>
  <c r="J1684" i="4" s="1"/>
  <c r="S1683" i="4"/>
  <c r="I1683" i="4"/>
  <c r="E1683" i="4"/>
  <c r="L1683" i="4" s="1"/>
  <c r="D1683" i="4"/>
  <c r="J1683" i="4" s="1"/>
  <c r="S1682" i="4"/>
  <c r="L1682" i="4"/>
  <c r="J1682" i="4"/>
  <c r="I1682" i="4"/>
  <c r="S1681" i="4"/>
  <c r="I1681" i="4"/>
  <c r="E1681" i="4"/>
  <c r="L1681" i="4" s="1"/>
  <c r="D1681" i="4"/>
  <c r="J1681" i="4" s="1"/>
  <c r="S1680" i="4"/>
  <c r="I1680" i="4"/>
  <c r="E1680" i="4"/>
  <c r="L1680" i="4" s="1"/>
  <c r="D1680" i="4"/>
  <c r="J1680" i="4" s="1"/>
  <c r="S1679" i="4"/>
  <c r="L1679" i="4"/>
  <c r="J1679" i="4"/>
  <c r="I1679" i="4"/>
  <c r="S1678" i="4"/>
  <c r="I1678" i="4"/>
  <c r="E1678" i="4"/>
  <c r="L1678" i="4" s="1"/>
  <c r="D1678" i="4"/>
  <c r="J1678" i="4" s="1"/>
  <c r="S1677" i="4"/>
  <c r="I1677" i="4"/>
  <c r="E1677" i="4"/>
  <c r="L1677" i="4" s="1"/>
  <c r="D1677" i="4"/>
  <c r="J1677" i="4" s="1"/>
  <c r="S1676" i="4"/>
  <c r="L1676" i="4"/>
  <c r="J1676" i="4"/>
  <c r="I1676" i="4"/>
  <c r="S1675" i="4"/>
  <c r="I1675" i="4"/>
  <c r="E1675" i="4"/>
  <c r="L1675" i="4" s="1"/>
  <c r="D1675" i="4"/>
  <c r="J1675" i="4" s="1"/>
  <c r="S1674" i="4"/>
  <c r="I1674" i="4"/>
  <c r="E1674" i="4"/>
  <c r="L1674" i="4" s="1"/>
  <c r="D1674" i="4"/>
  <c r="J1674" i="4" s="1"/>
  <c r="S1673" i="4"/>
  <c r="L1673" i="4"/>
  <c r="J1673" i="4"/>
  <c r="I1673" i="4"/>
  <c r="S1672" i="4"/>
  <c r="I1672" i="4"/>
  <c r="E1672" i="4"/>
  <c r="L1672" i="4" s="1"/>
  <c r="D1672" i="4"/>
  <c r="J1672" i="4" s="1"/>
  <c r="S1671" i="4"/>
  <c r="I1671" i="4"/>
  <c r="E1671" i="4"/>
  <c r="L1671" i="4" s="1"/>
  <c r="D1671" i="4"/>
  <c r="J1671" i="4" s="1"/>
  <c r="S1670" i="4"/>
  <c r="L1670" i="4"/>
  <c r="J1670" i="4"/>
  <c r="I1670" i="4"/>
  <c r="S1669" i="4"/>
  <c r="I1669" i="4"/>
  <c r="E1669" i="4"/>
  <c r="L1669" i="4" s="1"/>
  <c r="D1669" i="4"/>
  <c r="J1669" i="4" s="1"/>
  <c r="S1668" i="4"/>
  <c r="I1668" i="4"/>
  <c r="E1668" i="4"/>
  <c r="L1668" i="4" s="1"/>
  <c r="D1668" i="4"/>
  <c r="J1668" i="4" s="1"/>
  <c r="S1667" i="4"/>
  <c r="L1667" i="4"/>
  <c r="J1667" i="4"/>
  <c r="I1667" i="4"/>
  <c r="S1666" i="4"/>
  <c r="I1666" i="4"/>
  <c r="E1666" i="4"/>
  <c r="L1666" i="4" s="1"/>
  <c r="D1666" i="4"/>
  <c r="J1666" i="4" s="1"/>
  <c r="S1665" i="4"/>
  <c r="I1665" i="4"/>
  <c r="E1665" i="4"/>
  <c r="L1665" i="4" s="1"/>
  <c r="D1665" i="4"/>
  <c r="J1665" i="4" s="1"/>
  <c r="S1664" i="4"/>
  <c r="L1664" i="4"/>
  <c r="J1664" i="4"/>
  <c r="I1664" i="4"/>
  <c r="S1663" i="4"/>
  <c r="I1663" i="4"/>
  <c r="D1663" i="4"/>
  <c r="J1663" i="4" s="1"/>
  <c r="S1662" i="4"/>
  <c r="I1662" i="4"/>
  <c r="D1662" i="4"/>
  <c r="J1662" i="4" s="1"/>
  <c r="S1661" i="4"/>
  <c r="J1661" i="4"/>
  <c r="I1661" i="4"/>
  <c r="E1661" i="4"/>
  <c r="E1662" i="4" s="1"/>
  <c r="L1662" i="4" s="1"/>
  <c r="S1660" i="4"/>
  <c r="I1660" i="4"/>
  <c r="D1660" i="4"/>
  <c r="J1660" i="4" s="1"/>
  <c r="S1659" i="4"/>
  <c r="I1659" i="4"/>
  <c r="D1659" i="4"/>
  <c r="J1659" i="4" s="1"/>
  <c r="S1658" i="4"/>
  <c r="L1658" i="4"/>
  <c r="J1658" i="4"/>
  <c r="I1658" i="4"/>
  <c r="S1657" i="4"/>
  <c r="I1657" i="4"/>
  <c r="E1657" i="4"/>
  <c r="L1657" i="4" s="1"/>
  <c r="D1657" i="4"/>
  <c r="J1657" i="4" s="1"/>
  <c r="S1656" i="4"/>
  <c r="I1656" i="4"/>
  <c r="E1656" i="4"/>
  <c r="L1656" i="4" s="1"/>
  <c r="D1656" i="4"/>
  <c r="J1656" i="4" s="1"/>
  <c r="S1655" i="4"/>
  <c r="L1655" i="4"/>
  <c r="J1655" i="4"/>
  <c r="I1655" i="4"/>
  <c r="S1654" i="4"/>
  <c r="I1654" i="4"/>
  <c r="E1654" i="4"/>
  <c r="L1654" i="4" s="1"/>
  <c r="D1654" i="4"/>
  <c r="J1654" i="4" s="1"/>
  <c r="S1653" i="4"/>
  <c r="I1653" i="4"/>
  <c r="E1653" i="4"/>
  <c r="L1653" i="4" s="1"/>
  <c r="D1653" i="4"/>
  <c r="J1653" i="4" s="1"/>
  <c r="S1652" i="4"/>
  <c r="L1652" i="4"/>
  <c r="J1652" i="4"/>
  <c r="I1652" i="4"/>
  <c r="S1651" i="4"/>
  <c r="I1651" i="4"/>
  <c r="E1651" i="4"/>
  <c r="L1651" i="4" s="1"/>
  <c r="D1651" i="4"/>
  <c r="J1651" i="4" s="1"/>
  <c r="S1650" i="4"/>
  <c r="I1650" i="4"/>
  <c r="E1650" i="4"/>
  <c r="L1650" i="4" s="1"/>
  <c r="D1650" i="4"/>
  <c r="J1650" i="4" s="1"/>
  <c r="S1649" i="4"/>
  <c r="L1649" i="4"/>
  <c r="J1649" i="4"/>
  <c r="I1649" i="4"/>
  <c r="S1648" i="4"/>
  <c r="I1648" i="4"/>
  <c r="E1648" i="4"/>
  <c r="L1648" i="4" s="1"/>
  <c r="D1648" i="4"/>
  <c r="J1648" i="4" s="1"/>
  <c r="S1647" i="4"/>
  <c r="I1647" i="4"/>
  <c r="E1647" i="4"/>
  <c r="L1647" i="4" s="1"/>
  <c r="D1647" i="4"/>
  <c r="J1647" i="4" s="1"/>
  <c r="S1646" i="4"/>
  <c r="L1646" i="4"/>
  <c r="J1646" i="4"/>
  <c r="I1646" i="4"/>
  <c r="S1645" i="4"/>
  <c r="I1645" i="4"/>
  <c r="E1645" i="4"/>
  <c r="L1645" i="4" s="1"/>
  <c r="D1645" i="4"/>
  <c r="J1645" i="4" s="1"/>
  <c r="S1644" i="4"/>
  <c r="I1644" i="4"/>
  <c r="E1644" i="4"/>
  <c r="L1644" i="4" s="1"/>
  <c r="D1644" i="4"/>
  <c r="J1644" i="4" s="1"/>
  <c r="S1643" i="4"/>
  <c r="L1643" i="4"/>
  <c r="J1643" i="4"/>
  <c r="I1643" i="4"/>
  <c r="S1642" i="4"/>
  <c r="I1642" i="4"/>
  <c r="E1642" i="4"/>
  <c r="L1642" i="4" s="1"/>
  <c r="D1642" i="4"/>
  <c r="J1642" i="4" s="1"/>
  <c r="S1641" i="4"/>
  <c r="I1641" i="4"/>
  <c r="E1641" i="4"/>
  <c r="L1641" i="4" s="1"/>
  <c r="D1641" i="4"/>
  <c r="J1641" i="4" s="1"/>
  <c r="S1640" i="4"/>
  <c r="L1640" i="4"/>
  <c r="J1640" i="4"/>
  <c r="I1640" i="4"/>
  <c r="S1639" i="4"/>
  <c r="I1639" i="4"/>
  <c r="E1639" i="4"/>
  <c r="L1639" i="4" s="1"/>
  <c r="D1639" i="4"/>
  <c r="J1639" i="4" s="1"/>
  <c r="S1638" i="4"/>
  <c r="I1638" i="4"/>
  <c r="E1638" i="4"/>
  <c r="L1638" i="4" s="1"/>
  <c r="D1638" i="4"/>
  <c r="J1638" i="4" s="1"/>
  <c r="S1637" i="4"/>
  <c r="L1637" i="4"/>
  <c r="J1637" i="4"/>
  <c r="I1637" i="4"/>
  <c r="S1636" i="4"/>
  <c r="I1636" i="4"/>
  <c r="E1636" i="4"/>
  <c r="L1636" i="4" s="1"/>
  <c r="D1636" i="4"/>
  <c r="J1636" i="4" s="1"/>
  <c r="S1635" i="4"/>
  <c r="I1635" i="4"/>
  <c r="E1635" i="4"/>
  <c r="L1635" i="4" s="1"/>
  <c r="D1635" i="4"/>
  <c r="J1635" i="4" s="1"/>
  <c r="S1634" i="4"/>
  <c r="L1634" i="4"/>
  <c r="J1634" i="4"/>
  <c r="I1634" i="4"/>
  <c r="S1633" i="4"/>
  <c r="I1633" i="4"/>
  <c r="E1633" i="4"/>
  <c r="L1633" i="4" s="1"/>
  <c r="D1633" i="4"/>
  <c r="J1633" i="4" s="1"/>
  <c r="S1632" i="4"/>
  <c r="I1632" i="4"/>
  <c r="E1632" i="4"/>
  <c r="L1632" i="4" s="1"/>
  <c r="D1632" i="4"/>
  <c r="J1632" i="4" s="1"/>
  <c r="S1631" i="4"/>
  <c r="L1631" i="4"/>
  <c r="J1631" i="4"/>
  <c r="I1631" i="4"/>
  <c r="S1630" i="4"/>
  <c r="I1630" i="4"/>
  <c r="E1630" i="4"/>
  <c r="L1630" i="4" s="1"/>
  <c r="D1630" i="4"/>
  <c r="J1630" i="4" s="1"/>
  <c r="S1629" i="4"/>
  <c r="I1629" i="4"/>
  <c r="E1629" i="4"/>
  <c r="L1629" i="4" s="1"/>
  <c r="D1629" i="4"/>
  <c r="J1629" i="4" s="1"/>
  <c r="S1628" i="4"/>
  <c r="L1628" i="4"/>
  <c r="J1628" i="4"/>
  <c r="I1628" i="4"/>
  <c r="S1627" i="4"/>
  <c r="I1627" i="4"/>
  <c r="E1627" i="4"/>
  <c r="L1627" i="4" s="1"/>
  <c r="D1627" i="4"/>
  <c r="J1627" i="4" s="1"/>
  <c r="S1626" i="4"/>
  <c r="I1626" i="4"/>
  <c r="E1626" i="4"/>
  <c r="L1626" i="4" s="1"/>
  <c r="D1626" i="4"/>
  <c r="J1626" i="4" s="1"/>
  <c r="S1625" i="4"/>
  <c r="L1625" i="4"/>
  <c r="J1625" i="4"/>
  <c r="I1625" i="4"/>
  <c r="S1624" i="4"/>
  <c r="I1624" i="4"/>
  <c r="E1624" i="4"/>
  <c r="L1624" i="4" s="1"/>
  <c r="D1624" i="4"/>
  <c r="J1624" i="4" s="1"/>
  <c r="S1623" i="4"/>
  <c r="I1623" i="4"/>
  <c r="E1623" i="4"/>
  <c r="L1623" i="4" s="1"/>
  <c r="D1623" i="4"/>
  <c r="J1623" i="4" s="1"/>
  <c r="S1622" i="4"/>
  <c r="L1622" i="4"/>
  <c r="J1622" i="4"/>
  <c r="I1622" i="4"/>
  <c r="S1621" i="4"/>
  <c r="I1621" i="4"/>
  <c r="E1621" i="4"/>
  <c r="L1621" i="4" s="1"/>
  <c r="D1621" i="4"/>
  <c r="J1621" i="4" s="1"/>
  <c r="S1620" i="4"/>
  <c r="I1620" i="4"/>
  <c r="E1620" i="4"/>
  <c r="L1620" i="4" s="1"/>
  <c r="D1620" i="4"/>
  <c r="J1620" i="4" s="1"/>
  <c r="S1619" i="4"/>
  <c r="L1619" i="4"/>
  <c r="J1619" i="4"/>
  <c r="I1619" i="4"/>
  <c r="S1618" i="4"/>
  <c r="I1618" i="4"/>
  <c r="E1618" i="4"/>
  <c r="L1618" i="4" s="1"/>
  <c r="D1618" i="4"/>
  <c r="J1618" i="4" s="1"/>
  <c r="S1617" i="4"/>
  <c r="I1617" i="4"/>
  <c r="E1617" i="4"/>
  <c r="L1617" i="4" s="1"/>
  <c r="D1617" i="4"/>
  <c r="J1617" i="4" s="1"/>
  <c r="S1616" i="4"/>
  <c r="L1616" i="4"/>
  <c r="J1616" i="4"/>
  <c r="I1616" i="4"/>
  <c r="S1615" i="4"/>
  <c r="I1615" i="4"/>
  <c r="E1615" i="4"/>
  <c r="L1615" i="4" s="1"/>
  <c r="D1615" i="4"/>
  <c r="J1615" i="4" s="1"/>
  <c r="S1614" i="4"/>
  <c r="I1614" i="4"/>
  <c r="E1614" i="4"/>
  <c r="L1614" i="4" s="1"/>
  <c r="D1614" i="4"/>
  <c r="J1614" i="4" s="1"/>
  <c r="S1613" i="4"/>
  <c r="L1613" i="4"/>
  <c r="J1613" i="4"/>
  <c r="I1613" i="4"/>
  <c r="S1612" i="4"/>
  <c r="I1612" i="4"/>
  <c r="E1612" i="4"/>
  <c r="L1612" i="4" s="1"/>
  <c r="D1612" i="4"/>
  <c r="J1612" i="4" s="1"/>
  <c r="S1611" i="4"/>
  <c r="I1611" i="4"/>
  <c r="E1611" i="4"/>
  <c r="L1611" i="4" s="1"/>
  <c r="D1611" i="4"/>
  <c r="J1611" i="4" s="1"/>
  <c r="S1610" i="4"/>
  <c r="L1610" i="4"/>
  <c r="J1610" i="4"/>
  <c r="I1610" i="4"/>
  <c r="S1609" i="4"/>
  <c r="I1609" i="4"/>
  <c r="E1609" i="4"/>
  <c r="L1609" i="4" s="1"/>
  <c r="D1609" i="4"/>
  <c r="J1609" i="4" s="1"/>
  <c r="S1608" i="4"/>
  <c r="I1608" i="4"/>
  <c r="E1608" i="4"/>
  <c r="L1608" i="4" s="1"/>
  <c r="D1608" i="4"/>
  <c r="J1608" i="4" s="1"/>
  <c r="S1607" i="4"/>
  <c r="L1607" i="4"/>
  <c r="J1607" i="4"/>
  <c r="I1607" i="4"/>
  <c r="S1606" i="4"/>
  <c r="I1606" i="4"/>
  <c r="E1606" i="4"/>
  <c r="L1606" i="4" s="1"/>
  <c r="D1606" i="4"/>
  <c r="J1606" i="4" s="1"/>
  <c r="S1605" i="4"/>
  <c r="I1605" i="4"/>
  <c r="E1605" i="4"/>
  <c r="L1605" i="4" s="1"/>
  <c r="D1605" i="4"/>
  <c r="J1605" i="4" s="1"/>
  <c r="S1604" i="4"/>
  <c r="L1604" i="4"/>
  <c r="J1604" i="4"/>
  <c r="I1604" i="4"/>
  <c r="S1603" i="4"/>
  <c r="I1603" i="4"/>
  <c r="E1603" i="4"/>
  <c r="L1603" i="4" s="1"/>
  <c r="D1603" i="4"/>
  <c r="J1603" i="4" s="1"/>
  <c r="S1602" i="4"/>
  <c r="I1602" i="4"/>
  <c r="E1602" i="4"/>
  <c r="L1602" i="4" s="1"/>
  <c r="D1602" i="4"/>
  <c r="J1602" i="4" s="1"/>
  <c r="S1601" i="4"/>
  <c r="L1601" i="4"/>
  <c r="J1601" i="4"/>
  <c r="I1601" i="4"/>
  <c r="S1600" i="4"/>
  <c r="I1600" i="4"/>
  <c r="E1600" i="4"/>
  <c r="L1600" i="4" s="1"/>
  <c r="D1600" i="4"/>
  <c r="J1600" i="4" s="1"/>
  <c r="S1599" i="4"/>
  <c r="I1599" i="4"/>
  <c r="E1599" i="4"/>
  <c r="L1599" i="4" s="1"/>
  <c r="D1599" i="4"/>
  <c r="J1599" i="4" s="1"/>
  <c r="S1598" i="4"/>
  <c r="L1598" i="4"/>
  <c r="J1598" i="4"/>
  <c r="I1598" i="4"/>
  <c r="S1597" i="4"/>
  <c r="I1597" i="4"/>
  <c r="E1597" i="4"/>
  <c r="L1597" i="4" s="1"/>
  <c r="D1597" i="4"/>
  <c r="J1597" i="4" s="1"/>
  <c r="S1596" i="4"/>
  <c r="I1596" i="4"/>
  <c r="E1596" i="4"/>
  <c r="L1596" i="4" s="1"/>
  <c r="D1596" i="4"/>
  <c r="J1596" i="4" s="1"/>
  <c r="S1595" i="4"/>
  <c r="L1595" i="4"/>
  <c r="J1595" i="4"/>
  <c r="I1595" i="4"/>
  <c r="S1594" i="4"/>
  <c r="I1594" i="4"/>
  <c r="E1594" i="4"/>
  <c r="L1594" i="4" s="1"/>
  <c r="D1594" i="4"/>
  <c r="J1594" i="4" s="1"/>
  <c r="S1593" i="4"/>
  <c r="I1593" i="4"/>
  <c r="E1593" i="4"/>
  <c r="L1593" i="4" s="1"/>
  <c r="D1593" i="4"/>
  <c r="J1593" i="4" s="1"/>
  <c r="S1592" i="4"/>
  <c r="L1592" i="4"/>
  <c r="J1592" i="4"/>
  <c r="I1592" i="4"/>
  <c r="S1591" i="4"/>
  <c r="I1591" i="4"/>
  <c r="E1591" i="4"/>
  <c r="L1591" i="4" s="1"/>
  <c r="D1591" i="4"/>
  <c r="J1591" i="4" s="1"/>
  <c r="S1590" i="4"/>
  <c r="I1590" i="4"/>
  <c r="E1590" i="4"/>
  <c r="L1590" i="4" s="1"/>
  <c r="D1590" i="4"/>
  <c r="J1590" i="4" s="1"/>
  <c r="S1589" i="4"/>
  <c r="L1589" i="4"/>
  <c r="J1589" i="4"/>
  <c r="I1589" i="4"/>
  <c r="S1588" i="4"/>
  <c r="I1588" i="4"/>
  <c r="E1588" i="4"/>
  <c r="L1588" i="4" s="1"/>
  <c r="D1588" i="4"/>
  <c r="J1588" i="4" s="1"/>
  <c r="S1587" i="4"/>
  <c r="I1587" i="4"/>
  <c r="E1587" i="4"/>
  <c r="L1587" i="4" s="1"/>
  <c r="D1587" i="4"/>
  <c r="J1587" i="4" s="1"/>
  <c r="S1586" i="4"/>
  <c r="L1586" i="4"/>
  <c r="J1586" i="4"/>
  <c r="I1586" i="4"/>
  <c r="S1585" i="4"/>
  <c r="I1585" i="4"/>
  <c r="E1585" i="4"/>
  <c r="L1585" i="4" s="1"/>
  <c r="D1585" i="4"/>
  <c r="J1585" i="4" s="1"/>
  <c r="S1584" i="4"/>
  <c r="I1584" i="4"/>
  <c r="E1584" i="4"/>
  <c r="L1584" i="4" s="1"/>
  <c r="D1584" i="4"/>
  <c r="J1584" i="4" s="1"/>
  <c r="S1583" i="4"/>
  <c r="L1583" i="4"/>
  <c r="J1583" i="4"/>
  <c r="I1583" i="4"/>
  <c r="S1582" i="4"/>
  <c r="I1582" i="4"/>
  <c r="E1582" i="4"/>
  <c r="L1582" i="4" s="1"/>
  <c r="D1582" i="4"/>
  <c r="J1582" i="4" s="1"/>
  <c r="S1581" i="4"/>
  <c r="I1581" i="4"/>
  <c r="E1581" i="4"/>
  <c r="L1581" i="4" s="1"/>
  <c r="D1581" i="4"/>
  <c r="J1581" i="4" s="1"/>
  <c r="S1580" i="4"/>
  <c r="L1580" i="4"/>
  <c r="J1580" i="4"/>
  <c r="I1580" i="4"/>
  <c r="S1579" i="4"/>
  <c r="I1579" i="4"/>
  <c r="E1579" i="4"/>
  <c r="L1579" i="4" s="1"/>
  <c r="D1579" i="4"/>
  <c r="J1579" i="4" s="1"/>
  <c r="S1578" i="4"/>
  <c r="I1578" i="4"/>
  <c r="E1578" i="4"/>
  <c r="L1578" i="4" s="1"/>
  <c r="D1578" i="4"/>
  <c r="J1578" i="4" s="1"/>
  <c r="S1577" i="4"/>
  <c r="L1577" i="4"/>
  <c r="J1577" i="4"/>
  <c r="I1577" i="4"/>
  <c r="S1576" i="4"/>
  <c r="I1576" i="4"/>
  <c r="E1576" i="4"/>
  <c r="L1576" i="4" s="1"/>
  <c r="D1576" i="4"/>
  <c r="J1576" i="4" s="1"/>
  <c r="S1575" i="4"/>
  <c r="I1575" i="4"/>
  <c r="E1575" i="4"/>
  <c r="L1575" i="4" s="1"/>
  <c r="D1575" i="4"/>
  <c r="J1575" i="4" s="1"/>
  <c r="S1574" i="4"/>
  <c r="L1574" i="4"/>
  <c r="J1574" i="4"/>
  <c r="I1574" i="4"/>
  <c r="S1573" i="4"/>
  <c r="I1573" i="4"/>
  <c r="E1573" i="4"/>
  <c r="L1573" i="4" s="1"/>
  <c r="D1573" i="4"/>
  <c r="J1573" i="4" s="1"/>
  <c r="S1572" i="4"/>
  <c r="I1572" i="4"/>
  <c r="E1572" i="4"/>
  <c r="L1572" i="4" s="1"/>
  <c r="D1572" i="4"/>
  <c r="J1572" i="4" s="1"/>
  <c r="S1571" i="4"/>
  <c r="L1571" i="4"/>
  <c r="J1571" i="4"/>
  <c r="I1571" i="4"/>
  <c r="S1570" i="4"/>
  <c r="I1570" i="4"/>
  <c r="E1570" i="4"/>
  <c r="L1570" i="4" s="1"/>
  <c r="D1570" i="4"/>
  <c r="J1570" i="4" s="1"/>
  <c r="S1569" i="4"/>
  <c r="I1569" i="4"/>
  <c r="E1569" i="4"/>
  <c r="L1569" i="4" s="1"/>
  <c r="D1569" i="4"/>
  <c r="J1569" i="4" s="1"/>
  <c r="S1568" i="4"/>
  <c r="L1568" i="4"/>
  <c r="J1568" i="4"/>
  <c r="I1568" i="4"/>
  <c r="S1567" i="4"/>
  <c r="I1567" i="4"/>
  <c r="E1567" i="4"/>
  <c r="L1567" i="4" s="1"/>
  <c r="D1567" i="4"/>
  <c r="J1567" i="4" s="1"/>
  <c r="S1566" i="4"/>
  <c r="I1566" i="4"/>
  <c r="E1566" i="4"/>
  <c r="L1566" i="4" s="1"/>
  <c r="D1566" i="4"/>
  <c r="J1566" i="4" s="1"/>
  <c r="S1565" i="4"/>
  <c r="L1565" i="4"/>
  <c r="J1565" i="4"/>
  <c r="I1565" i="4"/>
  <c r="S1564" i="4"/>
  <c r="I1564" i="4"/>
  <c r="E1564" i="4"/>
  <c r="L1564" i="4" s="1"/>
  <c r="D1564" i="4"/>
  <c r="J1564" i="4" s="1"/>
  <c r="S1563" i="4"/>
  <c r="I1563" i="4"/>
  <c r="E1563" i="4"/>
  <c r="L1563" i="4" s="1"/>
  <c r="D1563" i="4"/>
  <c r="J1563" i="4" s="1"/>
  <c r="S1562" i="4"/>
  <c r="L1562" i="4"/>
  <c r="J1562" i="4"/>
  <c r="I1562" i="4"/>
  <c r="S1561" i="4"/>
  <c r="I1561" i="4"/>
  <c r="E1561" i="4"/>
  <c r="L1561" i="4" s="1"/>
  <c r="D1561" i="4"/>
  <c r="J1561" i="4" s="1"/>
  <c r="S1560" i="4"/>
  <c r="I1560" i="4"/>
  <c r="E1560" i="4"/>
  <c r="L1560" i="4" s="1"/>
  <c r="D1560" i="4"/>
  <c r="J1560" i="4" s="1"/>
  <c r="S1559" i="4"/>
  <c r="L1559" i="4"/>
  <c r="J1559" i="4"/>
  <c r="I1559" i="4"/>
  <c r="S1558" i="4"/>
  <c r="I1558" i="4"/>
  <c r="E1558" i="4"/>
  <c r="L1558" i="4" s="1"/>
  <c r="D1558" i="4"/>
  <c r="J1558" i="4" s="1"/>
  <c r="S1557" i="4"/>
  <c r="I1557" i="4"/>
  <c r="E1557" i="4"/>
  <c r="L1557" i="4" s="1"/>
  <c r="D1557" i="4"/>
  <c r="J1557" i="4" s="1"/>
  <c r="S1556" i="4"/>
  <c r="L1556" i="4"/>
  <c r="J1556" i="4"/>
  <c r="I1556" i="4"/>
  <c r="S1555" i="4"/>
  <c r="I1555" i="4"/>
  <c r="E1555" i="4"/>
  <c r="L1555" i="4" s="1"/>
  <c r="D1555" i="4"/>
  <c r="J1555" i="4" s="1"/>
  <c r="S1554" i="4"/>
  <c r="I1554" i="4"/>
  <c r="E1554" i="4"/>
  <c r="L1554" i="4" s="1"/>
  <c r="D1554" i="4"/>
  <c r="J1554" i="4" s="1"/>
  <c r="S1553" i="4"/>
  <c r="L1553" i="4"/>
  <c r="J1553" i="4"/>
  <c r="I1553" i="4"/>
  <c r="S1552" i="4"/>
  <c r="L1552" i="4"/>
  <c r="I1552" i="4"/>
  <c r="D1552" i="4"/>
  <c r="J1552" i="4" s="1"/>
  <c r="S1551" i="4"/>
  <c r="L1551" i="4"/>
  <c r="I1551" i="4"/>
  <c r="D1551" i="4"/>
  <c r="J1551" i="4" s="1"/>
  <c r="S1550" i="4"/>
  <c r="L1550" i="4"/>
  <c r="J1550" i="4"/>
  <c r="I1550" i="4"/>
  <c r="S1549" i="4"/>
  <c r="L1549" i="4"/>
  <c r="I1549" i="4"/>
  <c r="D1549" i="4"/>
  <c r="J1549" i="4" s="1"/>
  <c r="S1548" i="4"/>
  <c r="L1548" i="4"/>
  <c r="I1548" i="4"/>
  <c r="D1548" i="4"/>
  <c r="J1548" i="4" s="1"/>
  <c r="S1547" i="4"/>
  <c r="L1547" i="4"/>
  <c r="J1547" i="4"/>
  <c r="I1547" i="4"/>
  <c r="S1546" i="4"/>
  <c r="L1546" i="4"/>
  <c r="J1546" i="4"/>
  <c r="I1546" i="4"/>
  <c r="S1545" i="4"/>
  <c r="L1545" i="4"/>
  <c r="J1545" i="4"/>
  <c r="I1545" i="4"/>
  <c r="S1544" i="4"/>
  <c r="L1544" i="4"/>
  <c r="J1544" i="4"/>
  <c r="I1544" i="4"/>
  <c r="S1543" i="4"/>
  <c r="L1543" i="4"/>
  <c r="J1543" i="4"/>
  <c r="I1543" i="4"/>
  <c r="S1542" i="4"/>
  <c r="L1542" i="4"/>
  <c r="J1542" i="4"/>
  <c r="I1542" i="4"/>
  <c r="S1541" i="4"/>
  <c r="L1541" i="4"/>
  <c r="J1541" i="4"/>
  <c r="I1541" i="4"/>
  <c r="S1540" i="4"/>
  <c r="L1540" i="4"/>
  <c r="J1540" i="4"/>
  <c r="I1540" i="4"/>
  <c r="S1539" i="4"/>
  <c r="L1539" i="4"/>
  <c r="J1539" i="4"/>
  <c r="I1539" i="4"/>
  <c r="S1538" i="4"/>
  <c r="L1538" i="4"/>
  <c r="J1538" i="4"/>
  <c r="I1538" i="4"/>
  <c r="S1537" i="4"/>
  <c r="L1537" i="4"/>
  <c r="J1537" i="4"/>
  <c r="I1537" i="4"/>
  <c r="S1536" i="4"/>
  <c r="L1536" i="4"/>
  <c r="J1536" i="4"/>
  <c r="I1536" i="4"/>
  <c r="S1535" i="4"/>
  <c r="L1535" i="4"/>
  <c r="J1535" i="4"/>
  <c r="I1535" i="4"/>
  <c r="S1534" i="4"/>
  <c r="L1534" i="4"/>
  <c r="J1534" i="4"/>
  <c r="I1534" i="4"/>
  <c r="S1533" i="4"/>
  <c r="L1533" i="4"/>
  <c r="J1533" i="4"/>
  <c r="I1533" i="4"/>
  <c r="S1532" i="4"/>
  <c r="L1532" i="4"/>
  <c r="J1532" i="4"/>
  <c r="I1532" i="4"/>
  <c r="S1531" i="4"/>
  <c r="L1531" i="4"/>
  <c r="J1531" i="4"/>
  <c r="I1531" i="4"/>
  <c r="S1530" i="4"/>
  <c r="L1530" i="4"/>
  <c r="J1530" i="4"/>
  <c r="I1530" i="4"/>
  <c r="S1529" i="4"/>
  <c r="L1529" i="4"/>
  <c r="J1529" i="4"/>
  <c r="I1529" i="4"/>
  <c r="S1528" i="4"/>
  <c r="L1528" i="4"/>
  <c r="J1528" i="4"/>
  <c r="I1528" i="4"/>
  <c r="S1527" i="4"/>
  <c r="L1527" i="4"/>
  <c r="J1527" i="4"/>
  <c r="I1527" i="4"/>
  <c r="S1526" i="4"/>
  <c r="L1526" i="4"/>
  <c r="J1526" i="4"/>
  <c r="I1526" i="4"/>
  <c r="S1525" i="4"/>
  <c r="L1525" i="4"/>
  <c r="J1525" i="4"/>
  <c r="I1525" i="4"/>
  <c r="S1524" i="4"/>
  <c r="L1524" i="4"/>
  <c r="J1524" i="4"/>
  <c r="I1524" i="4"/>
  <c r="S1523" i="4"/>
  <c r="L1523" i="4"/>
  <c r="J1523" i="4"/>
  <c r="I1523" i="4"/>
  <c r="S1522" i="4"/>
  <c r="L1522" i="4"/>
  <c r="J1522" i="4"/>
  <c r="I1522" i="4"/>
  <c r="S1521" i="4"/>
  <c r="L1521" i="4"/>
  <c r="J1521" i="4"/>
  <c r="I1521" i="4"/>
  <c r="S1520" i="4"/>
  <c r="L1520" i="4"/>
  <c r="J1520" i="4"/>
  <c r="I1520" i="4"/>
  <c r="S1519" i="4"/>
  <c r="L1519" i="4"/>
  <c r="J1519" i="4"/>
  <c r="I1519" i="4"/>
  <c r="S1518" i="4"/>
  <c r="L1518" i="4"/>
  <c r="J1518" i="4"/>
  <c r="I1518" i="4"/>
  <c r="S1517" i="4"/>
  <c r="L1517" i="4"/>
  <c r="J1517" i="4"/>
  <c r="I1517" i="4"/>
  <c r="S1516" i="4"/>
  <c r="L1516" i="4"/>
  <c r="J1516" i="4"/>
  <c r="I1516" i="4"/>
  <c r="S1515" i="4"/>
  <c r="L1515" i="4"/>
  <c r="J1515" i="4"/>
  <c r="I1515" i="4"/>
  <c r="S1514" i="4"/>
  <c r="L1514" i="4"/>
  <c r="J1514" i="4"/>
  <c r="I1514" i="4"/>
  <c r="S1513" i="4"/>
  <c r="L1513" i="4"/>
  <c r="J1513" i="4"/>
  <c r="I1513" i="4"/>
  <c r="S1512" i="4"/>
  <c r="L1512" i="4"/>
  <c r="J1512" i="4"/>
  <c r="I1512" i="4"/>
  <c r="S1511" i="4"/>
  <c r="L1511" i="4"/>
  <c r="J1511" i="4"/>
  <c r="I1511" i="4"/>
  <c r="S1510" i="4"/>
  <c r="L1510" i="4"/>
  <c r="J1510" i="4"/>
  <c r="I1510" i="4"/>
  <c r="S1509" i="4"/>
  <c r="L1509" i="4"/>
  <c r="J1509" i="4"/>
  <c r="I1509" i="4"/>
  <c r="S1508" i="4"/>
  <c r="L1508" i="4"/>
  <c r="J1508" i="4"/>
  <c r="I1508" i="4"/>
  <c r="S1507" i="4"/>
  <c r="L1507" i="4"/>
  <c r="J1507" i="4"/>
  <c r="I1507" i="4"/>
  <c r="S1506" i="4"/>
  <c r="L1506" i="4"/>
  <c r="J1506" i="4"/>
  <c r="I1506" i="4"/>
  <c r="S1505" i="4"/>
  <c r="L1505" i="4"/>
  <c r="J1505" i="4"/>
  <c r="I1505" i="4"/>
  <c r="S1504" i="4"/>
  <c r="L1504" i="4"/>
  <c r="J1504" i="4"/>
  <c r="I1504" i="4"/>
  <c r="S1503" i="4"/>
  <c r="L1503" i="4"/>
  <c r="J1503" i="4"/>
  <c r="I1503" i="4"/>
  <c r="S1502" i="4"/>
  <c r="L1502" i="4"/>
  <c r="J1502" i="4"/>
  <c r="I1502" i="4"/>
  <c r="S1501" i="4"/>
  <c r="L1501" i="4"/>
  <c r="J1501" i="4"/>
  <c r="I1501" i="4"/>
  <c r="S1500" i="4"/>
  <c r="L1500" i="4"/>
  <c r="J1500" i="4"/>
  <c r="I1500" i="4"/>
  <c r="S1499" i="4"/>
  <c r="L1499" i="4"/>
  <c r="J1499" i="4"/>
  <c r="I1499" i="4"/>
  <c r="S1498" i="4"/>
  <c r="L1498" i="4"/>
  <c r="J1498" i="4"/>
  <c r="I1498" i="4"/>
  <c r="S1497" i="4"/>
  <c r="L1497" i="4"/>
  <c r="J1497" i="4"/>
  <c r="I1497" i="4"/>
  <c r="S1496" i="4"/>
  <c r="L1496" i="4"/>
  <c r="J1496" i="4"/>
  <c r="I1496" i="4"/>
  <c r="S1495" i="4"/>
  <c r="L1495" i="4"/>
  <c r="J1495" i="4"/>
  <c r="I1495" i="4"/>
  <c r="S1494" i="4"/>
  <c r="L1494" i="4"/>
  <c r="J1494" i="4"/>
  <c r="I1494" i="4"/>
  <c r="S1493" i="4"/>
  <c r="L1493" i="4"/>
  <c r="J1493" i="4"/>
  <c r="I1493" i="4"/>
  <c r="S1492" i="4"/>
  <c r="L1492" i="4"/>
  <c r="J1492" i="4"/>
  <c r="I1492" i="4"/>
  <c r="S1491" i="4"/>
  <c r="L1491" i="4"/>
  <c r="J1491" i="4"/>
  <c r="I1491" i="4"/>
  <c r="S1490" i="4"/>
  <c r="L1490" i="4"/>
  <c r="J1490" i="4"/>
  <c r="I1490" i="4"/>
  <c r="S1489" i="4"/>
  <c r="L1489" i="4"/>
  <c r="J1489" i="4"/>
  <c r="I1489" i="4"/>
  <c r="S1488" i="4"/>
  <c r="L1488" i="4"/>
  <c r="J1488" i="4"/>
  <c r="I1488" i="4"/>
  <c r="S1487" i="4"/>
  <c r="L1487" i="4"/>
  <c r="J1487" i="4"/>
  <c r="I1487" i="4"/>
  <c r="S1486" i="4"/>
  <c r="L1486" i="4"/>
  <c r="J1486" i="4"/>
  <c r="I1486" i="4"/>
  <c r="S1485" i="4"/>
  <c r="L1485" i="4"/>
  <c r="J1485" i="4"/>
  <c r="I1485" i="4"/>
  <c r="S1484" i="4"/>
  <c r="L1484" i="4"/>
  <c r="J1484" i="4"/>
  <c r="I1484" i="4"/>
  <c r="S1483" i="4"/>
  <c r="L1483" i="4"/>
  <c r="J1483" i="4"/>
  <c r="I1483" i="4"/>
  <c r="S1482" i="4"/>
  <c r="L1482" i="4"/>
  <c r="J1482" i="4"/>
  <c r="I1482" i="4"/>
  <c r="S1481" i="4"/>
  <c r="L1481" i="4"/>
  <c r="J1481" i="4"/>
  <c r="I1481" i="4"/>
  <c r="S1480" i="4"/>
  <c r="L1480" i="4"/>
  <c r="J1480" i="4"/>
  <c r="I1480" i="4"/>
  <c r="S1479" i="4"/>
  <c r="L1479" i="4"/>
  <c r="J1479" i="4"/>
  <c r="I1479" i="4"/>
  <c r="S1478" i="4"/>
  <c r="L1478" i="4"/>
  <c r="J1478" i="4"/>
  <c r="I1478" i="4"/>
  <c r="S1477" i="4"/>
  <c r="L1477" i="4"/>
  <c r="J1477" i="4"/>
  <c r="I1477" i="4"/>
  <c r="S1476" i="4"/>
  <c r="L1476" i="4"/>
  <c r="J1476" i="4"/>
  <c r="I1476" i="4"/>
  <c r="S1475" i="4"/>
  <c r="L1475" i="4"/>
  <c r="J1475" i="4"/>
  <c r="I1475" i="4"/>
  <c r="S1474" i="4"/>
  <c r="L1474" i="4"/>
  <c r="J1474" i="4"/>
  <c r="I1474" i="4"/>
  <c r="S1473" i="4"/>
  <c r="L1473" i="4"/>
  <c r="J1473" i="4"/>
  <c r="I1473" i="4"/>
  <c r="S1472" i="4"/>
  <c r="L1472" i="4"/>
  <c r="J1472" i="4"/>
  <c r="I1472" i="4"/>
  <c r="S1471" i="4"/>
  <c r="L1471" i="4"/>
  <c r="J1471" i="4"/>
  <c r="I1471" i="4"/>
  <c r="S1470" i="4"/>
  <c r="L1470" i="4"/>
  <c r="J1470" i="4"/>
  <c r="I1470" i="4"/>
  <c r="S1469" i="4"/>
  <c r="L1469" i="4"/>
  <c r="J1469" i="4"/>
  <c r="I1469" i="4"/>
  <c r="S1468" i="4"/>
  <c r="L1468" i="4"/>
  <c r="J1468" i="4"/>
  <c r="I1468" i="4"/>
  <c r="S1467" i="4"/>
  <c r="L1467" i="4"/>
  <c r="J1467" i="4"/>
  <c r="I1467" i="4"/>
  <c r="S1466" i="4"/>
  <c r="L1466" i="4"/>
  <c r="J1466" i="4"/>
  <c r="I1466" i="4"/>
  <c r="S1465" i="4"/>
  <c r="L1465" i="4"/>
  <c r="J1465" i="4"/>
  <c r="I1465" i="4"/>
  <c r="S1464" i="4"/>
  <c r="L1464" i="4"/>
  <c r="J1464" i="4"/>
  <c r="I1464" i="4"/>
  <c r="S1463" i="4"/>
  <c r="L1463" i="4"/>
  <c r="J1463" i="4"/>
  <c r="I1463" i="4"/>
  <c r="S1462" i="4"/>
  <c r="L1462" i="4"/>
  <c r="J1462" i="4"/>
  <c r="I1462" i="4"/>
  <c r="S1461" i="4"/>
  <c r="L1461" i="4"/>
  <c r="J1461" i="4"/>
  <c r="I1461" i="4"/>
  <c r="S1460" i="4"/>
  <c r="L1460" i="4"/>
  <c r="J1460" i="4"/>
  <c r="I1460" i="4"/>
  <c r="S1459" i="4"/>
  <c r="L1459" i="4"/>
  <c r="J1459" i="4"/>
  <c r="I1459" i="4"/>
  <c r="S1458" i="4"/>
  <c r="L1458" i="4"/>
  <c r="J1458" i="4"/>
  <c r="I1458" i="4"/>
  <c r="S1457" i="4"/>
  <c r="L1457" i="4"/>
  <c r="J1457" i="4"/>
  <c r="I1457" i="4"/>
  <c r="S1456" i="4"/>
  <c r="L1456" i="4"/>
  <c r="J1456" i="4"/>
  <c r="I1456" i="4"/>
  <c r="S1455" i="4"/>
  <c r="L1455" i="4"/>
  <c r="J1455" i="4"/>
  <c r="I1455" i="4"/>
  <c r="S1454" i="4"/>
  <c r="L1454" i="4"/>
  <c r="J1454" i="4"/>
  <c r="I1454" i="4"/>
  <c r="S1453" i="4"/>
  <c r="L1453" i="4"/>
  <c r="J1453" i="4"/>
  <c r="I1453" i="4"/>
  <c r="S1452" i="4"/>
  <c r="L1452" i="4"/>
  <c r="J1452" i="4"/>
  <c r="I1452" i="4"/>
  <c r="S1451" i="4"/>
  <c r="L1451" i="4"/>
  <c r="J1451" i="4"/>
  <c r="I1451" i="4"/>
  <c r="S1450" i="4"/>
  <c r="L1450" i="4"/>
  <c r="J1450" i="4"/>
  <c r="I1450" i="4"/>
  <c r="S1449" i="4"/>
  <c r="L1449" i="4"/>
  <c r="J1449" i="4"/>
  <c r="I1449" i="4"/>
  <c r="S1448" i="4"/>
  <c r="L1448" i="4"/>
  <c r="J1448" i="4"/>
  <c r="I1448" i="4"/>
  <c r="S1447" i="4"/>
  <c r="L1447" i="4"/>
  <c r="J1447" i="4"/>
  <c r="I1447" i="4"/>
  <c r="S1446" i="4"/>
  <c r="L1446" i="4"/>
  <c r="J1446" i="4"/>
  <c r="I1446" i="4"/>
  <c r="S1445" i="4"/>
  <c r="L1445" i="4"/>
  <c r="J1445" i="4"/>
  <c r="I1445" i="4"/>
  <c r="S1444" i="4"/>
  <c r="L1444" i="4"/>
  <c r="J1444" i="4"/>
  <c r="I1444" i="4"/>
  <c r="S1443" i="4"/>
  <c r="L1443" i="4"/>
  <c r="J1443" i="4"/>
  <c r="I1443" i="4"/>
  <c r="S1442" i="4"/>
  <c r="L1442" i="4"/>
  <c r="J1442" i="4"/>
  <c r="I1442" i="4"/>
  <c r="S1441" i="4"/>
  <c r="L1441" i="4"/>
  <c r="J1441" i="4"/>
  <c r="I1441" i="4"/>
  <c r="S1440" i="4"/>
  <c r="L1440" i="4"/>
  <c r="J1440" i="4"/>
  <c r="I1440" i="4"/>
  <c r="S1439" i="4"/>
  <c r="L1439" i="4"/>
  <c r="J1439" i="4"/>
  <c r="I1439" i="4"/>
  <c r="S1438" i="4"/>
  <c r="L1438" i="4"/>
  <c r="J1438" i="4"/>
  <c r="I1438" i="4"/>
  <c r="S1437" i="4"/>
  <c r="L1437" i="4"/>
  <c r="J1437" i="4"/>
  <c r="I1437" i="4"/>
  <c r="S1436" i="4"/>
  <c r="L1436" i="4"/>
  <c r="J1436" i="4"/>
  <c r="I1436" i="4"/>
  <c r="S1435" i="4"/>
  <c r="L1435" i="4"/>
  <c r="J1435" i="4"/>
  <c r="I1435" i="4"/>
  <c r="S1434" i="4"/>
  <c r="L1434" i="4"/>
  <c r="J1434" i="4"/>
  <c r="I1434" i="4"/>
  <c r="S1433" i="4"/>
  <c r="L1433" i="4"/>
  <c r="J1433" i="4"/>
  <c r="I1433" i="4"/>
  <c r="S1432" i="4"/>
  <c r="L1432" i="4"/>
  <c r="J1432" i="4"/>
  <c r="I1432" i="4"/>
  <c r="S1431" i="4"/>
  <c r="L1431" i="4"/>
  <c r="J1431" i="4"/>
  <c r="I1431" i="4"/>
  <c r="S1430" i="4"/>
  <c r="L1430" i="4"/>
  <c r="J1430" i="4"/>
  <c r="I1430" i="4"/>
  <c r="S1429" i="4"/>
  <c r="L1429" i="4"/>
  <c r="J1429" i="4"/>
  <c r="I1429" i="4"/>
  <c r="S1428" i="4"/>
  <c r="L1428" i="4"/>
  <c r="J1428" i="4"/>
  <c r="I1428" i="4"/>
  <c r="S1427" i="4"/>
  <c r="L1427" i="4"/>
  <c r="J1427" i="4"/>
  <c r="I1427" i="4"/>
  <c r="S1426" i="4"/>
  <c r="L1426" i="4"/>
  <c r="J1426" i="4"/>
  <c r="I1426" i="4"/>
  <c r="S1425" i="4"/>
  <c r="L1425" i="4"/>
  <c r="J1425" i="4"/>
  <c r="I1425" i="4"/>
  <c r="S1424" i="4"/>
  <c r="L1424" i="4"/>
  <c r="J1424" i="4"/>
  <c r="I1424" i="4"/>
  <c r="S1423" i="4"/>
  <c r="L1423" i="4"/>
  <c r="J1423" i="4"/>
  <c r="I1423" i="4"/>
  <c r="S1422" i="4"/>
  <c r="L1422" i="4"/>
  <c r="J1422" i="4"/>
  <c r="I1422" i="4"/>
  <c r="S1421" i="4"/>
  <c r="L1421" i="4"/>
  <c r="J1421" i="4"/>
  <c r="I1421" i="4"/>
  <c r="S1420" i="4"/>
  <c r="L1420" i="4"/>
  <c r="J1420" i="4"/>
  <c r="I1420" i="4"/>
  <c r="S1419" i="4"/>
  <c r="L1419" i="4"/>
  <c r="J1419" i="4"/>
  <c r="I1419" i="4"/>
  <c r="S1418" i="4"/>
  <c r="L1418" i="4"/>
  <c r="J1418" i="4"/>
  <c r="I1418" i="4"/>
  <c r="S1417" i="4"/>
  <c r="L1417" i="4"/>
  <c r="J1417" i="4"/>
  <c r="I1417" i="4"/>
  <c r="S1416" i="4"/>
  <c r="L1416" i="4"/>
  <c r="J1416" i="4"/>
  <c r="I1416" i="4"/>
  <c r="S1415" i="4"/>
  <c r="L1415" i="4"/>
  <c r="J1415" i="4"/>
  <c r="I1415" i="4"/>
  <c r="S1414" i="4"/>
  <c r="L1414" i="4"/>
  <c r="J1414" i="4"/>
  <c r="I1414" i="4"/>
  <c r="S1413" i="4"/>
  <c r="L1413" i="4"/>
  <c r="J1413" i="4"/>
  <c r="I1413" i="4"/>
  <c r="S1412" i="4"/>
  <c r="L1412" i="4"/>
  <c r="J1412" i="4"/>
  <c r="I1412" i="4"/>
  <c r="S1411" i="4"/>
  <c r="L1411" i="4"/>
  <c r="J1411" i="4"/>
  <c r="I1411" i="4"/>
  <c r="S1410" i="4"/>
  <c r="L1410" i="4"/>
  <c r="J1410" i="4"/>
  <c r="I1410" i="4"/>
  <c r="S1409" i="4"/>
  <c r="L1409" i="4"/>
  <c r="J1409" i="4"/>
  <c r="I1409" i="4"/>
  <c r="S1408" i="4"/>
  <c r="L1408" i="4"/>
  <c r="J1408" i="4"/>
  <c r="I1408" i="4"/>
  <c r="S1407" i="4"/>
  <c r="L1407" i="4"/>
  <c r="J1407" i="4"/>
  <c r="I1407" i="4"/>
  <c r="S1406" i="4"/>
  <c r="L1406" i="4"/>
  <c r="J1406" i="4"/>
  <c r="I1406" i="4"/>
  <c r="S1405" i="4"/>
  <c r="L1405" i="4"/>
  <c r="J1405" i="4"/>
  <c r="I1405" i="4"/>
  <c r="S1404" i="4"/>
  <c r="L1404" i="4"/>
  <c r="J1404" i="4"/>
  <c r="I1404" i="4"/>
  <c r="S1403" i="4"/>
  <c r="L1403" i="4"/>
  <c r="J1403" i="4"/>
  <c r="I1403" i="4"/>
  <c r="S1402" i="4"/>
  <c r="L1402" i="4"/>
  <c r="J1402" i="4"/>
  <c r="I1402" i="4"/>
  <c r="S1401" i="4"/>
  <c r="L1401" i="4"/>
  <c r="J1401" i="4"/>
  <c r="I1401" i="4"/>
  <c r="S1400" i="4"/>
  <c r="L1400" i="4"/>
  <c r="J1400" i="4"/>
  <c r="I1400" i="4"/>
  <c r="S1399" i="4"/>
  <c r="L1399" i="4"/>
  <c r="J1399" i="4"/>
  <c r="I1399" i="4"/>
  <c r="S1398" i="4"/>
  <c r="L1398" i="4"/>
  <c r="J1398" i="4"/>
  <c r="I1398" i="4"/>
  <c r="S1397" i="4"/>
  <c r="L1397" i="4"/>
  <c r="J1397" i="4"/>
  <c r="I1397" i="4"/>
  <c r="S1396" i="4"/>
  <c r="L1396" i="4"/>
  <c r="J1396" i="4"/>
  <c r="I1396" i="4"/>
  <c r="S1395" i="4"/>
  <c r="L1395" i="4"/>
  <c r="J1395" i="4"/>
  <c r="I1395" i="4"/>
  <c r="S1394" i="4"/>
  <c r="L1394" i="4"/>
  <c r="J1394" i="4"/>
  <c r="I1394" i="4"/>
  <c r="S1393" i="4"/>
  <c r="L1393" i="4"/>
  <c r="J1393" i="4"/>
  <c r="I1393" i="4"/>
  <c r="S1392" i="4"/>
  <c r="L1392" i="4"/>
  <c r="J1392" i="4"/>
  <c r="I1392" i="4"/>
  <c r="S1391" i="4"/>
  <c r="L1391" i="4"/>
  <c r="J1391" i="4"/>
  <c r="I1391" i="4"/>
  <c r="S1390" i="4"/>
  <c r="L1390" i="4"/>
  <c r="J1390" i="4"/>
  <c r="I1390" i="4"/>
  <c r="S1389" i="4"/>
  <c r="L1389" i="4"/>
  <c r="J1389" i="4"/>
  <c r="I1389" i="4"/>
  <c r="S1388" i="4"/>
  <c r="L1388" i="4"/>
  <c r="J1388" i="4"/>
  <c r="I1388" i="4"/>
  <c r="S1387" i="4"/>
  <c r="L1387" i="4"/>
  <c r="J1387" i="4"/>
  <c r="I1387" i="4"/>
  <c r="S1386" i="4"/>
  <c r="L1386" i="4"/>
  <c r="J1386" i="4"/>
  <c r="I1386" i="4"/>
  <c r="S1385" i="4"/>
  <c r="L1385" i="4"/>
  <c r="J1385" i="4"/>
  <c r="I1385" i="4"/>
  <c r="S1384" i="4"/>
  <c r="L1384" i="4"/>
  <c r="J1384" i="4"/>
  <c r="I1384" i="4"/>
  <c r="S1383" i="4"/>
  <c r="L1383" i="4"/>
  <c r="J1383" i="4"/>
  <c r="I1383" i="4"/>
  <c r="S1382" i="4"/>
  <c r="L1382" i="4"/>
  <c r="J1382" i="4"/>
  <c r="I1382" i="4"/>
  <c r="S1381" i="4"/>
  <c r="L1381" i="4"/>
  <c r="J1381" i="4"/>
  <c r="I1381" i="4"/>
  <c r="S1380" i="4"/>
  <c r="L1380" i="4"/>
  <c r="J1380" i="4"/>
  <c r="I1380" i="4"/>
  <c r="S1379" i="4"/>
  <c r="L1379" i="4"/>
  <c r="J1379" i="4"/>
  <c r="I1379" i="4"/>
  <c r="S1378" i="4"/>
  <c r="L1378" i="4"/>
  <c r="J1378" i="4"/>
  <c r="I1378" i="4"/>
  <c r="S1377" i="4"/>
  <c r="L1377" i="4"/>
  <c r="J1377" i="4"/>
  <c r="I1377" i="4"/>
  <c r="S1376" i="4"/>
  <c r="L1376" i="4"/>
  <c r="J1376" i="4"/>
  <c r="I1376" i="4"/>
  <c r="S1375" i="4"/>
  <c r="L1375" i="4"/>
  <c r="J1375" i="4"/>
  <c r="I1375" i="4"/>
  <c r="S1374" i="4"/>
  <c r="L1374" i="4"/>
  <c r="J1374" i="4"/>
  <c r="I1374" i="4"/>
  <c r="S1373" i="4"/>
  <c r="L1373" i="4"/>
  <c r="J1373" i="4"/>
  <c r="I1373" i="4"/>
  <c r="S1372" i="4"/>
  <c r="L1372" i="4"/>
  <c r="J1372" i="4"/>
  <c r="I1372" i="4"/>
  <c r="S1371" i="4"/>
  <c r="L1371" i="4"/>
  <c r="J1371" i="4"/>
  <c r="I1371" i="4"/>
  <c r="S1370" i="4"/>
  <c r="L1370" i="4"/>
  <c r="J1370" i="4"/>
  <c r="I1370" i="4"/>
  <c r="S1369" i="4"/>
  <c r="L1369" i="4"/>
  <c r="J1369" i="4"/>
  <c r="I1369" i="4"/>
  <c r="S1368" i="4"/>
  <c r="L1368" i="4"/>
  <c r="J1368" i="4"/>
  <c r="I1368" i="4"/>
  <c r="S1367" i="4"/>
  <c r="L1367" i="4"/>
  <c r="J1367" i="4"/>
  <c r="I1367" i="4"/>
  <c r="S1366" i="4"/>
  <c r="L1366" i="4"/>
  <c r="J1366" i="4"/>
  <c r="I1366" i="4"/>
  <c r="S1365" i="4"/>
  <c r="L1365" i="4"/>
  <c r="J1365" i="4"/>
  <c r="I1365" i="4"/>
  <c r="S1364" i="4"/>
  <c r="L1364" i="4"/>
  <c r="J1364" i="4"/>
  <c r="I1364" i="4"/>
  <c r="S1363" i="4"/>
  <c r="L1363" i="4"/>
  <c r="J1363" i="4"/>
  <c r="I1363" i="4"/>
  <c r="S1362" i="4"/>
  <c r="L1362" i="4"/>
  <c r="J1362" i="4"/>
  <c r="I1362" i="4"/>
  <c r="S1361" i="4"/>
  <c r="L1361" i="4"/>
  <c r="J1361" i="4"/>
  <c r="I1361" i="4"/>
  <c r="S1360" i="4"/>
  <c r="L1360" i="4"/>
  <c r="J1360" i="4"/>
  <c r="I1360" i="4"/>
  <c r="S1359" i="4"/>
  <c r="L1359" i="4"/>
  <c r="J1359" i="4"/>
  <c r="I1359" i="4"/>
  <c r="S1358" i="4"/>
  <c r="L1358" i="4"/>
  <c r="J1358" i="4"/>
  <c r="I1358" i="4"/>
  <c r="S1357" i="4"/>
  <c r="L1357" i="4"/>
  <c r="J1357" i="4"/>
  <c r="I1357" i="4"/>
  <c r="S1356" i="4"/>
  <c r="L1356" i="4"/>
  <c r="J1356" i="4"/>
  <c r="I1356" i="4"/>
  <c r="S1355" i="4"/>
  <c r="L1355" i="4"/>
  <c r="J1355" i="4"/>
  <c r="I1355" i="4"/>
  <c r="S1354" i="4"/>
  <c r="L1354" i="4"/>
  <c r="J1354" i="4"/>
  <c r="I1354" i="4"/>
  <c r="S1353" i="4"/>
  <c r="L1353" i="4"/>
  <c r="J1353" i="4"/>
  <c r="I1353" i="4"/>
  <c r="S1352" i="4"/>
  <c r="L1352" i="4"/>
  <c r="J1352" i="4"/>
  <c r="I1352" i="4"/>
  <c r="S1351" i="4"/>
  <c r="L1351" i="4"/>
  <c r="J1351" i="4"/>
  <c r="I1351" i="4"/>
  <c r="S1350" i="4"/>
  <c r="L1350" i="4"/>
  <c r="J1350" i="4"/>
  <c r="I1350" i="4"/>
  <c r="S1349" i="4"/>
  <c r="L1349" i="4"/>
  <c r="J1349" i="4"/>
  <c r="I1349" i="4"/>
  <c r="S1348" i="4"/>
  <c r="L1348" i="4"/>
  <c r="J1348" i="4"/>
  <c r="I1348" i="4"/>
  <c r="S1347" i="4"/>
  <c r="L1347" i="4"/>
  <c r="J1347" i="4"/>
  <c r="I1347" i="4"/>
  <c r="S1346" i="4"/>
  <c r="L1346" i="4"/>
  <c r="J1346" i="4"/>
  <c r="I1346" i="4"/>
  <c r="S1345" i="4"/>
  <c r="L1345" i="4"/>
  <c r="J1345" i="4"/>
  <c r="I1345" i="4"/>
  <c r="S1344" i="4"/>
  <c r="L1344" i="4"/>
  <c r="J1344" i="4"/>
  <c r="I1344" i="4"/>
  <c r="S1343" i="4"/>
  <c r="L1343" i="4"/>
  <c r="J1343" i="4"/>
  <c r="I1343" i="4"/>
  <c r="S1342" i="4"/>
  <c r="L1342" i="4"/>
  <c r="J1342" i="4"/>
  <c r="I1342" i="4"/>
  <c r="S1341" i="4"/>
  <c r="L1341" i="4"/>
  <c r="J1341" i="4"/>
  <c r="I1341" i="4"/>
  <c r="S1340" i="4"/>
  <c r="L1340" i="4"/>
  <c r="J1340" i="4"/>
  <c r="I1340" i="4"/>
  <c r="S1339" i="4"/>
  <c r="L1339" i="4"/>
  <c r="J1339" i="4"/>
  <c r="I1339" i="4"/>
  <c r="S1338" i="4"/>
  <c r="L1338" i="4"/>
  <c r="J1338" i="4"/>
  <c r="I1338" i="4"/>
  <c r="S1337" i="4"/>
  <c r="L1337" i="4"/>
  <c r="J1337" i="4"/>
  <c r="I1337" i="4"/>
  <c r="S1336" i="4"/>
  <c r="L1336" i="4"/>
  <c r="J1336" i="4"/>
  <c r="I1336" i="4"/>
  <c r="S1335" i="4"/>
  <c r="L1335" i="4"/>
  <c r="J1335" i="4"/>
  <c r="I1335" i="4"/>
  <c r="S1334" i="4"/>
  <c r="L1334" i="4"/>
  <c r="J1334" i="4"/>
  <c r="I1334" i="4"/>
  <c r="S1333" i="4"/>
  <c r="L1333" i="4"/>
  <c r="J1333" i="4"/>
  <c r="I1333" i="4"/>
  <c r="S1332" i="4"/>
  <c r="L1332" i="4"/>
  <c r="J1332" i="4"/>
  <c r="I1332" i="4"/>
  <c r="S1331" i="4"/>
  <c r="L1331" i="4"/>
  <c r="J1331" i="4"/>
  <c r="I1331" i="4"/>
  <c r="S1330" i="4"/>
  <c r="L1330" i="4"/>
  <c r="J1330" i="4"/>
  <c r="I1330" i="4"/>
  <c r="S1329" i="4"/>
  <c r="L1329" i="4"/>
  <c r="J1329" i="4"/>
  <c r="I1329" i="4"/>
  <c r="S1328" i="4"/>
  <c r="L1328" i="4"/>
  <c r="J1328" i="4"/>
  <c r="I1328" i="4"/>
  <c r="S1327" i="4"/>
  <c r="L1327" i="4"/>
  <c r="J1327" i="4"/>
  <c r="I1327" i="4"/>
  <c r="S1326" i="4"/>
  <c r="L1326" i="4"/>
  <c r="J1326" i="4"/>
  <c r="I1326" i="4"/>
  <c r="S1325" i="4"/>
  <c r="L1325" i="4"/>
  <c r="J1325" i="4"/>
  <c r="I1325" i="4"/>
  <c r="S1324" i="4"/>
  <c r="L1324" i="4"/>
  <c r="J1324" i="4"/>
  <c r="I1324" i="4"/>
  <c r="S1323" i="4"/>
  <c r="L1323" i="4"/>
  <c r="J1323" i="4"/>
  <c r="I1323" i="4"/>
  <c r="S1322" i="4"/>
  <c r="L1322" i="4"/>
  <c r="J1322" i="4"/>
  <c r="I1322" i="4"/>
  <c r="S1321" i="4"/>
  <c r="L1321" i="4"/>
  <c r="J1321" i="4"/>
  <c r="I1321" i="4"/>
  <c r="S1320" i="4"/>
  <c r="L1320" i="4"/>
  <c r="J1320" i="4"/>
  <c r="I1320" i="4"/>
  <c r="S1319" i="4"/>
  <c r="L1319" i="4"/>
  <c r="J1319" i="4"/>
  <c r="I1319" i="4"/>
  <c r="S1318" i="4"/>
  <c r="L1318" i="4"/>
  <c r="J1318" i="4"/>
  <c r="I1318" i="4"/>
  <c r="S1317" i="4"/>
  <c r="L1317" i="4"/>
  <c r="J1317" i="4"/>
  <c r="I1317" i="4"/>
  <c r="S1316" i="4"/>
  <c r="L1316" i="4"/>
  <c r="J1316" i="4"/>
  <c r="I1316" i="4"/>
  <c r="S1315" i="4"/>
  <c r="L1315" i="4"/>
  <c r="J1315" i="4"/>
  <c r="I1315" i="4"/>
  <c r="S1314" i="4"/>
  <c r="L1314" i="4"/>
  <c r="J1314" i="4"/>
  <c r="I1314" i="4"/>
  <c r="S1313" i="4"/>
  <c r="L1313" i="4"/>
  <c r="J1313" i="4"/>
  <c r="I1313" i="4"/>
  <c r="S1312" i="4"/>
  <c r="L1312" i="4"/>
  <c r="J1312" i="4"/>
  <c r="I1312" i="4"/>
  <c r="S1311" i="4"/>
  <c r="L1311" i="4"/>
  <c r="J1311" i="4"/>
  <c r="I1311" i="4"/>
  <c r="S1310" i="4"/>
  <c r="L1310" i="4"/>
  <c r="J1310" i="4"/>
  <c r="I1310" i="4"/>
  <c r="S1309" i="4"/>
  <c r="L1309" i="4"/>
  <c r="J1309" i="4"/>
  <c r="I1309" i="4"/>
  <c r="S1308" i="4"/>
  <c r="L1308" i="4"/>
  <c r="J1308" i="4"/>
  <c r="I1308" i="4"/>
  <c r="S1307" i="4"/>
  <c r="L1307" i="4"/>
  <c r="J1307" i="4"/>
  <c r="I1307" i="4"/>
  <c r="S1306" i="4"/>
  <c r="L1306" i="4"/>
  <c r="J1306" i="4"/>
  <c r="I1306" i="4"/>
  <c r="S1305" i="4"/>
  <c r="L1305" i="4"/>
  <c r="J1305" i="4"/>
  <c r="I1305" i="4"/>
  <c r="S1304" i="4"/>
  <c r="L1304" i="4"/>
  <c r="J1304" i="4"/>
  <c r="I1304" i="4"/>
  <c r="S1303" i="4"/>
  <c r="L1303" i="4"/>
  <c r="J1303" i="4"/>
  <c r="I1303" i="4"/>
  <c r="S1302" i="4"/>
  <c r="L1302" i="4"/>
  <c r="J1302" i="4"/>
  <c r="I1302" i="4"/>
  <c r="S1301" i="4"/>
  <c r="L1301" i="4"/>
  <c r="J1301" i="4"/>
  <c r="I1301" i="4"/>
  <c r="S1300" i="4"/>
  <c r="L1300" i="4"/>
  <c r="J1300" i="4"/>
  <c r="I1300" i="4"/>
  <c r="S1299" i="4"/>
  <c r="L1299" i="4"/>
  <c r="J1299" i="4"/>
  <c r="I1299" i="4"/>
  <c r="S1298" i="4"/>
  <c r="L1298" i="4"/>
  <c r="J1298" i="4"/>
  <c r="I1298" i="4"/>
  <c r="S1297" i="4"/>
  <c r="L1297" i="4"/>
  <c r="J1297" i="4"/>
  <c r="I1297" i="4"/>
  <c r="S1296" i="4"/>
  <c r="L1296" i="4"/>
  <c r="J1296" i="4"/>
  <c r="I1296" i="4"/>
  <c r="S1295" i="4"/>
  <c r="L1295" i="4"/>
  <c r="J1295" i="4"/>
  <c r="I1295" i="4"/>
  <c r="S1294" i="4"/>
  <c r="L1294" i="4"/>
  <c r="J1294" i="4"/>
  <c r="I1294" i="4"/>
  <c r="S1293" i="4"/>
  <c r="L1293" i="4"/>
  <c r="J1293" i="4"/>
  <c r="I1293" i="4"/>
  <c r="S1292" i="4"/>
  <c r="L1292" i="4"/>
  <c r="J1292" i="4"/>
  <c r="I1292" i="4"/>
  <c r="S1291" i="4"/>
  <c r="L1291" i="4"/>
  <c r="J1291" i="4"/>
  <c r="I1291" i="4"/>
  <c r="S1290" i="4"/>
  <c r="L1290" i="4"/>
  <c r="J1290" i="4"/>
  <c r="I1290" i="4"/>
  <c r="S1289" i="4"/>
  <c r="L1289" i="4"/>
  <c r="J1289" i="4"/>
  <c r="I1289" i="4"/>
  <c r="S1288" i="4"/>
  <c r="L1288" i="4"/>
  <c r="J1288" i="4"/>
  <c r="I1288" i="4"/>
  <c r="S1287" i="4"/>
  <c r="L1287" i="4"/>
  <c r="J1287" i="4"/>
  <c r="I1287" i="4"/>
  <c r="S1286" i="4"/>
  <c r="L1286" i="4"/>
  <c r="J1286" i="4"/>
  <c r="I1286" i="4"/>
  <c r="S1285" i="4"/>
  <c r="L1285" i="4"/>
  <c r="J1285" i="4"/>
  <c r="I1285" i="4"/>
  <c r="S1284" i="4"/>
  <c r="L1284" i="4"/>
  <c r="J1284" i="4"/>
  <c r="I1284" i="4"/>
  <c r="S1283" i="4"/>
  <c r="L1283" i="4"/>
  <c r="J1283" i="4"/>
  <c r="I1283" i="4"/>
  <c r="S1282" i="4"/>
  <c r="L1282" i="4"/>
  <c r="J1282" i="4"/>
  <c r="I1282" i="4"/>
  <c r="S1281" i="4"/>
  <c r="L1281" i="4"/>
  <c r="J1281" i="4"/>
  <c r="I1281" i="4"/>
  <c r="S1280" i="4"/>
  <c r="L1280" i="4"/>
  <c r="J1280" i="4"/>
  <c r="I1280" i="4"/>
  <c r="S1279" i="4"/>
  <c r="L1279" i="4"/>
  <c r="J1279" i="4"/>
  <c r="I1279" i="4"/>
  <c r="S1278" i="4"/>
  <c r="L1278" i="4"/>
  <c r="J1278" i="4"/>
  <c r="I1278" i="4"/>
  <c r="S1277" i="4"/>
  <c r="L1277" i="4"/>
  <c r="J1277" i="4"/>
  <c r="I1277" i="4"/>
  <c r="S1276" i="4"/>
  <c r="L1276" i="4"/>
  <c r="J1276" i="4"/>
  <c r="I1276" i="4"/>
  <c r="S1275" i="4"/>
  <c r="L1275" i="4"/>
  <c r="J1275" i="4"/>
  <c r="I1275" i="4"/>
  <c r="S1274" i="4"/>
  <c r="L1274" i="4"/>
  <c r="J1274" i="4"/>
  <c r="I1274" i="4"/>
  <c r="S1273" i="4"/>
  <c r="L1273" i="4"/>
  <c r="J1273" i="4"/>
  <c r="I1273" i="4"/>
  <c r="S1272" i="4"/>
  <c r="L1272" i="4"/>
  <c r="J1272" i="4"/>
  <c r="I1272" i="4"/>
  <c r="S1271" i="4"/>
  <c r="L1271" i="4"/>
  <c r="J1271" i="4"/>
  <c r="I1271" i="4"/>
  <c r="S1270" i="4"/>
  <c r="L1270" i="4"/>
  <c r="J1270" i="4"/>
  <c r="I1270" i="4"/>
  <c r="S1269" i="4"/>
  <c r="L1269" i="4"/>
  <c r="J1269" i="4"/>
  <c r="I1269" i="4"/>
  <c r="S1268" i="4"/>
  <c r="L1268" i="4"/>
  <c r="J1268" i="4"/>
  <c r="I1268" i="4"/>
  <c r="S1267" i="4"/>
  <c r="L1267" i="4"/>
  <c r="J1267" i="4"/>
  <c r="I1267" i="4"/>
  <c r="S1266" i="4"/>
  <c r="L1266" i="4"/>
  <c r="J1266" i="4"/>
  <c r="I1266" i="4"/>
  <c r="S1265" i="4"/>
  <c r="L1265" i="4"/>
  <c r="J1265" i="4"/>
  <c r="I1265" i="4"/>
  <c r="S1264" i="4"/>
  <c r="L1264" i="4"/>
  <c r="J1264" i="4"/>
  <c r="I1264" i="4"/>
  <c r="S1263" i="4"/>
  <c r="L1263" i="4"/>
  <c r="J1263" i="4"/>
  <c r="I1263" i="4"/>
  <c r="S1262" i="4"/>
  <c r="L1262" i="4"/>
  <c r="J1262" i="4"/>
  <c r="I1262" i="4"/>
  <c r="S1261" i="4"/>
  <c r="L1261" i="4"/>
  <c r="J1261" i="4"/>
  <c r="I1261" i="4"/>
  <c r="S1260" i="4"/>
  <c r="L1260" i="4"/>
  <c r="J1260" i="4"/>
  <c r="I1260" i="4"/>
  <c r="S1259" i="4"/>
  <c r="L1259" i="4"/>
  <c r="J1259" i="4"/>
  <c r="I1259" i="4"/>
  <c r="S1258" i="4"/>
  <c r="L1258" i="4"/>
  <c r="J1258" i="4"/>
  <c r="I1258" i="4"/>
  <c r="S1257" i="4"/>
  <c r="L1257" i="4"/>
  <c r="J1257" i="4"/>
  <c r="I1257" i="4"/>
  <c r="S1256" i="4"/>
  <c r="L1256" i="4"/>
  <c r="J1256" i="4"/>
  <c r="I1256" i="4"/>
  <c r="S1255" i="4"/>
  <c r="L1255" i="4"/>
  <c r="J1255" i="4"/>
  <c r="I1255" i="4"/>
  <c r="S1254" i="4"/>
  <c r="L1254" i="4"/>
  <c r="J1254" i="4"/>
  <c r="I1254" i="4"/>
  <c r="S1253" i="4"/>
  <c r="L1253" i="4"/>
  <c r="J1253" i="4"/>
  <c r="I1253" i="4"/>
  <c r="S1252" i="4"/>
  <c r="L1252" i="4"/>
  <c r="J1252" i="4"/>
  <c r="I1252" i="4"/>
  <c r="S1251" i="4"/>
  <c r="L1251" i="4"/>
  <c r="J1251" i="4"/>
  <c r="I1251" i="4"/>
  <c r="S1250" i="4"/>
  <c r="L1250" i="4"/>
  <c r="J1250" i="4"/>
  <c r="I1250" i="4"/>
  <c r="S1249" i="4"/>
  <c r="L1249" i="4"/>
  <c r="J1249" i="4"/>
  <c r="I1249" i="4"/>
  <c r="S1248" i="4"/>
  <c r="L1248" i="4"/>
  <c r="J1248" i="4"/>
  <c r="I1248" i="4"/>
  <c r="S1247" i="4"/>
  <c r="L1247" i="4"/>
  <c r="J1247" i="4"/>
  <c r="I1247" i="4"/>
  <c r="S1246" i="4"/>
  <c r="L1246" i="4"/>
  <c r="J1246" i="4"/>
  <c r="I1246" i="4"/>
  <c r="S1245" i="4"/>
  <c r="L1245" i="4"/>
  <c r="J1245" i="4"/>
  <c r="I1245" i="4"/>
  <c r="S1244" i="4"/>
  <c r="L1244" i="4"/>
  <c r="J1244" i="4"/>
  <c r="I1244" i="4"/>
  <c r="S1243" i="4"/>
  <c r="L1243" i="4"/>
  <c r="J1243" i="4"/>
  <c r="I1243" i="4"/>
  <c r="S1242" i="4"/>
  <c r="L1242" i="4"/>
  <c r="J1242" i="4"/>
  <c r="I1242" i="4"/>
  <c r="S1241" i="4"/>
  <c r="L1241" i="4"/>
  <c r="J1241" i="4"/>
  <c r="I1241" i="4"/>
  <c r="S1240" i="4"/>
  <c r="L1240" i="4"/>
  <c r="J1240" i="4"/>
  <c r="I1240" i="4"/>
  <c r="S1239" i="4"/>
  <c r="L1239" i="4"/>
  <c r="J1239" i="4"/>
  <c r="I1239" i="4"/>
  <c r="S1238" i="4"/>
  <c r="L1238" i="4"/>
  <c r="J1238" i="4"/>
  <c r="I1238" i="4"/>
  <c r="S1237" i="4"/>
  <c r="L1237" i="4"/>
  <c r="J1237" i="4"/>
  <c r="I1237" i="4"/>
  <c r="S1236" i="4"/>
  <c r="L1236" i="4"/>
  <c r="J1236" i="4"/>
  <c r="I1236" i="4"/>
  <c r="S1235" i="4"/>
  <c r="L1235" i="4"/>
  <c r="J1235" i="4"/>
  <c r="I1235" i="4"/>
  <c r="S1234" i="4"/>
  <c r="L1234" i="4"/>
  <c r="J1234" i="4"/>
  <c r="I1234" i="4"/>
  <c r="S1233" i="4"/>
  <c r="L1233" i="4"/>
  <c r="J1233" i="4"/>
  <c r="I1233" i="4"/>
  <c r="S1232" i="4"/>
  <c r="L1232" i="4"/>
  <c r="J1232" i="4"/>
  <c r="I1232" i="4"/>
  <c r="S1231" i="4"/>
  <c r="L1231" i="4"/>
  <c r="J1231" i="4"/>
  <c r="I1231" i="4"/>
  <c r="S1230" i="4"/>
  <c r="L1230" i="4"/>
  <c r="J1230" i="4"/>
  <c r="I1230" i="4"/>
  <c r="S1229" i="4"/>
  <c r="L1229" i="4"/>
  <c r="J1229" i="4"/>
  <c r="I1229" i="4"/>
  <c r="S1228" i="4"/>
  <c r="L1228" i="4"/>
  <c r="J1228" i="4"/>
  <c r="I1228" i="4"/>
  <c r="S1227" i="4"/>
  <c r="L1227" i="4"/>
  <c r="J1227" i="4"/>
  <c r="I1227" i="4"/>
  <c r="S1226" i="4"/>
  <c r="L1226" i="4"/>
  <c r="J1226" i="4"/>
  <c r="I1226" i="4"/>
  <c r="S1225" i="4"/>
  <c r="L1225" i="4"/>
  <c r="J1225" i="4"/>
  <c r="I1225" i="4"/>
  <c r="S1224" i="4"/>
  <c r="L1224" i="4"/>
  <c r="J1224" i="4"/>
  <c r="I1224" i="4"/>
  <c r="S1223" i="4"/>
  <c r="L1223" i="4"/>
  <c r="J1223" i="4"/>
  <c r="I1223" i="4"/>
  <c r="S1222" i="4"/>
  <c r="L1222" i="4"/>
  <c r="J1222" i="4"/>
  <c r="I1222" i="4"/>
  <c r="S1221" i="4"/>
  <c r="L1221" i="4"/>
  <c r="J1221" i="4"/>
  <c r="I1221" i="4"/>
  <c r="S1220" i="4"/>
  <c r="L1220" i="4"/>
  <c r="J1220" i="4"/>
  <c r="I1220" i="4"/>
  <c r="S1219" i="4"/>
  <c r="L1219" i="4"/>
  <c r="J1219" i="4"/>
  <c r="I1219" i="4"/>
  <c r="S1218" i="4"/>
  <c r="L1218" i="4"/>
  <c r="J1218" i="4"/>
  <c r="I1218" i="4"/>
  <c r="S1217" i="4"/>
  <c r="L1217" i="4"/>
  <c r="J1217" i="4"/>
  <c r="I1217" i="4"/>
  <c r="S1216" i="4"/>
  <c r="L1216" i="4"/>
  <c r="J1216" i="4"/>
  <c r="I1216" i="4"/>
  <c r="S1215" i="4"/>
  <c r="L1215" i="4"/>
  <c r="J1215" i="4"/>
  <c r="I1215" i="4"/>
  <c r="S1214" i="4"/>
  <c r="L1214" i="4"/>
  <c r="J1214" i="4"/>
  <c r="I1214" i="4"/>
  <c r="S1213" i="4"/>
  <c r="L1213" i="4"/>
  <c r="J1213" i="4"/>
  <c r="I1213" i="4"/>
  <c r="S1212" i="4"/>
  <c r="L1212" i="4"/>
  <c r="J1212" i="4"/>
  <c r="I1212" i="4"/>
  <c r="S1211" i="4"/>
  <c r="L1211" i="4"/>
  <c r="J1211" i="4"/>
  <c r="I1211" i="4"/>
  <c r="S1210" i="4"/>
  <c r="L1210" i="4"/>
  <c r="J1210" i="4"/>
  <c r="I1210" i="4"/>
  <c r="S1209" i="4"/>
  <c r="L1209" i="4"/>
  <c r="J1209" i="4"/>
  <c r="I1209" i="4"/>
  <c r="S1208" i="4"/>
  <c r="L1208" i="4"/>
  <c r="J1208" i="4"/>
  <c r="I1208" i="4"/>
  <c r="S1207" i="4"/>
  <c r="L1207" i="4"/>
  <c r="J1207" i="4"/>
  <c r="I1207" i="4"/>
  <c r="S1206" i="4"/>
  <c r="L1206" i="4"/>
  <c r="J1206" i="4"/>
  <c r="I1206" i="4"/>
  <c r="S1205" i="4"/>
  <c r="L1205" i="4"/>
  <c r="J1205" i="4"/>
  <c r="I1205" i="4"/>
  <c r="S1204" i="4"/>
  <c r="L1204" i="4"/>
  <c r="J1204" i="4"/>
  <c r="I1204" i="4"/>
  <c r="S1203" i="4"/>
  <c r="L1203" i="4"/>
  <c r="J1203" i="4"/>
  <c r="I1203" i="4"/>
  <c r="S1202" i="4"/>
  <c r="L1202" i="4"/>
  <c r="J1202" i="4"/>
  <c r="I1202" i="4"/>
  <c r="S1201" i="4"/>
  <c r="L1201" i="4"/>
  <c r="J1201" i="4"/>
  <c r="I1201" i="4"/>
  <c r="S1200" i="4"/>
  <c r="L1200" i="4"/>
  <c r="J1200" i="4"/>
  <c r="I1200" i="4"/>
  <c r="S1199" i="4"/>
  <c r="L1199" i="4"/>
  <c r="J1199" i="4"/>
  <c r="I1199" i="4"/>
  <c r="S1198" i="4"/>
  <c r="L1198" i="4"/>
  <c r="J1198" i="4"/>
  <c r="I1198" i="4"/>
  <c r="S1197" i="4"/>
  <c r="L1197" i="4"/>
  <c r="J1197" i="4"/>
  <c r="I1197" i="4"/>
  <c r="S1196" i="4"/>
  <c r="L1196" i="4"/>
  <c r="J1196" i="4"/>
  <c r="I1196" i="4"/>
  <c r="S1195" i="4"/>
  <c r="L1195" i="4"/>
  <c r="J1195" i="4"/>
  <c r="I1195" i="4"/>
  <c r="S1194" i="4"/>
  <c r="L1194" i="4"/>
  <c r="J1194" i="4"/>
  <c r="I1194" i="4"/>
  <c r="S1193" i="4"/>
  <c r="L1193" i="4"/>
  <c r="J1193" i="4"/>
  <c r="I1193" i="4"/>
  <c r="S1192" i="4"/>
  <c r="L1192" i="4"/>
  <c r="J1192" i="4"/>
  <c r="I1192" i="4"/>
  <c r="S1191" i="4"/>
  <c r="L1191" i="4"/>
  <c r="J1191" i="4"/>
  <c r="I1191" i="4"/>
  <c r="S1190" i="4"/>
  <c r="L1190" i="4"/>
  <c r="J1190" i="4"/>
  <c r="I1190" i="4"/>
  <c r="S1189" i="4"/>
  <c r="L1189" i="4"/>
  <c r="J1189" i="4"/>
  <c r="I1189" i="4"/>
  <c r="S1188" i="4"/>
  <c r="L1188" i="4"/>
  <c r="J1188" i="4"/>
  <c r="I1188" i="4"/>
  <c r="S1187" i="4"/>
  <c r="L1187" i="4"/>
  <c r="J1187" i="4"/>
  <c r="I1187" i="4"/>
  <c r="S1186" i="4"/>
  <c r="L1186" i="4"/>
  <c r="J1186" i="4"/>
  <c r="I1186" i="4"/>
  <c r="S1185" i="4"/>
  <c r="L1185" i="4"/>
  <c r="J1185" i="4"/>
  <c r="I1185" i="4"/>
  <c r="S1184" i="4"/>
  <c r="L1184" i="4"/>
  <c r="J1184" i="4"/>
  <c r="I1184" i="4"/>
  <c r="S1183" i="4"/>
  <c r="L1183" i="4"/>
  <c r="J1183" i="4"/>
  <c r="I1183" i="4"/>
  <c r="S1182" i="4"/>
  <c r="L1182" i="4"/>
  <c r="J1182" i="4"/>
  <c r="I1182" i="4"/>
  <c r="S1181" i="4"/>
  <c r="L1181" i="4"/>
  <c r="J1181" i="4"/>
  <c r="I1181" i="4"/>
  <c r="S1180" i="4"/>
  <c r="L1180" i="4"/>
  <c r="J1180" i="4"/>
  <c r="I1180" i="4"/>
  <c r="S1179" i="4"/>
  <c r="L1179" i="4"/>
  <c r="J1179" i="4"/>
  <c r="I1179" i="4"/>
  <c r="S1178" i="4"/>
  <c r="L1178" i="4"/>
  <c r="J1178" i="4"/>
  <c r="I1178" i="4"/>
  <c r="S1177" i="4"/>
  <c r="L1177" i="4"/>
  <c r="J1177" i="4"/>
  <c r="I1177" i="4"/>
  <c r="S1176" i="4"/>
  <c r="L1176" i="4"/>
  <c r="J1176" i="4"/>
  <c r="I1176" i="4"/>
  <c r="S1175" i="4"/>
  <c r="L1175" i="4"/>
  <c r="J1175" i="4"/>
  <c r="I1175" i="4"/>
  <c r="S1174" i="4"/>
  <c r="L1174" i="4"/>
  <c r="J1174" i="4"/>
  <c r="I1174" i="4"/>
  <c r="S1173" i="4"/>
  <c r="L1173" i="4"/>
  <c r="J1173" i="4"/>
  <c r="I1173" i="4"/>
  <c r="S1172" i="4"/>
  <c r="L1172" i="4"/>
  <c r="J1172" i="4"/>
  <c r="I1172" i="4"/>
  <c r="S1171" i="4"/>
  <c r="L1171" i="4"/>
  <c r="J1171" i="4"/>
  <c r="I1171" i="4"/>
  <c r="S1170" i="4"/>
  <c r="L1170" i="4"/>
  <c r="J1170" i="4"/>
  <c r="I1170" i="4"/>
  <c r="S1169" i="4"/>
  <c r="L1169" i="4"/>
  <c r="J1169" i="4"/>
  <c r="I1169" i="4"/>
  <c r="S1168" i="4"/>
  <c r="L1168" i="4"/>
  <c r="J1168" i="4"/>
  <c r="I1168" i="4"/>
  <c r="S1167" i="4"/>
  <c r="L1167" i="4"/>
  <c r="J1167" i="4"/>
  <c r="I1167" i="4"/>
  <c r="S1166" i="4"/>
  <c r="L1166" i="4"/>
  <c r="J1166" i="4"/>
  <c r="I1166" i="4"/>
  <c r="S1165" i="4"/>
  <c r="L1165" i="4"/>
  <c r="J1165" i="4"/>
  <c r="I1165" i="4"/>
  <c r="S1164" i="4"/>
  <c r="L1164" i="4"/>
  <c r="J1164" i="4"/>
  <c r="I1164" i="4"/>
  <c r="S1163" i="4"/>
  <c r="L1163" i="4"/>
  <c r="J1163" i="4"/>
  <c r="I1163" i="4"/>
  <c r="S1162" i="4"/>
  <c r="L1162" i="4"/>
  <c r="J1162" i="4"/>
  <c r="I1162" i="4"/>
  <c r="S1161" i="4"/>
  <c r="L1161" i="4"/>
  <c r="J1161" i="4"/>
  <c r="I1161" i="4"/>
  <c r="S1160" i="4"/>
  <c r="L1160" i="4"/>
  <c r="J1160" i="4"/>
  <c r="I1160" i="4"/>
  <c r="S1159" i="4"/>
  <c r="L1159" i="4"/>
  <c r="J1159" i="4"/>
  <c r="I1159" i="4"/>
  <c r="S1158" i="4"/>
  <c r="L1158" i="4"/>
  <c r="J1158" i="4"/>
  <c r="I1158" i="4"/>
  <c r="S1157" i="4"/>
  <c r="L1157" i="4"/>
  <c r="J1157" i="4"/>
  <c r="I1157" i="4"/>
  <c r="S1156" i="4"/>
  <c r="L1156" i="4"/>
  <c r="J1156" i="4"/>
  <c r="I1156" i="4"/>
  <c r="S1155" i="4"/>
  <c r="L1155" i="4"/>
  <c r="J1155" i="4"/>
  <c r="I1155" i="4"/>
  <c r="S1154" i="4"/>
  <c r="L1154" i="4"/>
  <c r="J1154" i="4"/>
  <c r="I1154" i="4"/>
  <c r="S1153" i="4"/>
  <c r="L1153" i="4"/>
  <c r="J1153" i="4"/>
  <c r="I1153" i="4"/>
  <c r="S1152" i="4"/>
  <c r="L1152" i="4"/>
  <c r="J1152" i="4"/>
  <c r="I1152" i="4"/>
  <c r="S1151" i="4"/>
  <c r="L1151" i="4"/>
  <c r="J1151" i="4"/>
  <c r="I1151" i="4"/>
  <c r="S1150" i="4"/>
  <c r="L1150" i="4"/>
  <c r="J1150" i="4"/>
  <c r="I1150" i="4"/>
  <c r="S1149" i="4"/>
  <c r="L1149" i="4"/>
  <c r="J1149" i="4"/>
  <c r="I1149" i="4"/>
  <c r="S1148" i="4"/>
  <c r="L1148" i="4"/>
  <c r="J1148" i="4"/>
  <c r="I1148" i="4"/>
  <c r="S1147" i="4"/>
  <c r="L1147" i="4"/>
  <c r="J1147" i="4"/>
  <c r="I1147" i="4"/>
  <c r="S1146" i="4"/>
  <c r="L1146" i="4"/>
  <c r="J1146" i="4"/>
  <c r="I1146" i="4"/>
  <c r="S1145" i="4"/>
  <c r="L1145" i="4"/>
  <c r="J1145" i="4"/>
  <c r="I1145" i="4"/>
  <c r="S1144" i="4"/>
  <c r="L1144" i="4"/>
  <c r="J1144" i="4"/>
  <c r="I1144" i="4"/>
  <c r="S1143" i="4"/>
  <c r="L1143" i="4"/>
  <c r="J1143" i="4"/>
  <c r="I1143" i="4"/>
  <c r="S1142" i="4"/>
  <c r="L1142" i="4"/>
  <c r="J1142" i="4"/>
  <c r="I1142" i="4"/>
  <c r="S1141" i="4"/>
  <c r="L1141" i="4"/>
  <c r="J1141" i="4"/>
  <c r="I1141" i="4"/>
  <c r="S1140" i="4"/>
  <c r="L1140" i="4"/>
  <c r="J1140" i="4"/>
  <c r="I1140" i="4"/>
  <c r="S1139" i="4"/>
  <c r="L1139" i="4"/>
  <c r="J1139" i="4"/>
  <c r="I1139" i="4"/>
  <c r="S1138" i="4"/>
  <c r="L1138" i="4"/>
  <c r="J1138" i="4"/>
  <c r="I1138" i="4"/>
  <c r="S1137" i="4"/>
  <c r="L1137" i="4"/>
  <c r="J1137" i="4"/>
  <c r="I1137" i="4"/>
  <c r="S1136" i="4"/>
  <c r="L1136" i="4"/>
  <c r="J1136" i="4"/>
  <c r="I1136" i="4"/>
  <c r="S1135" i="4"/>
  <c r="L1135" i="4"/>
  <c r="J1135" i="4"/>
  <c r="I1135" i="4"/>
  <c r="S1134" i="4"/>
  <c r="L1134" i="4"/>
  <c r="J1134" i="4"/>
  <c r="I1134" i="4"/>
  <c r="S1133" i="4"/>
  <c r="L1133" i="4"/>
  <c r="J1133" i="4"/>
  <c r="I1133" i="4"/>
  <c r="S1132" i="4"/>
  <c r="L1132" i="4"/>
  <c r="J1132" i="4"/>
  <c r="I1132" i="4"/>
  <c r="S1131" i="4"/>
  <c r="L1131" i="4"/>
  <c r="J1131" i="4"/>
  <c r="I1131" i="4"/>
  <c r="S1130" i="4"/>
  <c r="L1130" i="4"/>
  <c r="J1130" i="4"/>
  <c r="I1130" i="4"/>
  <c r="S1129" i="4"/>
  <c r="L1129" i="4"/>
  <c r="J1129" i="4"/>
  <c r="I1129" i="4"/>
  <c r="S1128" i="4"/>
  <c r="L1128" i="4"/>
  <c r="J1128" i="4"/>
  <c r="I1128" i="4"/>
  <c r="S1127" i="4"/>
  <c r="L1127" i="4"/>
  <c r="J1127" i="4"/>
  <c r="I1127" i="4"/>
  <c r="S1126" i="4"/>
  <c r="L1126" i="4"/>
  <c r="J1126" i="4"/>
  <c r="I1126" i="4"/>
  <c r="S1125" i="4"/>
  <c r="L1125" i="4"/>
  <c r="J1125" i="4"/>
  <c r="I1125" i="4"/>
  <c r="S1124" i="4"/>
  <c r="L1124" i="4"/>
  <c r="J1124" i="4"/>
  <c r="I1124" i="4"/>
  <c r="S1123" i="4"/>
  <c r="L1123" i="4"/>
  <c r="J1123" i="4"/>
  <c r="I1123" i="4"/>
  <c r="S1122" i="4"/>
  <c r="L1122" i="4"/>
  <c r="J1122" i="4"/>
  <c r="I1122" i="4"/>
  <c r="S1121" i="4"/>
  <c r="L1121" i="4"/>
  <c r="J1121" i="4"/>
  <c r="I1121" i="4"/>
  <c r="S1120" i="4"/>
  <c r="L1120" i="4"/>
  <c r="J1120" i="4"/>
  <c r="I1120" i="4"/>
  <c r="S1119" i="4"/>
  <c r="L1119" i="4"/>
  <c r="J1119" i="4"/>
  <c r="I1119" i="4"/>
  <c r="S1118" i="4"/>
  <c r="L1118" i="4"/>
  <c r="J1118" i="4"/>
  <c r="I1118" i="4"/>
  <c r="S1117" i="4"/>
  <c r="L1117" i="4"/>
  <c r="J1117" i="4"/>
  <c r="I1117" i="4"/>
  <c r="S1116" i="4"/>
  <c r="L1116" i="4"/>
  <c r="J1116" i="4"/>
  <c r="I1116" i="4"/>
  <c r="S1115" i="4"/>
  <c r="L1115" i="4"/>
  <c r="J1115" i="4"/>
  <c r="I1115" i="4"/>
  <c r="S1114" i="4"/>
  <c r="L1114" i="4"/>
  <c r="J1114" i="4"/>
  <c r="I1114" i="4"/>
  <c r="S1113" i="4"/>
  <c r="L1113" i="4"/>
  <c r="J1113" i="4"/>
  <c r="I1113" i="4"/>
  <c r="S1112" i="4"/>
  <c r="L1112" i="4"/>
  <c r="J1112" i="4"/>
  <c r="I1112" i="4"/>
  <c r="S1111" i="4"/>
  <c r="L1111" i="4"/>
  <c r="J1111" i="4"/>
  <c r="I1111" i="4"/>
  <c r="S1110" i="4"/>
  <c r="L1110" i="4"/>
  <c r="J1110" i="4"/>
  <c r="I1110" i="4"/>
  <c r="S1109" i="4"/>
  <c r="L1109" i="4"/>
  <c r="J1109" i="4"/>
  <c r="I1109" i="4"/>
  <c r="S1108" i="4"/>
  <c r="L1108" i="4"/>
  <c r="J1108" i="4"/>
  <c r="I1108" i="4"/>
  <c r="S1107" i="4"/>
  <c r="L1107" i="4"/>
  <c r="J1107" i="4"/>
  <c r="I1107" i="4"/>
  <c r="S1106" i="4"/>
  <c r="L1106" i="4"/>
  <c r="J1106" i="4"/>
  <c r="I1106" i="4"/>
  <c r="S1105" i="4"/>
  <c r="L1105" i="4"/>
  <c r="J1105" i="4"/>
  <c r="I1105" i="4"/>
  <c r="S1104" i="4"/>
  <c r="L1104" i="4"/>
  <c r="J1104" i="4"/>
  <c r="I1104" i="4"/>
  <c r="S1103" i="4"/>
  <c r="L1103" i="4"/>
  <c r="J1103" i="4"/>
  <c r="I1103" i="4"/>
  <c r="S1102" i="4"/>
  <c r="L1102" i="4"/>
  <c r="J1102" i="4"/>
  <c r="I1102" i="4"/>
  <c r="S1101" i="4"/>
  <c r="L1101" i="4"/>
  <c r="J1101" i="4"/>
  <c r="I1101" i="4"/>
  <c r="S1100" i="4"/>
  <c r="L1100" i="4"/>
  <c r="J1100" i="4"/>
  <c r="I1100" i="4"/>
  <c r="S1099" i="4"/>
  <c r="L1099" i="4"/>
  <c r="J1099" i="4"/>
  <c r="I1099" i="4"/>
  <c r="S1098" i="4"/>
  <c r="L1098" i="4"/>
  <c r="J1098" i="4"/>
  <c r="I1098" i="4"/>
  <c r="S1097" i="4"/>
  <c r="L1097" i="4"/>
  <c r="J1097" i="4"/>
  <c r="I1097" i="4"/>
  <c r="S1096" i="4"/>
  <c r="L1096" i="4"/>
  <c r="J1096" i="4"/>
  <c r="I1096" i="4"/>
  <c r="S1095" i="4"/>
  <c r="L1095" i="4"/>
  <c r="J1095" i="4"/>
  <c r="I1095" i="4"/>
  <c r="S1094" i="4"/>
  <c r="L1094" i="4"/>
  <c r="J1094" i="4"/>
  <c r="I1094" i="4"/>
  <c r="S1093" i="4"/>
  <c r="L1093" i="4"/>
  <c r="J1093" i="4"/>
  <c r="I1093" i="4"/>
  <c r="S1092" i="4"/>
  <c r="L1092" i="4"/>
  <c r="J1092" i="4"/>
  <c r="I1092" i="4"/>
  <c r="S1091" i="4"/>
  <c r="L1091" i="4"/>
  <c r="J1091" i="4"/>
  <c r="I1091" i="4"/>
  <c r="S1090" i="4"/>
  <c r="L1090" i="4"/>
  <c r="J1090" i="4"/>
  <c r="I1090" i="4"/>
  <c r="S1089" i="4"/>
  <c r="L1089" i="4"/>
  <c r="J1089" i="4"/>
  <c r="I1089" i="4"/>
  <c r="S1088" i="4"/>
  <c r="L1088" i="4"/>
  <c r="J1088" i="4"/>
  <c r="I1088" i="4"/>
  <c r="S1087" i="4"/>
  <c r="L1087" i="4"/>
  <c r="J1087" i="4"/>
  <c r="I1087" i="4"/>
  <c r="S1086" i="4"/>
  <c r="L1086" i="4"/>
  <c r="J1086" i="4"/>
  <c r="I1086" i="4"/>
  <c r="S1085" i="4"/>
  <c r="L1085" i="4"/>
  <c r="J1085" i="4"/>
  <c r="I1085" i="4"/>
  <c r="S1084" i="4"/>
  <c r="L1084" i="4"/>
  <c r="J1084" i="4"/>
  <c r="I1084" i="4"/>
  <c r="S1083" i="4"/>
  <c r="L1083" i="4"/>
  <c r="J1083" i="4"/>
  <c r="I1083" i="4"/>
  <c r="S1082" i="4"/>
  <c r="L1082" i="4"/>
  <c r="J1082" i="4"/>
  <c r="I1082" i="4"/>
  <c r="S1081" i="4"/>
  <c r="L1081" i="4"/>
  <c r="J1081" i="4"/>
  <c r="I1081" i="4"/>
  <c r="S1080" i="4"/>
  <c r="L1080" i="4"/>
  <c r="J1080" i="4"/>
  <c r="I1080" i="4"/>
  <c r="S1079" i="4"/>
  <c r="L1079" i="4"/>
  <c r="J1079" i="4"/>
  <c r="I1079" i="4"/>
  <c r="S1078" i="4"/>
  <c r="L1078" i="4"/>
  <c r="J1078" i="4"/>
  <c r="I1078" i="4"/>
  <c r="S1077" i="4"/>
  <c r="L1077" i="4"/>
  <c r="J1077" i="4"/>
  <c r="I1077" i="4"/>
  <c r="S1076" i="4"/>
  <c r="L1076" i="4"/>
  <c r="J1076" i="4"/>
  <c r="I1076" i="4"/>
  <c r="S1075" i="4"/>
  <c r="L1075" i="4"/>
  <c r="J1075" i="4"/>
  <c r="I1075" i="4"/>
  <c r="S1074" i="4"/>
  <c r="L1074" i="4"/>
  <c r="J1074" i="4"/>
  <c r="I1074" i="4"/>
  <c r="S1073" i="4"/>
  <c r="L1073" i="4"/>
  <c r="J1073" i="4"/>
  <c r="I1073" i="4"/>
  <c r="S1072" i="4"/>
  <c r="L1072" i="4"/>
  <c r="J1072" i="4"/>
  <c r="I1072" i="4"/>
  <c r="S1071" i="4"/>
  <c r="L1071" i="4"/>
  <c r="J1071" i="4"/>
  <c r="I1071" i="4"/>
  <c r="S1070" i="4"/>
  <c r="L1070" i="4"/>
  <c r="J1070" i="4"/>
  <c r="I1070" i="4"/>
  <c r="S1069" i="4"/>
  <c r="L1069" i="4"/>
  <c r="J1069" i="4"/>
  <c r="I1069" i="4"/>
  <c r="S1068" i="4"/>
  <c r="L1068" i="4"/>
  <c r="J1068" i="4"/>
  <c r="I1068" i="4"/>
  <c r="S1067" i="4"/>
  <c r="L1067" i="4"/>
  <c r="J1067" i="4"/>
  <c r="I1067" i="4"/>
  <c r="S1066" i="4"/>
  <c r="L1066" i="4"/>
  <c r="J1066" i="4"/>
  <c r="I1066" i="4"/>
  <c r="S1065" i="4"/>
  <c r="L1065" i="4"/>
  <c r="J1065" i="4"/>
  <c r="I1065" i="4"/>
  <c r="S1064" i="4"/>
  <c r="L1064" i="4"/>
  <c r="J1064" i="4"/>
  <c r="I1064" i="4"/>
  <c r="S1063" i="4"/>
  <c r="L1063" i="4"/>
  <c r="J1063" i="4"/>
  <c r="I1063" i="4"/>
  <c r="S1062" i="4"/>
  <c r="L1062" i="4"/>
  <c r="J1062" i="4"/>
  <c r="I1062" i="4"/>
  <c r="S1061" i="4"/>
  <c r="L1061" i="4"/>
  <c r="J1061" i="4"/>
  <c r="I1061" i="4"/>
  <c r="S1060" i="4"/>
  <c r="L1060" i="4"/>
  <c r="J1060" i="4"/>
  <c r="I1060" i="4"/>
  <c r="S1059" i="4"/>
  <c r="L1059" i="4"/>
  <c r="J1059" i="4"/>
  <c r="I1059" i="4"/>
  <c r="S1058" i="4"/>
  <c r="L1058" i="4"/>
  <c r="J1058" i="4"/>
  <c r="I1058" i="4"/>
  <c r="S1057" i="4"/>
  <c r="L1057" i="4"/>
  <c r="J1057" i="4"/>
  <c r="I1057" i="4"/>
  <c r="S1056" i="4"/>
  <c r="L1056" i="4"/>
  <c r="J1056" i="4"/>
  <c r="I1056" i="4"/>
  <c r="S1055" i="4"/>
  <c r="L1055" i="4"/>
  <c r="J1055" i="4"/>
  <c r="I1055" i="4"/>
  <c r="S1054" i="4"/>
  <c r="L1054" i="4"/>
  <c r="J1054" i="4"/>
  <c r="I1054" i="4"/>
  <c r="S1053" i="4"/>
  <c r="L1053" i="4"/>
  <c r="J1053" i="4"/>
  <c r="I1053" i="4"/>
  <c r="S1052" i="4"/>
  <c r="L1052" i="4"/>
  <c r="J1052" i="4"/>
  <c r="I1052" i="4"/>
  <c r="S1051" i="4"/>
  <c r="L1051" i="4"/>
  <c r="J1051" i="4"/>
  <c r="I1051" i="4"/>
  <c r="S1050" i="4"/>
  <c r="L1050" i="4"/>
  <c r="J1050" i="4"/>
  <c r="I1050" i="4"/>
  <c r="S1049" i="4"/>
  <c r="L1049" i="4"/>
  <c r="J1049" i="4"/>
  <c r="I1049" i="4"/>
  <c r="S1048" i="4"/>
  <c r="L1048" i="4"/>
  <c r="J1048" i="4"/>
  <c r="I1048" i="4"/>
  <c r="S1047" i="4"/>
  <c r="L1047" i="4"/>
  <c r="J1047" i="4"/>
  <c r="I1047" i="4"/>
  <c r="S1046" i="4"/>
  <c r="L1046" i="4"/>
  <c r="J1046" i="4"/>
  <c r="I1046" i="4"/>
  <c r="S1045" i="4"/>
  <c r="L1045" i="4"/>
  <c r="J1045" i="4"/>
  <c r="I1045" i="4"/>
  <c r="S1044" i="4"/>
  <c r="L1044" i="4"/>
  <c r="J1044" i="4"/>
  <c r="I1044" i="4"/>
  <c r="S1043" i="4"/>
  <c r="L1043" i="4"/>
  <c r="J1043" i="4"/>
  <c r="I1043" i="4"/>
  <c r="S1042" i="4"/>
  <c r="L1042" i="4"/>
  <c r="J1042" i="4"/>
  <c r="I1042" i="4"/>
  <c r="S1041" i="4"/>
  <c r="L1041" i="4"/>
  <c r="J1041" i="4"/>
  <c r="I1041" i="4"/>
  <c r="S1040" i="4"/>
  <c r="L1040" i="4"/>
  <c r="J1040" i="4"/>
  <c r="I1040" i="4"/>
  <c r="S1039" i="4"/>
  <c r="L1039" i="4"/>
  <c r="J1039" i="4"/>
  <c r="I1039" i="4"/>
  <c r="S1038" i="4"/>
  <c r="L1038" i="4"/>
  <c r="J1038" i="4"/>
  <c r="I1038" i="4"/>
  <c r="S1037" i="4"/>
  <c r="L1037" i="4"/>
  <c r="J1037" i="4"/>
  <c r="I1037" i="4"/>
  <c r="S1036" i="4"/>
  <c r="L1036" i="4"/>
  <c r="J1036" i="4"/>
  <c r="I1036" i="4"/>
  <c r="S1035" i="4"/>
  <c r="L1035" i="4"/>
  <c r="J1035" i="4"/>
  <c r="I1035" i="4"/>
  <c r="S1034" i="4"/>
  <c r="L1034" i="4"/>
  <c r="J1034" i="4"/>
  <c r="I1034" i="4"/>
  <c r="S1033" i="4"/>
  <c r="L1033" i="4"/>
  <c r="J1033" i="4"/>
  <c r="I1033" i="4"/>
  <c r="S1032" i="4"/>
  <c r="L1032" i="4"/>
  <c r="J1032" i="4"/>
  <c r="I1032" i="4"/>
  <c r="S1031" i="4"/>
  <c r="L1031" i="4"/>
  <c r="J1031" i="4"/>
  <c r="I1031" i="4"/>
  <c r="S1030" i="4"/>
  <c r="L1030" i="4"/>
  <c r="J1030" i="4"/>
  <c r="I1030" i="4"/>
  <c r="S1029" i="4"/>
  <c r="L1029" i="4"/>
  <c r="J1029" i="4"/>
  <c r="I1029" i="4"/>
  <c r="S1028" i="4"/>
  <c r="L1028" i="4"/>
  <c r="J1028" i="4"/>
  <c r="I1028" i="4"/>
  <c r="S1027" i="4"/>
  <c r="L1027" i="4"/>
  <c r="J1027" i="4"/>
  <c r="I1027" i="4"/>
  <c r="S1026" i="4"/>
  <c r="L1026" i="4"/>
  <c r="J1026" i="4"/>
  <c r="I1026" i="4"/>
  <c r="S1025" i="4"/>
  <c r="L1025" i="4"/>
  <c r="J1025" i="4"/>
  <c r="I1025" i="4"/>
  <c r="S1024" i="4"/>
  <c r="L1024" i="4"/>
  <c r="J1024" i="4"/>
  <c r="I1024" i="4"/>
  <c r="S1023" i="4"/>
  <c r="L1023" i="4"/>
  <c r="J1023" i="4"/>
  <c r="I1023" i="4"/>
  <c r="S1022" i="4"/>
  <c r="L1022" i="4"/>
  <c r="J1022" i="4"/>
  <c r="I1022" i="4"/>
  <c r="S1021" i="4"/>
  <c r="L1021" i="4"/>
  <c r="J1021" i="4"/>
  <c r="I1021" i="4"/>
  <c r="S1020" i="4"/>
  <c r="L1020" i="4"/>
  <c r="J1020" i="4"/>
  <c r="I1020" i="4"/>
  <c r="S1019" i="4"/>
  <c r="L1019" i="4"/>
  <c r="J1019" i="4"/>
  <c r="I1019" i="4"/>
  <c r="S1018" i="4"/>
  <c r="L1018" i="4"/>
  <c r="J1018" i="4"/>
  <c r="I1018" i="4"/>
  <c r="S1017" i="4"/>
  <c r="L1017" i="4"/>
  <c r="J1017" i="4"/>
  <c r="I1017" i="4"/>
  <c r="S1016" i="4"/>
  <c r="L1016" i="4"/>
  <c r="J1016" i="4"/>
  <c r="I1016" i="4"/>
  <c r="S1015" i="4"/>
  <c r="L1015" i="4"/>
  <c r="J1015" i="4"/>
  <c r="I1015" i="4"/>
  <c r="S1014" i="4"/>
  <c r="L1014" i="4"/>
  <c r="J1014" i="4"/>
  <c r="I1014" i="4"/>
  <c r="S1013" i="4"/>
  <c r="L1013" i="4"/>
  <c r="J1013" i="4"/>
  <c r="I1013" i="4"/>
  <c r="S1012" i="4"/>
  <c r="L1012" i="4"/>
  <c r="J1012" i="4"/>
  <c r="I1012" i="4"/>
  <c r="S1011" i="4"/>
  <c r="L1011" i="4"/>
  <c r="J1011" i="4"/>
  <c r="I1011" i="4"/>
  <c r="S1010" i="4"/>
  <c r="L1010" i="4"/>
  <c r="J1010" i="4"/>
  <c r="I1010" i="4"/>
  <c r="S1009" i="4"/>
  <c r="L1009" i="4"/>
  <c r="J1009" i="4"/>
  <c r="I1009" i="4"/>
  <c r="S1008" i="4"/>
  <c r="L1008" i="4"/>
  <c r="J1008" i="4"/>
  <c r="I1008" i="4"/>
  <c r="S1007" i="4"/>
  <c r="L1007" i="4"/>
  <c r="J1007" i="4"/>
  <c r="I1007" i="4"/>
  <c r="S1006" i="4"/>
  <c r="L1006" i="4"/>
  <c r="J1006" i="4"/>
  <c r="I1006" i="4"/>
  <c r="S1005" i="4"/>
  <c r="L1005" i="4"/>
  <c r="J1005" i="4"/>
  <c r="I1005" i="4"/>
  <c r="S1004" i="4"/>
  <c r="L1004" i="4"/>
  <c r="J1004" i="4"/>
  <c r="I1004" i="4"/>
  <c r="S1003" i="4"/>
  <c r="L1003" i="4"/>
  <c r="J1003" i="4"/>
  <c r="I1003" i="4"/>
  <c r="S1002" i="4"/>
  <c r="L1002" i="4"/>
  <c r="J1002" i="4"/>
  <c r="I1002" i="4"/>
  <c r="S1001" i="4"/>
  <c r="L1001" i="4"/>
  <c r="J1001" i="4"/>
  <c r="I1001" i="4"/>
  <c r="S1000" i="4"/>
  <c r="L1000" i="4"/>
  <c r="J1000" i="4"/>
  <c r="I1000" i="4"/>
  <c r="S999" i="4"/>
  <c r="L999" i="4"/>
  <c r="J999" i="4"/>
  <c r="I999" i="4"/>
  <c r="S998" i="4"/>
  <c r="L998" i="4"/>
  <c r="J998" i="4"/>
  <c r="I998" i="4"/>
  <c r="S997" i="4"/>
  <c r="L997" i="4"/>
  <c r="J997" i="4"/>
  <c r="I997" i="4"/>
  <c r="S996" i="4"/>
  <c r="L996" i="4"/>
  <c r="J996" i="4"/>
  <c r="I996" i="4"/>
  <c r="S995" i="4"/>
  <c r="L995" i="4"/>
  <c r="J995" i="4"/>
  <c r="I995" i="4"/>
  <c r="S994" i="4"/>
  <c r="L994" i="4"/>
  <c r="J994" i="4"/>
  <c r="I994" i="4"/>
  <c r="S993" i="4"/>
  <c r="L993" i="4"/>
  <c r="J993" i="4"/>
  <c r="I993" i="4"/>
  <c r="L992" i="4"/>
  <c r="J992" i="4"/>
  <c r="I992" i="4"/>
  <c r="H992" i="4"/>
  <c r="S992" i="4" s="1"/>
  <c r="L991" i="4"/>
  <c r="J991" i="4"/>
  <c r="I991" i="4"/>
  <c r="H991" i="4"/>
  <c r="L990" i="4"/>
  <c r="J990" i="4"/>
  <c r="I990" i="4"/>
  <c r="H990" i="4"/>
  <c r="S990" i="4" s="1"/>
  <c r="L989" i="4"/>
  <c r="J989" i="4"/>
  <c r="I989" i="4"/>
  <c r="H989" i="4"/>
  <c r="L988" i="4"/>
  <c r="J988" i="4"/>
  <c r="I988" i="4"/>
  <c r="H988" i="4"/>
  <c r="S988" i="4" s="1"/>
  <c r="L987" i="4"/>
  <c r="J987" i="4"/>
  <c r="I987" i="4"/>
  <c r="H987" i="4"/>
  <c r="L986" i="4"/>
  <c r="J986" i="4"/>
  <c r="I986" i="4"/>
  <c r="H986" i="4"/>
  <c r="L985" i="4"/>
  <c r="J985" i="4"/>
  <c r="I985" i="4"/>
  <c r="H985" i="4"/>
  <c r="L984" i="4"/>
  <c r="J984" i="4"/>
  <c r="I984" i="4"/>
  <c r="H984" i="4"/>
  <c r="L983" i="4"/>
  <c r="J983" i="4"/>
  <c r="I983" i="4"/>
  <c r="H983" i="4"/>
  <c r="L982" i="4"/>
  <c r="J982" i="4"/>
  <c r="I982" i="4"/>
  <c r="H982" i="4"/>
  <c r="L981" i="4"/>
  <c r="J981" i="4"/>
  <c r="I981" i="4"/>
  <c r="L980" i="4"/>
  <c r="J980" i="4"/>
  <c r="I980" i="4"/>
  <c r="H980" i="4"/>
  <c r="L979" i="4"/>
  <c r="J979" i="4"/>
  <c r="I979" i="4"/>
  <c r="H979" i="4"/>
  <c r="L978" i="4"/>
  <c r="J978" i="4"/>
  <c r="I978" i="4"/>
  <c r="H978" i="4"/>
  <c r="L977" i="4"/>
  <c r="J977" i="4"/>
  <c r="I977" i="4"/>
  <c r="H977" i="4"/>
  <c r="L976" i="4"/>
  <c r="J976" i="4"/>
  <c r="I976" i="4"/>
  <c r="H976" i="4"/>
  <c r="L975" i="4"/>
  <c r="J975" i="4"/>
  <c r="I975" i="4"/>
  <c r="H975" i="4"/>
  <c r="L974" i="4"/>
  <c r="J974" i="4"/>
  <c r="I974" i="4"/>
  <c r="H974" i="4"/>
  <c r="L973" i="4"/>
  <c r="J973" i="4"/>
  <c r="I973" i="4"/>
  <c r="H973" i="4"/>
  <c r="L972" i="4"/>
  <c r="J972" i="4"/>
  <c r="I972" i="4"/>
  <c r="H972" i="4"/>
  <c r="L971" i="4"/>
  <c r="J971" i="4"/>
  <c r="I971" i="4"/>
  <c r="H971" i="4"/>
  <c r="L970" i="4"/>
  <c r="J970" i="4"/>
  <c r="I970" i="4"/>
  <c r="H970" i="4"/>
  <c r="S969" i="4" s="1"/>
  <c r="L969" i="4"/>
  <c r="J969" i="4"/>
  <c r="I969" i="4"/>
  <c r="L968" i="4"/>
  <c r="J968" i="4"/>
  <c r="I968" i="4"/>
  <c r="H968" i="4"/>
  <c r="S968" i="4" s="1"/>
  <c r="L967" i="4"/>
  <c r="J967" i="4"/>
  <c r="I967" i="4"/>
  <c r="H967" i="4"/>
  <c r="L966" i="4"/>
  <c r="J966" i="4"/>
  <c r="I966" i="4"/>
  <c r="H966" i="4"/>
  <c r="L965" i="4"/>
  <c r="J965" i="4"/>
  <c r="I965" i="4"/>
  <c r="H965" i="4"/>
  <c r="L964" i="4"/>
  <c r="J964" i="4"/>
  <c r="I964" i="4"/>
  <c r="H964" i="4"/>
  <c r="L963" i="4"/>
  <c r="J963" i="4"/>
  <c r="I963" i="4"/>
  <c r="H963" i="4"/>
  <c r="L962" i="4"/>
  <c r="J962" i="4"/>
  <c r="I962" i="4"/>
  <c r="H962" i="4"/>
  <c r="L961" i="4"/>
  <c r="J961" i="4"/>
  <c r="I961" i="4"/>
  <c r="H961" i="4"/>
  <c r="L960" i="4"/>
  <c r="J960" i="4"/>
  <c r="I960" i="4"/>
  <c r="H960" i="4"/>
  <c r="L959" i="4"/>
  <c r="J959" i="4"/>
  <c r="I959" i="4"/>
  <c r="H959" i="4"/>
  <c r="L958" i="4"/>
  <c r="J958" i="4"/>
  <c r="I958" i="4"/>
  <c r="H958" i="4"/>
  <c r="S957" i="4" s="1"/>
  <c r="L957" i="4"/>
  <c r="J957" i="4"/>
  <c r="I957" i="4"/>
  <c r="L956" i="4"/>
  <c r="J956" i="4"/>
  <c r="I956" i="4"/>
  <c r="H956" i="4"/>
  <c r="S956" i="4" s="1"/>
  <c r="L955" i="4"/>
  <c r="J955" i="4"/>
  <c r="I955" i="4"/>
  <c r="H955" i="4"/>
  <c r="L954" i="4"/>
  <c r="J954" i="4"/>
  <c r="I954" i="4"/>
  <c r="H954" i="4"/>
  <c r="L953" i="4"/>
  <c r="J953" i="4"/>
  <c r="I953" i="4"/>
  <c r="H953" i="4"/>
  <c r="L952" i="4"/>
  <c r="J952" i="4"/>
  <c r="I952" i="4"/>
  <c r="H952" i="4"/>
  <c r="L951" i="4"/>
  <c r="J951" i="4"/>
  <c r="I951" i="4"/>
  <c r="H951" i="4"/>
  <c r="L950" i="4"/>
  <c r="J950" i="4"/>
  <c r="I950" i="4"/>
  <c r="H950" i="4"/>
  <c r="L949" i="4"/>
  <c r="J949" i="4"/>
  <c r="I949" i="4"/>
  <c r="H949" i="4"/>
  <c r="L948" i="4"/>
  <c r="J948" i="4"/>
  <c r="I948" i="4"/>
  <c r="H948" i="4"/>
  <c r="L947" i="4"/>
  <c r="J947" i="4"/>
  <c r="I947" i="4"/>
  <c r="H947" i="4"/>
  <c r="L946" i="4"/>
  <c r="J946" i="4"/>
  <c r="I946" i="4"/>
  <c r="H946" i="4"/>
  <c r="S945" i="4" s="1"/>
  <c r="L945" i="4"/>
  <c r="J945" i="4"/>
  <c r="I945" i="4"/>
  <c r="L944" i="4"/>
  <c r="J944" i="4"/>
  <c r="I944" i="4"/>
  <c r="H944" i="4"/>
  <c r="S944" i="4" s="1"/>
  <c r="L943" i="4"/>
  <c r="J943" i="4"/>
  <c r="I943" i="4"/>
  <c r="H943" i="4"/>
  <c r="L942" i="4"/>
  <c r="J942" i="4"/>
  <c r="I942" i="4"/>
  <c r="H942" i="4"/>
  <c r="L941" i="4"/>
  <c r="J941" i="4"/>
  <c r="I941" i="4"/>
  <c r="H941" i="4"/>
  <c r="L940" i="4"/>
  <c r="J940" i="4"/>
  <c r="I940" i="4"/>
  <c r="H940" i="4"/>
  <c r="L939" i="4"/>
  <c r="J939" i="4"/>
  <c r="I939" i="4"/>
  <c r="H939" i="4"/>
  <c r="L938" i="4"/>
  <c r="J938" i="4"/>
  <c r="I938" i="4"/>
  <c r="H938" i="4"/>
  <c r="L937" i="4"/>
  <c r="J937" i="4"/>
  <c r="I937" i="4"/>
  <c r="H937" i="4"/>
  <c r="L936" i="4"/>
  <c r="J936" i="4"/>
  <c r="I936" i="4"/>
  <c r="H936" i="4"/>
  <c r="S936" i="4" s="1"/>
  <c r="L935" i="4"/>
  <c r="J935" i="4"/>
  <c r="I935" i="4"/>
  <c r="H935" i="4"/>
  <c r="L934" i="4"/>
  <c r="J934" i="4"/>
  <c r="I934" i="4"/>
  <c r="H934" i="4"/>
  <c r="S933" i="4" s="1"/>
  <c r="L933" i="4"/>
  <c r="J933" i="4"/>
  <c r="I933" i="4"/>
  <c r="L932" i="4"/>
  <c r="J932" i="4"/>
  <c r="I932" i="4"/>
  <c r="H932" i="4"/>
  <c r="S932" i="4" s="1"/>
  <c r="L931" i="4"/>
  <c r="J931" i="4"/>
  <c r="I931" i="4"/>
  <c r="H931" i="4"/>
  <c r="L930" i="4"/>
  <c r="J930" i="4"/>
  <c r="I930" i="4"/>
  <c r="H930" i="4"/>
  <c r="S930" i="4" s="1"/>
  <c r="L929" i="4"/>
  <c r="J929" i="4"/>
  <c r="I929" i="4"/>
  <c r="H929" i="4"/>
  <c r="L928" i="4"/>
  <c r="J928" i="4"/>
  <c r="I928" i="4"/>
  <c r="H928" i="4"/>
  <c r="S928" i="4" s="1"/>
  <c r="L927" i="4"/>
  <c r="J927" i="4"/>
  <c r="I927" i="4"/>
  <c r="H927" i="4"/>
  <c r="L926" i="4"/>
  <c r="J926" i="4"/>
  <c r="I926" i="4"/>
  <c r="H926" i="4"/>
  <c r="S926" i="4" s="1"/>
  <c r="L925" i="4"/>
  <c r="J925" i="4"/>
  <c r="I925" i="4"/>
  <c r="H925" i="4"/>
  <c r="L924" i="4"/>
  <c r="J924" i="4"/>
  <c r="I924" i="4"/>
  <c r="H924" i="4"/>
  <c r="L923" i="4"/>
  <c r="J923" i="4"/>
  <c r="I923" i="4"/>
  <c r="H923" i="4"/>
  <c r="L922" i="4"/>
  <c r="J922" i="4"/>
  <c r="I922" i="4"/>
  <c r="H922" i="4"/>
  <c r="S921" i="4" s="1"/>
  <c r="L921" i="4"/>
  <c r="J921" i="4"/>
  <c r="I921" i="4"/>
  <c r="L920" i="4"/>
  <c r="J920" i="4"/>
  <c r="I920" i="4"/>
  <c r="H920" i="4"/>
  <c r="S920" i="4" s="1"/>
  <c r="L919" i="4"/>
  <c r="J919" i="4"/>
  <c r="I919" i="4"/>
  <c r="H919" i="4"/>
  <c r="L918" i="4"/>
  <c r="J918" i="4"/>
  <c r="I918" i="4"/>
  <c r="H918" i="4"/>
  <c r="S918" i="4" s="1"/>
  <c r="L917" i="4"/>
  <c r="J917" i="4"/>
  <c r="I917" i="4"/>
  <c r="H917" i="4"/>
  <c r="L916" i="4"/>
  <c r="J916" i="4"/>
  <c r="I916" i="4"/>
  <c r="H916" i="4"/>
  <c r="L915" i="4"/>
  <c r="J915" i="4"/>
  <c r="I915" i="4"/>
  <c r="H915" i="4"/>
  <c r="L914" i="4"/>
  <c r="J914" i="4"/>
  <c r="I914" i="4"/>
  <c r="H914" i="4"/>
  <c r="S914" i="4" s="1"/>
  <c r="L913" i="4"/>
  <c r="J913" i="4"/>
  <c r="I913" i="4"/>
  <c r="H913" i="4"/>
  <c r="L912" i="4"/>
  <c r="J912" i="4"/>
  <c r="I912" i="4"/>
  <c r="H912" i="4"/>
  <c r="S912" i="4" s="1"/>
  <c r="L911" i="4"/>
  <c r="J911" i="4"/>
  <c r="I911" i="4"/>
  <c r="H911" i="4"/>
  <c r="L910" i="4"/>
  <c r="J910" i="4"/>
  <c r="I910" i="4"/>
  <c r="H910" i="4"/>
  <c r="S909" i="4" s="1"/>
  <c r="L909" i="4"/>
  <c r="J909" i="4"/>
  <c r="I909" i="4"/>
  <c r="L908" i="4"/>
  <c r="J908" i="4"/>
  <c r="I908" i="4"/>
  <c r="H908" i="4"/>
  <c r="S908" i="4" s="1"/>
  <c r="L907" i="4"/>
  <c r="J907" i="4"/>
  <c r="I907" i="4"/>
  <c r="H907" i="4"/>
  <c r="L906" i="4"/>
  <c r="J906" i="4"/>
  <c r="I906" i="4"/>
  <c r="H906" i="4"/>
  <c r="S906" i="4" s="1"/>
  <c r="L905" i="4"/>
  <c r="J905" i="4"/>
  <c r="I905" i="4"/>
  <c r="H905" i="4"/>
  <c r="L904" i="4"/>
  <c r="J904" i="4"/>
  <c r="I904" i="4"/>
  <c r="H904" i="4"/>
  <c r="S904" i="4" s="1"/>
  <c r="L903" i="4"/>
  <c r="J903" i="4"/>
  <c r="I903" i="4"/>
  <c r="H903" i="4"/>
  <c r="L902" i="4"/>
  <c r="J902" i="4"/>
  <c r="I902" i="4"/>
  <c r="H902" i="4"/>
  <c r="L901" i="4"/>
  <c r="J901" i="4"/>
  <c r="I901" i="4"/>
  <c r="H901" i="4"/>
  <c r="L900" i="4"/>
  <c r="J900" i="4"/>
  <c r="I900" i="4"/>
  <c r="H900" i="4"/>
  <c r="S900" i="4" s="1"/>
  <c r="L899" i="4"/>
  <c r="J899" i="4"/>
  <c r="I899" i="4"/>
  <c r="H899" i="4"/>
  <c r="L898" i="4"/>
  <c r="J898" i="4"/>
  <c r="I898" i="4"/>
  <c r="H898" i="4"/>
  <c r="S897" i="4" s="1"/>
  <c r="L897" i="4"/>
  <c r="J897" i="4"/>
  <c r="I897" i="4"/>
  <c r="L896" i="4"/>
  <c r="J896" i="4"/>
  <c r="I896" i="4"/>
  <c r="H896" i="4"/>
  <c r="S896" i="4" s="1"/>
  <c r="L895" i="4"/>
  <c r="J895" i="4"/>
  <c r="I895" i="4"/>
  <c r="H895" i="4"/>
  <c r="L894" i="4"/>
  <c r="J894" i="4"/>
  <c r="I894" i="4"/>
  <c r="H894" i="4"/>
  <c r="S893" i="4" s="1"/>
  <c r="L893" i="4"/>
  <c r="J893" i="4"/>
  <c r="I893" i="4"/>
  <c r="H893" i="4"/>
  <c r="L892" i="4"/>
  <c r="J892" i="4"/>
  <c r="I892" i="4"/>
  <c r="H892" i="4"/>
  <c r="S892" i="4" s="1"/>
  <c r="L891" i="4"/>
  <c r="J891" i="4"/>
  <c r="I891" i="4"/>
  <c r="H891" i="4"/>
  <c r="L890" i="4"/>
  <c r="J890" i="4"/>
  <c r="I890" i="4"/>
  <c r="H890" i="4"/>
  <c r="S890" i="4" s="1"/>
  <c r="L889" i="4"/>
  <c r="J889" i="4"/>
  <c r="I889" i="4"/>
  <c r="H889" i="4"/>
  <c r="L888" i="4"/>
  <c r="J888" i="4"/>
  <c r="I888" i="4"/>
  <c r="H888" i="4"/>
  <c r="L887" i="4"/>
  <c r="J887" i="4"/>
  <c r="I887" i="4"/>
  <c r="H887" i="4"/>
  <c r="L886" i="4"/>
  <c r="J886" i="4"/>
  <c r="I886" i="4"/>
  <c r="H886" i="4"/>
  <c r="S885" i="4" s="1"/>
  <c r="L885" i="4"/>
  <c r="J885" i="4"/>
  <c r="I885" i="4"/>
  <c r="L884" i="4"/>
  <c r="J884" i="4"/>
  <c r="I884" i="4"/>
  <c r="H884" i="4"/>
  <c r="S884" i="4" s="1"/>
  <c r="L883" i="4"/>
  <c r="J883" i="4"/>
  <c r="I883" i="4"/>
  <c r="H883" i="4"/>
  <c r="L882" i="4"/>
  <c r="J882" i="4"/>
  <c r="I882" i="4"/>
  <c r="H882" i="4"/>
  <c r="L881" i="4"/>
  <c r="J881" i="4"/>
  <c r="I881" i="4"/>
  <c r="H881" i="4"/>
  <c r="L880" i="4"/>
  <c r="J880" i="4"/>
  <c r="I880" i="4"/>
  <c r="H880" i="4"/>
  <c r="L879" i="4"/>
  <c r="J879" i="4"/>
  <c r="I879" i="4"/>
  <c r="H879" i="4"/>
  <c r="L878" i="4"/>
  <c r="J878" i="4"/>
  <c r="I878" i="4"/>
  <c r="H878" i="4"/>
  <c r="L877" i="4"/>
  <c r="J877" i="4"/>
  <c r="I877" i="4"/>
  <c r="H877" i="4"/>
  <c r="L876" i="4"/>
  <c r="J876" i="4"/>
  <c r="I876" i="4"/>
  <c r="H876" i="4"/>
  <c r="L875" i="4"/>
  <c r="J875" i="4"/>
  <c r="I875" i="4"/>
  <c r="H875" i="4"/>
  <c r="L874" i="4"/>
  <c r="J874" i="4"/>
  <c r="I874" i="4"/>
  <c r="H874" i="4"/>
  <c r="S873" i="4" s="1"/>
  <c r="L873" i="4"/>
  <c r="J873" i="4"/>
  <c r="I873" i="4"/>
  <c r="L872" i="4"/>
  <c r="J872" i="4"/>
  <c r="I872" i="4"/>
  <c r="H872" i="4"/>
  <c r="S872" i="4" s="1"/>
  <c r="L871" i="4"/>
  <c r="J871" i="4"/>
  <c r="I871" i="4"/>
  <c r="H871" i="4"/>
  <c r="L870" i="4"/>
  <c r="J870" i="4"/>
  <c r="I870" i="4"/>
  <c r="H870" i="4"/>
  <c r="L869" i="4"/>
  <c r="J869" i="4"/>
  <c r="I869" i="4"/>
  <c r="H869" i="4"/>
  <c r="L868" i="4"/>
  <c r="J868" i="4"/>
  <c r="I868" i="4"/>
  <c r="H868" i="4"/>
  <c r="L867" i="4"/>
  <c r="J867" i="4"/>
  <c r="I867" i="4"/>
  <c r="H867" i="4"/>
  <c r="L866" i="4"/>
  <c r="J866" i="4"/>
  <c r="I866" i="4"/>
  <c r="H866" i="4"/>
  <c r="L865" i="4"/>
  <c r="J865" i="4"/>
  <c r="I865" i="4"/>
  <c r="H865" i="4"/>
  <c r="L864" i="4"/>
  <c r="J864" i="4"/>
  <c r="I864" i="4"/>
  <c r="H864" i="4"/>
  <c r="L863" i="4"/>
  <c r="J863" i="4"/>
  <c r="I863" i="4"/>
  <c r="H863" i="4"/>
  <c r="L862" i="4"/>
  <c r="J862" i="4"/>
  <c r="I862" i="4"/>
  <c r="H862" i="4"/>
  <c r="L861" i="4"/>
  <c r="J861" i="4"/>
  <c r="I861" i="4"/>
  <c r="L860" i="4"/>
  <c r="J860" i="4"/>
  <c r="I860" i="4"/>
  <c r="H860" i="4"/>
  <c r="S860" i="4" s="1"/>
  <c r="L859" i="4"/>
  <c r="J859" i="4"/>
  <c r="I859" i="4"/>
  <c r="H859" i="4"/>
  <c r="L858" i="4"/>
  <c r="J858" i="4"/>
  <c r="I858" i="4"/>
  <c r="H858" i="4"/>
  <c r="L857" i="4"/>
  <c r="J857" i="4"/>
  <c r="I857" i="4"/>
  <c r="H857" i="4"/>
  <c r="L856" i="4"/>
  <c r="J856" i="4"/>
  <c r="I856" i="4"/>
  <c r="H856" i="4"/>
  <c r="L855" i="4"/>
  <c r="J855" i="4"/>
  <c r="I855" i="4"/>
  <c r="H855" i="4"/>
  <c r="L854" i="4"/>
  <c r="J854" i="4"/>
  <c r="I854" i="4"/>
  <c r="H854" i="4"/>
  <c r="L853" i="4"/>
  <c r="J853" i="4"/>
  <c r="I853" i="4"/>
  <c r="H853" i="4"/>
  <c r="S853" i="4" s="1"/>
  <c r="L852" i="4"/>
  <c r="J852" i="4"/>
  <c r="I852" i="4"/>
  <c r="H852" i="4"/>
  <c r="L851" i="4"/>
  <c r="J851" i="4"/>
  <c r="I851" i="4"/>
  <c r="H851" i="4"/>
  <c r="L850" i="4"/>
  <c r="J850" i="4"/>
  <c r="I850" i="4"/>
  <c r="H850" i="4"/>
  <c r="S849" i="4" s="1"/>
  <c r="L849" i="4"/>
  <c r="J849" i="4"/>
  <c r="I849" i="4"/>
  <c r="L848" i="4"/>
  <c r="J848" i="4"/>
  <c r="I848" i="4"/>
  <c r="H848" i="4"/>
  <c r="S848" i="4" s="1"/>
  <c r="L847" i="4"/>
  <c r="J847" i="4"/>
  <c r="I847" i="4"/>
  <c r="H847" i="4"/>
  <c r="L846" i="4"/>
  <c r="J846" i="4"/>
  <c r="I846" i="4"/>
  <c r="H846" i="4"/>
  <c r="L845" i="4"/>
  <c r="J845" i="4"/>
  <c r="I845" i="4"/>
  <c r="H845" i="4"/>
  <c r="L844" i="4"/>
  <c r="J844" i="4"/>
  <c r="I844" i="4"/>
  <c r="H844" i="4"/>
  <c r="L843" i="4"/>
  <c r="J843" i="4"/>
  <c r="I843" i="4"/>
  <c r="H843" i="4"/>
  <c r="L842" i="4"/>
  <c r="J842" i="4"/>
  <c r="I842" i="4"/>
  <c r="H842" i="4"/>
  <c r="L841" i="4"/>
  <c r="J841" i="4"/>
  <c r="I841" i="4"/>
  <c r="H841" i="4"/>
  <c r="S841" i="4" s="1"/>
  <c r="L840" i="4"/>
  <c r="J840" i="4"/>
  <c r="I840" i="4"/>
  <c r="H840" i="4"/>
  <c r="L839" i="4"/>
  <c r="J839" i="4"/>
  <c r="I839" i="4"/>
  <c r="H839" i="4"/>
  <c r="L838" i="4"/>
  <c r="J838" i="4"/>
  <c r="I838" i="4"/>
  <c r="H838" i="4"/>
  <c r="L837" i="4"/>
  <c r="J837" i="4"/>
  <c r="I837" i="4"/>
  <c r="L836" i="4"/>
  <c r="J836" i="4"/>
  <c r="I836" i="4"/>
  <c r="H836" i="4"/>
  <c r="S836" i="4" s="1"/>
  <c r="L835" i="4"/>
  <c r="J835" i="4"/>
  <c r="I835" i="4"/>
  <c r="H835" i="4"/>
  <c r="L834" i="4"/>
  <c r="J834" i="4"/>
  <c r="I834" i="4"/>
  <c r="H834" i="4"/>
  <c r="L833" i="4"/>
  <c r="J833" i="4"/>
  <c r="I833" i="4"/>
  <c r="H833" i="4"/>
  <c r="L832" i="4"/>
  <c r="J832" i="4"/>
  <c r="I832" i="4"/>
  <c r="H832" i="4"/>
  <c r="L831" i="4"/>
  <c r="J831" i="4"/>
  <c r="I831" i="4"/>
  <c r="H831" i="4"/>
  <c r="L830" i="4"/>
  <c r="J830" i="4"/>
  <c r="I830" i="4"/>
  <c r="H830" i="4"/>
  <c r="L829" i="4"/>
  <c r="J829" i="4"/>
  <c r="I829" i="4"/>
  <c r="H829" i="4"/>
  <c r="L828" i="4"/>
  <c r="J828" i="4"/>
  <c r="I828" i="4"/>
  <c r="H828" i="4"/>
  <c r="L827" i="4"/>
  <c r="J827" i="4"/>
  <c r="I827" i="4"/>
  <c r="H827" i="4"/>
  <c r="L826" i="4"/>
  <c r="J826" i="4"/>
  <c r="I826" i="4"/>
  <c r="H826" i="4"/>
  <c r="S825" i="4" s="1"/>
  <c r="L825" i="4"/>
  <c r="J825" i="4"/>
  <c r="I825" i="4"/>
  <c r="L824" i="4"/>
  <c r="J824" i="4"/>
  <c r="I824" i="4"/>
  <c r="H824" i="4"/>
  <c r="S824" i="4" s="1"/>
  <c r="L823" i="4"/>
  <c r="J823" i="4"/>
  <c r="I823" i="4"/>
  <c r="H823" i="4"/>
  <c r="L822" i="4"/>
  <c r="J822" i="4"/>
  <c r="I822" i="4"/>
  <c r="H822" i="4"/>
  <c r="L821" i="4"/>
  <c r="J821" i="4"/>
  <c r="I821" i="4"/>
  <c r="H821" i="4"/>
  <c r="L820" i="4"/>
  <c r="J820" i="4"/>
  <c r="I820" i="4"/>
  <c r="H820" i="4"/>
  <c r="L819" i="4"/>
  <c r="J819" i="4"/>
  <c r="I819" i="4"/>
  <c r="H819" i="4"/>
  <c r="S819" i="4" s="1"/>
  <c r="L818" i="4"/>
  <c r="J818" i="4"/>
  <c r="I818" i="4"/>
  <c r="H818" i="4"/>
  <c r="L817" i="4"/>
  <c r="J817" i="4"/>
  <c r="I817" i="4"/>
  <c r="H817" i="4"/>
  <c r="L816" i="4"/>
  <c r="J816" i="4"/>
  <c r="I816" i="4"/>
  <c r="H816" i="4"/>
  <c r="L815" i="4"/>
  <c r="J815" i="4"/>
  <c r="I815" i="4"/>
  <c r="H815" i="4"/>
  <c r="L814" i="4"/>
  <c r="J814" i="4"/>
  <c r="I814" i="4"/>
  <c r="H814" i="4"/>
  <c r="S813" i="4" s="1"/>
  <c r="L813" i="4"/>
  <c r="J813" i="4"/>
  <c r="I813" i="4"/>
  <c r="L812" i="4"/>
  <c r="J812" i="4"/>
  <c r="I812" i="4"/>
  <c r="H812" i="4"/>
  <c r="S812" i="4" s="1"/>
  <c r="L811" i="4"/>
  <c r="J811" i="4"/>
  <c r="I811" i="4"/>
  <c r="H811" i="4"/>
  <c r="L810" i="4"/>
  <c r="J810" i="4"/>
  <c r="I810" i="4"/>
  <c r="H810" i="4"/>
  <c r="L809" i="4"/>
  <c r="J809" i="4"/>
  <c r="I809" i="4"/>
  <c r="H809" i="4"/>
  <c r="L808" i="4"/>
  <c r="J808" i="4"/>
  <c r="I808" i="4"/>
  <c r="H808" i="4"/>
  <c r="S808" i="4" s="1"/>
  <c r="L807" i="4"/>
  <c r="J807" i="4"/>
  <c r="I807" i="4"/>
  <c r="H807" i="4"/>
  <c r="L806" i="4"/>
  <c r="J806" i="4"/>
  <c r="I806" i="4"/>
  <c r="H806" i="4"/>
  <c r="L805" i="4"/>
  <c r="J805" i="4"/>
  <c r="I805" i="4"/>
  <c r="H805" i="4"/>
  <c r="L804" i="4"/>
  <c r="J804" i="4"/>
  <c r="I804" i="4"/>
  <c r="H804" i="4"/>
  <c r="L803" i="4"/>
  <c r="J803" i="4"/>
  <c r="I803" i="4"/>
  <c r="H803" i="4"/>
  <c r="L802" i="4"/>
  <c r="J802" i="4"/>
  <c r="I802" i="4"/>
  <c r="H802" i="4"/>
  <c r="L801" i="4"/>
  <c r="J801" i="4"/>
  <c r="I801" i="4"/>
  <c r="L800" i="4"/>
  <c r="J800" i="4"/>
  <c r="I800" i="4"/>
  <c r="H800" i="4"/>
  <c r="S800" i="4" s="1"/>
  <c r="L799" i="4"/>
  <c r="J799" i="4"/>
  <c r="I799" i="4"/>
  <c r="H799" i="4"/>
  <c r="L798" i="4"/>
  <c r="J798" i="4"/>
  <c r="I798" i="4"/>
  <c r="H798" i="4"/>
  <c r="L797" i="4"/>
  <c r="J797" i="4"/>
  <c r="I797" i="4"/>
  <c r="H797" i="4"/>
  <c r="L796" i="4"/>
  <c r="J796" i="4"/>
  <c r="I796" i="4"/>
  <c r="H796" i="4"/>
  <c r="L795" i="4"/>
  <c r="J795" i="4"/>
  <c r="I795" i="4"/>
  <c r="H795" i="4"/>
  <c r="L794" i="4"/>
  <c r="J794" i="4"/>
  <c r="I794" i="4"/>
  <c r="H794" i="4"/>
  <c r="L793" i="4"/>
  <c r="J793" i="4"/>
  <c r="I793" i="4"/>
  <c r="H793" i="4"/>
  <c r="L792" i="4"/>
  <c r="J792" i="4"/>
  <c r="I792" i="4"/>
  <c r="H792" i="4"/>
  <c r="L791" i="4"/>
  <c r="J791" i="4"/>
  <c r="I791" i="4"/>
  <c r="H791" i="4"/>
  <c r="L790" i="4"/>
  <c r="J790" i="4"/>
  <c r="I790" i="4"/>
  <c r="H790" i="4"/>
  <c r="S789" i="4" s="1"/>
  <c r="L789" i="4"/>
  <c r="J789" i="4"/>
  <c r="I789" i="4"/>
  <c r="L788" i="4"/>
  <c r="J788" i="4"/>
  <c r="I788" i="4"/>
  <c r="H788" i="4"/>
  <c r="S788" i="4" s="1"/>
  <c r="L787" i="4"/>
  <c r="J787" i="4"/>
  <c r="I787" i="4"/>
  <c r="H787" i="4"/>
  <c r="L786" i="4"/>
  <c r="J786" i="4"/>
  <c r="I786" i="4"/>
  <c r="H786" i="4"/>
  <c r="L785" i="4"/>
  <c r="J785" i="4"/>
  <c r="I785" i="4"/>
  <c r="H785" i="4"/>
  <c r="L784" i="4"/>
  <c r="J784" i="4"/>
  <c r="I784" i="4"/>
  <c r="H784" i="4"/>
  <c r="L783" i="4"/>
  <c r="J783" i="4"/>
  <c r="I783" i="4"/>
  <c r="H783" i="4"/>
  <c r="L782" i="4"/>
  <c r="J782" i="4"/>
  <c r="I782" i="4"/>
  <c r="H782" i="4"/>
  <c r="S782" i="4" s="1"/>
  <c r="L781" i="4"/>
  <c r="J781" i="4"/>
  <c r="I781" i="4"/>
  <c r="H781" i="4"/>
  <c r="L780" i="4"/>
  <c r="J780" i="4"/>
  <c r="I780" i="4"/>
  <c r="H780" i="4"/>
  <c r="L779" i="4"/>
  <c r="J779" i="4"/>
  <c r="I779" i="4"/>
  <c r="H779" i="4"/>
  <c r="L778" i="4"/>
  <c r="J778" i="4"/>
  <c r="I778" i="4"/>
  <c r="H778" i="4"/>
  <c r="L777" i="4"/>
  <c r="J777" i="4"/>
  <c r="I777" i="4"/>
  <c r="L776" i="4"/>
  <c r="J776" i="4"/>
  <c r="I776" i="4"/>
  <c r="H776" i="4"/>
  <c r="S776" i="4" s="1"/>
  <c r="L775" i="4"/>
  <c r="J775" i="4"/>
  <c r="I775" i="4"/>
  <c r="H775" i="4"/>
  <c r="L774" i="4"/>
  <c r="J774" i="4"/>
  <c r="I774" i="4"/>
  <c r="H774" i="4"/>
  <c r="L773" i="4"/>
  <c r="J773" i="4"/>
  <c r="I773" i="4"/>
  <c r="H773" i="4"/>
  <c r="L772" i="4"/>
  <c r="J772" i="4"/>
  <c r="I772" i="4"/>
  <c r="H772" i="4"/>
  <c r="L771" i="4"/>
  <c r="J771" i="4"/>
  <c r="I771" i="4"/>
  <c r="H771" i="4"/>
  <c r="L770" i="4"/>
  <c r="J770" i="4"/>
  <c r="I770" i="4"/>
  <c r="H770" i="4"/>
  <c r="L769" i="4"/>
  <c r="J769" i="4"/>
  <c r="I769" i="4"/>
  <c r="H769" i="4"/>
  <c r="L768" i="4"/>
  <c r="J768" i="4"/>
  <c r="I768" i="4"/>
  <c r="H768" i="4"/>
  <c r="L767" i="4"/>
  <c r="J767" i="4"/>
  <c r="I767" i="4"/>
  <c r="H767" i="4"/>
  <c r="L766" i="4"/>
  <c r="J766" i="4"/>
  <c r="I766" i="4"/>
  <c r="H766" i="4"/>
  <c r="S765" i="4" s="1"/>
  <c r="L765" i="4"/>
  <c r="J765" i="4"/>
  <c r="I765" i="4"/>
  <c r="L764" i="4"/>
  <c r="J764" i="4"/>
  <c r="I764" i="4"/>
  <c r="H764" i="4"/>
  <c r="S764" i="4" s="1"/>
  <c r="L763" i="4"/>
  <c r="J763" i="4"/>
  <c r="I763" i="4"/>
  <c r="H763" i="4"/>
  <c r="S763" i="4" s="1"/>
  <c r="L762" i="4"/>
  <c r="J762" i="4"/>
  <c r="I762" i="4"/>
  <c r="H762" i="4"/>
  <c r="L761" i="4"/>
  <c r="J761" i="4"/>
  <c r="I761" i="4"/>
  <c r="H761" i="4"/>
  <c r="L760" i="4"/>
  <c r="J760" i="4"/>
  <c r="I760" i="4"/>
  <c r="H760" i="4"/>
  <c r="L759" i="4"/>
  <c r="J759" i="4"/>
  <c r="I759" i="4"/>
  <c r="H759" i="4"/>
  <c r="L758" i="4"/>
  <c r="J758" i="4"/>
  <c r="I758" i="4"/>
  <c r="H758" i="4"/>
  <c r="L757" i="4"/>
  <c r="J757" i="4"/>
  <c r="I757" i="4"/>
  <c r="H757" i="4"/>
  <c r="L756" i="4"/>
  <c r="J756" i="4"/>
  <c r="I756" i="4"/>
  <c r="H756" i="4"/>
  <c r="L755" i="4"/>
  <c r="J755" i="4"/>
  <c r="I755" i="4"/>
  <c r="H755" i="4"/>
  <c r="L754" i="4"/>
  <c r="J754" i="4"/>
  <c r="I754" i="4"/>
  <c r="H754" i="4"/>
  <c r="S753" i="4" s="1"/>
  <c r="L753" i="4"/>
  <c r="J753" i="4"/>
  <c r="I753" i="4"/>
  <c r="L752" i="4"/>
  <c r="J752" i="4"/>
  <c r="I752" i="4"/>
  <c r="H752" i="4"/>
  <c r="S752" i="4" s="1"/>
  <c r="L751" i="4"/>
  <c r="J751" i="4"/>
  <c r="I751" i="4"/>
  <c r="H751" i="4"/>
  <c r="L750" i="4"/>
  <c r="J750" i="4"/>
  <c r="I750" i="4"/>
  <c r="H750" i="4"/>
  <c r="L749" i="4"/>
  <c r="J749" i="4"/>
  <c r="I749" i="4"/>
  <c r="H749" i="4"/>
  <c r="L748" i="4"/>
  <c r="J748" i="4"/>
  <c r="I748" i="4"/>
  <c r="H748" i="4"/>
  <c r="L747" i="4"/>
  <c r="J747" i="4"/>
  <c r="I747" i="4"/>
  <c r="H747" i="4"/>
  <c r="L746" i="4"/>
  <c r="J746" i="4"/>
  <c r="I746" i="4"/>
  <c r="H746" i="4"/>
  <c r="S746" i="4" s="1"/>
  <c r="L745" i="4"/>
  <c r="J745" i="4"/>
  <c r="I745" i="4"/>
  <c r="H745" i="4"/>
  <c r="L744" i="4"/>
  <c r="J744" i="4"/>
  <c r="I744" i="4"/>
  <c r="H744" i="4"/>
  <c r="L743" i="4"/>
  <c r="J743" i="4"/>
  <c r="I743" i="4"/>
  <c r="H743" i="4"/>
  <c r="L742" i="4"/>
  <c r="J742" i="4"/>
  <c r="I742" i="4"/>
  <c r="H742" i="4"/>
  <c r="S741" i="4" s="1"/>
  <c r="L741" i="4"/>
  <c r="J741" i="4"/>
  <c r="I741" i="4"/>
  <c r="L740" i="4"/>
  <c r="J740" i="4"/>
  <c r="I740" i="4"/>
  <c r="H740" i="4"/>
  <c r="S740" i="4" s="1"/>
  <c r="L739" i="4"/>
  <c r="J739" i="4"/>
  <c r="I739" i="4"/>
  <c r="H739" i="4"/>
  <c r="L738" i="4"/>
  <c r="J738" i="4"/>
  <c r="I738" i="4"/>
  <c r="H738" i="4"/>
  <c r="L737" i="4"/>
  <c r="J737" i="4"/>
  <c r="I737" i="4"/>
  <c r="H737" i="4"/>
  <c r="L736" i="4"/>
  <c r="J736" i="4"/>
  <c r="I736" i="4"/>
  <c r="H736" i="4"/>
  <c r="L735" i="4"/>
  <c r="J735" i="4"/>
  <c r="I735" i="4"/>
  <c r="H735" i="4"/>
  <c r="L734" i="4"/>
  <c r="J734" i="4"/>
  <c r="I734" i="4"/>
  <c r="H734" i="4"/>
  <c r="L733" i="4"/>
  <c r="J733" i="4"/>
  <c r="I733" i="4"/>
  <c r="H733" i="4"/>
  <c r="L732" i="4"/>
  <c r="J732" i="4"/>
  <c r="I732" i="4"/>
  <c r="H732" i="4"/>
  <c r="L731" i="4"/>
  <c r="J731" i="4"/>
  <c r="I731" i="4"/>
  <c r="H731" i="4"/>
  <c r="L730" i="4"/>
  <c r="J730" i="4"/>
  <c r="I730" i="4"/>
  <c r="H730" i="4"/>
  <c r="S729" i="4" s="1"/>
  <c r="L729" i="4"/>
  <c r="J729" i="4"/>
  <c r="I729" i="4"/>
  <c r="L728" i="4"/>
  <c r="J728" i="4"/>
  <c r="I728" i="4"/>
  <c r="H728" i="4"/>
  <c r="S728" i="4" s="1"/>
  <c r="L727" i="4"/>
  <c r="J727" i="4"/>
  <c r="I727" i="4"/>
  <c r="H727" i="4"/>
  <c r="L726" i="4"/>
  <c r="J726" i="4"/>
  <c r="I726" i="4"/>
  <c r="H726" i="4"/>
  <c r="L725" i="4"/>
  <c r="J725" i="4"/>
  <c r="I725" i="4"/>
  <c r="H725" i="4"/>
  <c r="L724" i="4"/>
  <c r="J724" i="4"/>
  <c r="I724" i="4"/>
  <c r="H724" i="4"/>
  <c r="L723" i="4"/>
  <c r="J723" i="4"/>
  <c r="I723" i="4"/>
  <c r="H723" i="4"/>
  <c r="L722" i="4"/>
  <c r="J722" i="4"/>
  <c r="I722" i="4"/>
  <c r="H722" i="4"/>
  <c r="L721" i="4"/>
  <c r="J721" i="4"/>
  <c r="I721" i="4"/>
  <c r="H721" i="4"/>
  <c r="L720" i="4"/>
  <c r="J720" i="4"/>
  <c r="I720" i="4"/>
  <c r="H720" i="4"/>
  <c r="L719" i="4"/>
  <c r="J719" i="4"/>
  <c r="I719" i="4"/>
  <c r="H719" i="4"/>
  <c r="L718" i="4"/>
  <c r="J718" i="4"/>
  <c r="I718" i="4"/>
  <c r="H718" i="4"/>
  <c r="L717" i="4"/>
  <c r="J717" i="4"/>
  <c r="I717" i="4"/>
  <c r="L716" i="4"/>
  <c r="J716" i="4"/>
  <c r="I716" i="4"/>
  <c r="H716" i="4"/>
  <c r="S716" i="4" s="1"/>
  <c r="L715" i="4"/>
  <c r="J715" i="4"/>
  <c r="I715" i="4"/>
  <c r="H715" i="4"/>
  <c r="L714" i="4"/>
  <c r="J714" i="4"/>
  <c r="I714" i="4"/>
  <c r="H714" i="4"/>
  <c r="L713" i="4"/>
  <c r="J713" i="4"/>
  <c r="I713" i="4"/>
  <c r="H713" i="4"/>
  <c r="L712" i="4"/>
  <c r="J712" i="4"/>
  <c r="I712" i="4"/>
  <c r="H712" i="4"/>
  <c r="S712" i="4" s="1"/>
  <c r="L711" i="4"/>
  <c r="J711" i="4"/>
  <c r="I711" i="4"/>
  <c r="H711" i="4"/>
  <c r="L710" i="4"/>
  <c r="J710" i="4"/>
  <c r="I710" i="4"/>
  <c r="H710" i="4"/>
  <c r="L709" i="4"/>
  <c r="J709" i="4"/>
  <c r="I709" i="4"/>
  <c r="H709" i="4"/>
  <c r="L708" i="4"/>
  <c r="J708" i="4"/>
  <c r="I708" i="4"/>
  <c r="H708" i="4"/>
  <c r="S707" i="4" s="1"/>
  <c r="L707" i="4"/>
  <c r="J707" i="4"/>
  <c r="I707" i="4"/>
  <c r="H707" i="4"/>
  <c r="L706" i="4"/>
  <c r="J706" i="4"/>
  <c r="I706" i="4"/>
  <c r="H706" i="4"/>
  <c r="L705" i="4"/>
  <c r="J705" i="4"/>
  <c r="I705" i="4"/>
  <c r="L704" i="4"/>
  <c r="J704" i="4"/>
  <c r="I704" i="4"/>
  <c r="H704" i="4"/>
  <c r="S704" i="4" s="1"/>
  <c r="L703" i="4"/>
  <c r="J703" i="4"/>
  <c r="I703" i="4"/>
  <c r="H703" i="4"/>
  <c r="L702" i="4"/>
  <c r="J702" i="4"/>
  <c r="I702" i="4"/>
  <c r="H702" i="4"/>
  <c r="L701" i="4"/>
  <c r="J701" i="4"/>
  <c r="I701" i="4"/>
  <c r="H701" i="4"/>
  <c r="L700" i="4"/>
  <c r="J700" i="4"/>
  <c r="I700" i="4"/>
  <c r="H700" i="4"/>
  <c r="L699" i="4"/>
  <c r="J699" i="4"/>
  <c r="I699" i="4"/>
  <c r="H699" i="4"/>
  <c r="L698" i="4"/>
  <c r="J698" i="4"/>
  <c r="I698" i="4"/>
  <c r="H698" i="4"/>
  <c r="L697" i="4"/>
  <c r="J697" i="4"/>
  <c r="I697" i="4"/>
  <c r="H697" i="4"/>
  <c r="L696" i="4"/>
  <c r="J696" i="4"/>
  <c r="I696" i="4"/>
  <c r="H696" i="4"/>
  <c r="L695" i="4"/>
  <c r="J695" i="4"/>
  <c r="I695" i="4"/>
  <c r="H695" i="4"/>
  <c r="L694" i="4"/>
  <c r="J694" i="4"/>
  <c r="I694" i="4"/>
  <c r="H694" i="4"/>
  <c r="S693" i="4" s="1"/>
  <c r="L693" i="4"/>
  <c r="J693" i="4"/>
  <c r="I693" i="4"/>
  <c r="L692" i="4"/>
  <c r="J692" i="4"/>
  <c r="I692" i="4"/>
  <c r="H692" i="4"/>
  <c r="S692" i="4" s="1"/>
  <c r="L691" i="4"/>
  <c r="J691" i="4"/>
  <c r="I691" i="4"/>
  <c r="H691" i="4"/>
  <c r="L690" i="4"/>
  <c r="J690" i="4"/>
  <c r="I690" i="4"/>
  <c r="H690" i="4"/>
  <c r="L689" i="4"/>
  <c r="J689" i="4"/>
  <c r="I689" i="4"/>
  <c r="H689" i="4"/>
  <c r="L688" i="4"/>
  <c r="J688" i="4"/>
  <c r="I688" i="4"/>
  <c r="H688" i="4"/>
  <c r="L687" i="4"/>
  <c r="J687" i="4"/>
  <c r="I687" i="4"/>
  <c r="H687" i="4"/>
  <c r="L686" i="4"/>
  <c r="J686" i="4"/>
  <c r="I686" i="4"/>
  <c r="H686" i="4"/>
  <c r="L685" i="4"/>
  <c r="J685" i="4"/>
  <c r="I685" i="4"/>
  <c r="H685" i="4"/>
  <c r="L684" i="4"/>
  <c r="J684" i="4"/>
  <c r="I684" i="4"/>
  <c r="H684" i="4"/>
  <c r="L683" i="4"/>
  <c r="J683" i="4"/>
  <c r="I683" i="4"/>
  <c r="H683" i="4"/>
  <c r="L682" i="4"/>
  <c r="J682" i="4"/>
  <c r="I682" i="4"/>
  <c r="H682" i="4"/>
  <c r="S681" i="4" s="1"/>
  <c r="L681" i="4"/>
  <c r="J681" i="4"/>
  <c r="I681" i="4"/>
  <c r="L680" i="4"/>
  <c r="J680" i="4"/>
  <c r="I680" i="4"/>
  <c r="H680" i="4"/>
  <c r="S680" i="4" s="1"/>
  <c r="L679" i="4"/>
  <c r="J679" i="4"/>
  <c r="I679" i="4"/>
  <c r="H679" i="4"/>
  <c r="L678" i="4"/>
  <c r="J678" i="4"/>
  <c r="I678" i="4"/>
  <c r="H678" i="4"/>
  <c r="L677" i="4"/>
  <c r="J677" i="4"/>
  <c r="I677" i="4"/>
  <c r="H677" i="4"/>
  <c r="L676" i="4"/>
  <c r="J676" i="4"/>
  <c r="I676" i="4"/>
  <c r="H676" i="4"/>
  <c r="L675" i="4"/>
  <c r="J675" i="4"/>
  <c r="I675" i="4"/>
  <c r="H675" i="4"/>
  <c r="L674" i="4"/>
  <c r="J674" i="4"/>
  <c r="I674" i="4"/>
  <c r="H674" i="4"/>
  <c r="L673" i="4"/>
  <c r="J673" i="4"/>
  <c r="I673" i="4"/>
  <c r="H673" i="4"/>
  <c r="L672" i="4"/>
  <c r="J672" i="4"/>
  <c r="I672" i="4"/>
  <c r="H672" i="4"/>
  <c r="L671" i="4"/>
  <c r="J671" i="4"/>
  <c r="I671" i="4"/>
  <c r="H671" i="4"/>
  <c r="L670" i="4"/>
  <c r="J670" i="4"/>
  <c r="I670" i="4"/>
  <c r="H670" i="4"/>
  <c r="S669" i="4" s="1"/>
  <c r="L669" i="4"/>
  <c r="J669" i="4"/>
  <c r="I669" i="4"/>
  <c r="L668" i="4"/>
  <c r="J668" i="4"/>
  <c r="I668" i="4"/>
  <c r="H668" i="4"/>
  <c r="S668" i="4" s="1"/>
  <c r="L667" i="4"/>
  <c r="J667" i="4"/>
  <c r="I667" i="4"/>
  <c r="H667" i="4"/>
  <c r="L666" i="4"/>
  <c r="J666" i="4"/>
  <c r="I666" i="4"/>
  <c r="H666" i="4"/>
  <c r="S665" i="4" s="1"/>
  <c r="L665" i="4"/>
  <c r="J665" i="4"/>
  <c r="I665" i="4"/>
  <c r="H665" i="4"/>
  <c r="L664" i="4"/>
  <c r="J664" i="4"/>
  <c r="I664" i="4"/>
  <c r="H664" i="4"/>
  <c r="S664" i="4" s="1"/>
  <c r="L663" i="4"/>
  <c r="J663" i="4"/>
  <c r="I663" i="4"/>
  <c r="H663" i="4"/>
  <c r="L662" i="4"/>
  <c r="J662" i="4"/>
  <c r="I662" i="4"/>
  <c r="H662" i="4"/>
  <c r="L661" i="4"/>
  <c r="J661" i="4"/>
  <c r="I661" i="4"/>
  <c r="H661" i="4"/>
  <c r="L660" i="4"/>
  <c r="J660" i="4"/>
  <c r="I660" i="4"/>
  <c r="H660" i="4"/>
  <c r="S660" i="4" s="1"/>
  <c r="L659" i="4"/>
  <c r="J659" i="4"/>
  <c r="I659" i="4"/>
  <c r="H659" i="4"/>
  <c r="L658" i="4"/>
  <c r="J658" i="4"/>
  <c r="I658" i="4"/>
  <c r="H658" i="4"/>
  <c r="L657" i="4"/>
  <c r="J657" i="4"/>
  <c r="I657" i="4"/>
  <c r="L656" i="4"/>
  <c r="J656" i="4"/>
  <c r="I656" i="4"/>
  <c r="H656" i="4"/>
  <c r="S656" i="4" s="1"/>
  <c r="L655" i="4"/>
  <c r="J655" i="4"/>
  <c r="I655" i="4"/>
  <c r="H655" i="4"/>
  <c r="L654" i="4"/>
  <c r="J654" i="4"/>
  <c r="I654" i="4"/>
  <c r="H654" i="4"/>
  <c r="L653" i="4"/>
  <c r="J653" i="4"/>
  <c r="I653" i="4"/>
  <c r="H653" i="4"/>
  <c r="L652" i="4"/>
  <c r="J652" i="4"/>
  <c r="I652" i="4"/>
  <c r="H652" i="4"/>
  <c r="L651" i="4"/>
  <c r="J651" i="4"/>
  <c r="I651" i="4"/>
  <c r="H651" i="4"/>
  <c r="L650" i="4"/>
  <c r="J650" i="4"/>
  <c r="I650" i="4"/>
  <c r="H650" i="4"/>
  <c r="L649" i="4"/>
  <c r="J649" i="4"/>
  <c r="I649" i="4"/>
  <c r="H649" i="4"/>
  <c r="L648" i="4"/>
  <c r="J648" i="4"/>
  <c r="I648" i="4"/>
  <c r="H648" i="4"/>
  <c r="L647" i="4"/>
  <c r="J647" i="4"/>
  <c r="I647" i="4"/>
  <c r="H647" i="4"/>
  <c r="L646" i="4"/>
  <c r="J646" i="4"/>
  <c r="I646" i="4"/>
  <c r="H646" i="4"/>
  <c r="S645" i="4" s="1"/>
  <c r="L645" i="4"/>
  <c r="J645" i="4"/>
  <c r="I645" i="4"/>
  <c r="L644" i="4"/>
  <c r="J644" i="4"/>
  <c r="I644" i="4"/>
  <c r="H644" i="4"/>
  <c r="L643" i="4"/>
  <c r="J643" i="4"/>
  <c r="I643" i="4"/>
  <c r="H643" i="4"/>
  <c r="L642" i="4"/>
  <c r="J642" i="4"/>
  <c r="I642" i="4"/>
  <c r="H642" i="4"/>
  <c r="S642" i="4" s="1"/>
  <c r="L641" i="4"/>
  <c r="J641" i="4"/>
  <c r="I641" i="4"/>
  <c r="H641" i="4"/>
  <c r="L640" i="4"/>
  <c r="J640" i="4"/>
  <c r="I640" i="4"/>
  <c r="H640" i="4"/>
  <c r="L639" i="4"/>
  <c r="J639" i="4"/>
  <c r="I639" i="4"/>
  <c r="H639" i="4"/>
  <c r="L638" i="4"/>
  <c r="J638" i="4"/>
  <c r="I638" i="4"/>
  <c r="H638" i="4"/>
  <c r="L637" i="4"/>
  <c r="J637" i="4"/>
  <c r="I637" i="4"/>
  <c r="H637" i="4"/>
  <c r="L636" i="4"/>
  <c r="J636" i="4"/>
  <c r="I636" i="4"/>
  <c r="H636" i="4"/>
  <c r="L635" i="4"/>
  <c r="J635" i="4"/>
  <c r="I635" i="4"/>
  <c r="H635" i="4"/>
  <c r="L634" i="4"/>
  <c r="J634" i="4"/>
  <c r="I634" i="4"/>
  <c r="H634" i="4"/>
  <c r="S633" i="4" s="1"/>
  <c r="L633" i="4"/>
  <c r="J633" i="4"/>
  <c r="I633" i="4"/>
  <c r="L632" i="4"/>
  <c r="J632" i="4"/>
  <c r="I632" i="4"/>
  <c r="H632" i="4"/>
  <c r="S632" i="4" s="1"/>
  <c r="L631" i="4"/>
  <c r="J631" i="4"/>
  <c r="I631" i="4"/>
  <c r="H631" i="4"/>
  <c r="L630" i="4"/>
  <c r="J630" i="4"/>
  <c r="I630" i="4"/>
  <c r="H630" i="4"/>
  <c r="L629" i="4"/>
  <c r="J629" i="4"/>
  <c r="I629" i="4"/>
  <c r="H629" i="4"/>
  <c r="L628" i="4"/>
  <c r="J628" i="4"/>
  <c r="I628" i="4"/>
  <c r="H628" i="4"/>
  <c r="L627" i="4"/>
  <c r="J627" i="4"/>
  <c r="I627" i="4"/>
  <c r="H627" i="4"/>
  <c r="L626" i="4"/>
  <c r="J626" i="4"/>
  <c r="I626" i="4"/>
  <c r="H626" i="4"/>
  <c r="L625" i="4"/>
  <c r="J625" i="4"/>
  <c r="I625" i="4"/>
  <c r="H625" i="4"/>
  <c r="L624" i="4"/>
  <c r="J624" i="4"/>
  <c r="I624" i="4"/>
  <c r="H624" i="4"/>
  <c r="L623" i="4"/>
  <c r="J623" i="4"/>
  <c r="I623" i="4"/>
  <c r="H623" i="4"/>
  <c r="L622" i="4"/>
  <c r="J622" i="4"/>
  <c r="I622" i="4"/>
  <c r="H622" i="4"/>
  <c r="S621" i="4" s="1"/>
  <c r="L621" i="4"/>
  <c r="J621" i="4"/>
  <c r="I621" i="4"/>
  <c r="L620" i="4"/>
  <c r="J620" i="4"/>
  <c r="I620" i="4"/>
  <c r="H620" i="4"/>
  <c r="S620" i="4" s="1"/>
  <c r="L619" i="4"/>
  <c r="J619" i="4"/>
  <c r="I619" i="4"/>
  <c r="H619" i="4"/>
  <c r="L618" i="4"/>
  <c r="J618" i="4"/>
  <c r="I618" i="4"/>
  <c r="H618" i="4"/>
  <c r="L617" i="4"/>
  <c r="J617" i="4"/>
  <c r="I617" i="4"/>
  <c r="H617" i="4"/>
  <c r="L616" i="4"/>
  <c r="J616" i="4"/>
  <c r="I616" i="4"/>
  <c r="H616" i="4"/>
  <c r="L615" i="4"/>
  <c r="J615" i="4"/>
  <c r="I615" i="4"/>
  <c r="H615" i="4"/>
  <c r="L614" i="4"/>
  <c r="J614" i="4"/>
  <c r="I614" i="4"/>
  <c r="H614" i="4"/>
  <c r="L613" i="4"/>
  <c r="J613" i="4"/>
  <c r="I613" i="4"/>
  <c r="H613" i="4"/>
  <c r="L612" i="4"/>
  <c r="J612" i="4"/>
  <c r="I612" i="4"/>
  <c r="H612" i="4"/>
  <c r="L611" i="4"/>
  <c r="J611" i="4"/>
  <c r="I611" i="4"/>
  <c r="H611" i="4"/>
  <c r="L610" i="4"/>
  <c r="J610" i="4"/>
  <c r="I610" i="4"/>
  <c r="H610" i="4"/>
  <c r="L609" i="4"/>
  <c r="J609" i="4"/>
  <c r="I609" i="4"/>
  <c r="L608" i="4"/>
  <c r="J608" i="4"/>
  <c r="I608" i="4"/>
  <c r="H608" i="4"/>
  <c r="S608" i="4" s="1"/>
  <c r="L607" i="4"/>
  <c r="J607" i="4"/>
  <c r="I607" i="4"/>
  <c r="H607" i="4"/>
  <c r="L606" i="4"/>
  <c r="J606" i="4"/>
  <c r="I606" i="4"/>
  <c r="H606" i="4"/>
  <c r="L605" i="4"/>
  <c r="J605" i="4"/>
  <c r="I605" i="4"/>
  <c r="H605" i="4"/>
  <c r="L604" i="4"/>
  <c r="J604" i="4"/>
  <c r="I604" i="4"/>
  <c r="H604" i="4"/>
  <c r="L603" i="4"/>
  <c r="J603" i="4"/>
  <c r="I603" i="4"/>
  <c r="H603" i="4"/>
  <c r="L602" i="4"/>
  <c r="J602" i="4"/>
  <c r="I602" i="4"/>
  <c r="H602" i="4"/>
  <c r="L601" i="4"/>
  <c r="J601" i="4"/>
  <c r="I601" i="4"/>
  <c r="H601" i="4"/>
  <c r="L600" i="4"/>
  <c r="J600" i="4"/>
  <c r="I600" i="4"/>
  <c r="H600" i="4"/>
  <c r="L599" i="4"/>
  <c r="J599" i="4"/>
  <c r="I599" i="4"/>
  <c r="H599" i="4"/>
  <c r="L598" i="4"/>
  <c r="J598" i="4"/>
  <c r="I598" i="4"/>
  <c r="H598" i="4"/>
  <c r="S597" i="4" s="1"/>
  <c r="L597" i="4"/>
  <c r="J597" i="4"/>
  <c r="I597" i="4"/>
  <c r="L596" i="4"/>
  <c r="J596" i="4"/>
  <c r="I596" i="4"/>
  <c r="H596" i="4"/>
  <c r="L595" i="4"/>
  <c r="J595" i="4"/>
  <c r="I595" i="4"/>
  <c r="H595" i="4"/>
  <c r="L594" i="4"/>
  <c r="J594" i="4"/>
  <c r="I594" i="4"/>
  <c r="H594" i="4"/>
  <c r="L593" i="4"/>
  <c r="J593" i="4"/>
  <c r="I593" i="4"/>
  <c r="H593" i="4"/>
  <c r="L592" i="4"/>
  <c r="J592" i="4"/>
  <c r="I592" i="4"/>
  <c r="H592" i="4"/>
  <c r="L591" i="4"/>
  <c r="J591" i="4"/>
  <c r="I591" i="4"/>
  <c r="H591" i="4"/>
  <c r="L590" i="4"/>
  <c r="J590" i="4"/>
  <c r="I590" i="4"/>
  <c r="H590" i="4"/>
  <c r="L589" i="4"/>
  <c r="J589" i="4"/>
  <c r="I589" i="4"/>
  <c r="H589" i="4"/>
  <c r="L588" i="4"/>
  <c r="J588" i="4"/>
  <c r="I588" i="4"/>
  <c r="H588" i="4"/>
  <c r="L587" i="4"/>
  <c r="J587" i="4"/>
  <c r="I587" i="4"/>
  <c r="H587" i="4"/>
  <c r="L586" i="4"/>
  <c r="J586" i="4"/>
  <c r="I586" i="4"/>
  <c r="H586" i="4"/>
  <c r="S585" i="4" s="1"/>
  <c r="L585" i="4"/>
  <c r="J585" i="4"/>
  <c r="I585" i="4"/>
  <c r="L584" i="4"/>
  <c r="J584" i="4"/>
  <c r="I584" i="4"/>
  <c r="H584" i="4"/>
  <c r="S584" i="4" s="1"/>
  <c r="L583" i="4"/>
  <c r="J583" i="4"/>
  <c r="I583" i="4"/>
  <c r="H583" i="4"/>
  <c r="L582" i="4"/>
  <c r="J582" i="4"/>
  <c r="I582" i="4"/>
  <c r="H582" i="4"/>
  <c r="L581" i="4"/>
  <c r="J581" i="4"/>
  <c r="I581" i="4"/>
  <c r="H581" i="4"/>
  <c r="L580" i="4"/>
  <c r="J580" i="4"/>
  <c r="I580" i="4"/>
  <c r="H580" i="4"/>
  <c r="L579" i="4"/>
  <c r="J579" i="4"/>
  <c r="I579" i="4"/>
  <c r="H579" i="4"/>
  <c r="L578" i="4"/>
  <c r="J578" i="4"/>
  <c r="I578" i="4"/>
  <c r="H578" i="4"/>
  <c r="L577" i="4"/>
  <c r="J577" i="4"/>
  <c r="I577" i="4"/>
  <c r="H577" i="4"/>
  <c r="L576" i="4"/>
  <c r="J576" i="4"/>
  <c r="I576" i="4"/>
  <c r="H576" i="4"/>
  <c r="L575" i="4"/>
  <c r="J575" i="4"/>
  <c r="I575" i="4"/>
  <c r="H575" i="4"/>
  <c r="L574" i="4"/>
  <c r="J574" i="4"/>
  <c r="I574" i="4"/>
  <c r="H574" i="4"/>
  <c r="S573" i="4" s="1"/>
  <c r="L573" i="4"/>
  <c r="J573" i="4"/>
  <c r="I573" i="4"/>
  <c r="L572" i="4"/>
  <c r="J572" i="4"/>
  <c r="I572" i="4"/>
  <c r="H572" i="4"/>
  <c r="S572" i="4" s="1"/>
  <c r="L571" i="4"/>
  <c r="J571" i="4"/>
  <c r="I571" i="4"/>
  <c r="H571" i="4"/>
  <c r="L570" i="4"/>
  <c r="J570" i="4"/>
  <c r="I570" i="4"/>
  <c r="H570" i="4"/>
  <c r="L569" i="4"/>
  <c r="J569" i="4"/>
  <c r="I569" i="4"/>
  <c r="H569" i="4"/>
  <c r="L568" i="4"/>
  <c r="J568" i="4"/>
  <c r="I568" i="4"/>
  <c r="H568" i="4"/>
  <c r="L567" i="4"/>
  <c r="J567" i="4"/>
  <c r="I567" i="4"/>
  <c r="H567" i="4"/>
  <c r="L566" i="4"/>
  <c r="J566" i="4"/>
  <c r="I566" i="4"/>
  <c r="H566" i="4"/>
  <c r="L565" i="4"/>
  <c r="J565" i="4"/>
  <c r="I565" i="4"/>
  <c r="H565" i="4"/>
  <c r="L564" i="4"/>
  <c r="J564" i="4"/>
  <c r="I564" i="4"/>
  <c r="H564" i="4"/>
  <c r="L563" i="4"/>
  <c r="J563" i="4"/>
  <c r="I563" i="4"/>
  <c r="H563" i="4"/>
  <c r="L562" i="4"/>
  <c r="J562" i="4"/>
  <c r="I562" i="4"/>
  <c r="H562" i="4"/>
  <c r="S561" i="4" s="1"/>
  <c r="L561" i="4"/>
  <c r="J561" i="4"/>
  <c r="I561" i="4"/>
  <c r="L560" i="4"/>
  <c r="J560" i="4"/>
  <c r="I560" i="4"/>
  <c r="H560" i="4"/>
  <c r="L559" i="4"/>
  <c r="J559" i="4"/>
  <c r="I559" i="4"/>
  <c r="H559" i="4"/>
  <c r="L558" i="4"/>
  <c r="J558" i="4"/>
  <c r="I558" i="4"/>
  <c r="H558" i="4"/>
  <c r="L557" i="4"/>
  <c r="J557" i="4"/>
  <c r="I557" i="4"/>
  <c r="H557" i="4"/>
  <c r="L556" i="4"/>
  <c r="J556" i="4"/>
  <c r="I556" i="4"/>
  <c r="H556" i="4"/>
  <c r="L555" i="4"/>
  <c r="J555" i="4"/>
  <c r="I555" i="4"/>
  <c r="H555" i="4"/>
  <c r="L554" i="4"/>
  <c r="J554" i="4"/>
  <c r="I554" i="4"/>
  <c r="H554" i="4"/>
  <c r="L553" i="4"/>
  <c r="J553" i="4"/>
  <c r="I553" i="4"/>
  <c r="H553" i="4"/>
  <c r="L552" i="4"/>
  <c r="J552" i="4"/>
  <c r="I552" i="4"/>
  <c r="H552" i="4"/>
  <c r="L551" i="4"/>
  <c r="J551" i="4"/>
  <c r="I551" i="4"/>
  <c r="H551" i="4"/>
  <c r="L550" i="4"/>
  <c r="J550" i="4"/>
  <c r="I550" i="4"/>
  <c r="H550" i="4"/>
  <c r="S549" i="4" s="1"/>
  <c r="L549" i="4"/>
  <c r="J549" i="4"/>
  <c r="I549" i="4"/>
  <c r="L548" i="4"/>
  <c r="J548" i="4"/>
  <c r="I548" i="4"/>
  <c r="H548" i="4"/>
  <c r="S548" i="4" s="1"/>
  <c r="L547" i="4"/>
  <c r="J547" i="4"/>
  <c r="I547" i="4"/>
  <c r="H547" i="4"/>
  <c r="L546" i="4"/>
  <c r="J546" i="4"/>
  <c r="I546" i="4"/>
  <c r="H546" i="4"/>
  <c r="L545" i="4"/>
  <c r="J545" i="4"/>
  <c r="I545" i="4"/>
  <c r="H545" i="4"/>
  <c r="L544" i="4"/>
  <c r="J544" i="4"/>
  <c r="I544" i="4"/>
  <c r="H544" i="4"/>
  <c r="L543" i="4"/>
  <c r="J543" i="4"/>
  <c r="I543" i="4"/>
  <c r="H543" i="4"/>
  <c r="L542" i="4"/>
  <c r="J542" i="4"/>
  <c r="I542" i="4"/>
  <c r="H542" i="4"/>
  <c r="L541" i="4"/>
  <c r="J541" i="4"/>
  <c r="I541" i="4"/>
  <c r="H541" i="4"/>
  <c r="L540" i="4"/>
  <c r="J540" i="4"/>
  <c r="I540" i="4"/>
  <c r="H540" i="4"/>
  <c r="S539" i="4" s="1"/>
  <c r="L539" i="4"/>
  <c r="J539" i="4"/>
  <c r="I539" i="4"/>
  <c r="H539" i="4"/>
  <c r="L538" i="4"/>
  <c r="J538" i="4"/>
  <c r="I538" i="4"/>
  <c r="H538" i="4"/>
  <c r="S537" i="4" s="1"/>
  <c r="L537" i="4"/>
  <c r="J537" i="4"/>
  <c r="I537" i="4"/>
  <c r="L536" i="4"/>
  <c r="J536" i="4"/>
  <c r="I536" i="4"/>
  <c r="H536" i="4"/>
  <c r="S536" i="4" s="1"/>
  <c r="L535" i="4"/>
  <c r="J535" i="4"/>
  <c r="I535" i="4"/>
  <c r="H535" i="4"/>
  <c r="L534" i="4"/>
  <c r="J534" i="4"/>
  <c r="I534" i="4"/>
  <c r="H534" i="4"/>
  <c r="L533" i="4"/>
  <c r="J533" i="4"/>
  <c r="I533" i="4"/>
  <c r="H533" i="4"/>
  <c r="L532" i="4"/>
  <c r="J532" i="4"/>
  <c r="I532" i="4"/>
  <c r="H532" i="4"/>
  <c r="L531" i="4"/>
  <c r="J531" i="4"/>
  <c r="I531" i="4"/>
  <c r="H531" i="4"/>
  <c r="L530" i="4"/>
  <c r="J530" i="4"/>
  <c r="I530" i="4"/>
  <c r="H530" i="4"/>
  <c r="L529" i="4"/>
  <c r="J529" i="4"/>
  <c r="I529" i="4"/>
  <c r="H529" i="4"/>
  <c r="L528" i="4"/>
  <c r="J528" i="4"/>
  <c r="I528" i="4"/>
  <c r="H528" i="4"/>
  <c r="L527" i="4"/>
  <c r="J527" i="4"/>
  <c r="I527" i="4"/>
  <c r="H527" i="4"/>
  <c r="L526" i="4"/>
  <c r="J526" i="4"/>
  <c r="I526" i="4"/>
  <c r="H526" i="4"/>
  <c r="L525" i="4"/>
  <c r="J525" i="4"/>
  <c r="I525" i="4"/>
  <c r="L524" i="4"/>
  <c r="J524" i="4"/>
  <c r="I524" i="4"/>
  <c r="H524" i="4"/>
  <c r="S524" i="4" s="1"/>
  <c r="L523" i="4"/>
  <c r="J523" i="4"/>
  <c r="I523" i="4"/>
  <c r="H523" i="4"/>
  <c r="L522" i="4"/>
  <c r="J522" i="4"/>
  <c r="I522" i="4"/>
  <c r="H522" i="4"/>
  <c r="S521" i="4" s="1"/>
  <c r="L521" i="4"/>
  <c r="J521" i="4"/>
  <c r="I521" i="4"/>
  <c r="H521" i="4"/>
  <c r="L520" i="4"/>
  <c r="J520" i="4"/>
  <c r="I520" i="4"/>
  <c r="H520" i="4"/>
  <c r="S520" i="4" s="1"/>
  <c r="L519" i="4"/>
  <c r="J519" i="4"/>
  <c r="I519" i="4"/>
  <c r="H519" i="4"/>
  <c r="L518" i="4"/>
  <c r="J518" i="4"/>
  <c r="I518" i="4"/>
  <c r="H518" i="4"/>
  <c r="L517" i="4"/>
  <c r="J517" i="4"/>
  <c r="I517" i="4"/>
  <c r="H517" i="4"/>
  <c r="L516" i="4"/>
  <c r="J516" i="4"/>
  <c r="I516" i="4"/>
  <c r="H516" i="4"/>
  <c r="L515" i="4"/>
  <c r="J515" i="4"/>
  <c r="I515" i="4"/>
  <c r="H515" i="4"/>
  <c r="L514" i="4"/>
  <c r="J514" i="4"/>
  <c r="I514" i="4"/>
  <c r="H514" i="4"/>
  <c r="S513" i="4" s="1"/>
  <c r="L513" i="4"/>
  <c r="J513" i="4"/>
  <c r="I513" i="4"/>
  <c r="L512" i="4"/>
  <c r="J512" i="4"/>
  <c r="I512" i="4"/>
  <c r="H512" i="4"/>
  <c r="L511" i="4"/>
  <c r="J511" i="4"/>
  <c r="I511" i="4"/>
  <c r="H511" i="4"/>
  <c r="L510" i="4"/>
  <c r="J510" i="4"/>
  <c r="I510" i="4"/>
  <c r="H510" i="4"/>
  <c r="S510" i="4" s="1"/>
  <c r="L509" i="4"/>
  <c r="J509" i="4"/>
  <c r="I509" i="4"/>
  <c r="H509" i="4"/>
  <c r="L508" i="4"/>
  <c r="J508" i="4"/>
  <c r="I508" i="4"/>
  <c r="H508" i="4"/>
  <c r="L507" i="4"/>
  <c r="J507" i="4"/>
  <c r="I507" i="4"/>
  <c r="H507" i="4"/>
  <c r="L506" i="4"/>
  <c r="J506" i="4"/>
  <c r="I506" i="4"/>
  <c r="H506" i="4"/>
  <c r="L505" i="4"/>
  <c r="J505" i="4"/>
  <c r="I505" i="4"/>
  <c r="H505" i="4"/>
  <c r="L504" i="4"/>
  <c r="J504" i="4"/>
  <c r="I504" i="4"/>
  <c r="H504" i="4"/>
  <c r="L503" i="4"/>
  <c r="J503" i="4"/>
  <c r="I503" i="4"/>
  <c r="H503" i="4"/>
  <c r="L502" i="4"/>
  <c r="J502" i="4"/>
  <c r="I502" i="4"/>
  <c r="H502" i="4"/>
  <c r="S501" i="4" s="1"/>
  <c r="L501" i="4"/>
  <c r="J501" i="4"/>
  <c r="I501" i="4"/>
  <c r="L500" i="4"/>
  <c r="J500" i="4"/>
  <c r="I500" i="4"/>
  <c r="H500" i="4"/>
  <c r="S500" i="4" s="1"/>
  <c r="L499" i="4"/>
  <c r="J499" i="4"/>
  <c r="I499" i="4"/>
  <c r="H499" i="4"/>
  <c r="L498" i="4"/>
  <c r="J498" i="4"/>
  <c r="I498" i="4"/>
  <c r="H498" i="4"/>
  <c r="L497" i="4"/>
  <c r="J497" i="4"/>
  <c r="I497" i="4"/>
  <c r="H497" i="4"/>
  <c r="L496" i="4"/>
  <c r="J496" i="4"/>
  <c r="I496" i="4"/>
  <c r="H496" i="4"/>
  <c r="L495" i="4"/>
  <c r="J495" i="4"/>
  <c r="I495" i="4"/>
  <c r="H495" i="4"/>
  <c r="L494" i="4"/>
  <c r="J494" i="4"/>
  <c r="I494" i="4"/>
  <c r="H494" i="4"/>
  <c r="L493" i="4"/>
  <c r="J493" i="4"/>
  <c r="I493" i="4"/>
  <c r="H493" i="4"/>
  <c r="L492" i="4"/>
  <c r="J492" i="4"/>
  <c r="I492" i="4"/>
  <c r="H492" i="4"/>
  <c r="L491" i="4"/>
  <c r="J491" i="4"/>
  <c r="I491" i="4"/>
  <c r="H491" i="4"/>
  <c r="L490" i="4"/>
  <c r="J490" i="4"/>
  <c r="I490" i="4"/>
  <c r="H490" i="4"/>
  <c r="S489" i="4" s="1"/>
  <c r="L489" i="4"/>
  <c r="J489" i="4"/>
  <c r="I489" i="4"/>
  <c r="L488" i="4"/>
  <c r="J488" i="4"/>
  <c r="I488" i="4"/>
  <c r="H488" i="4"/>
  <c r="S488" i="4" s="1"/>
  <c r="L487" i="4"/>
  <c r="J487" i="4"/>
  <c r="I487" i="4"/>
  <c r="H487" i="4"/>
  <c r="L486" i="4"/>
  <c r="J486" i="4"/>
  <c r="I486" i="4"/>
  <c r="H486" i="4"/>
  <c r="L485" i="4"/>
  <c r="J485" i="4"/>
  <c r="I485" i="4"/>
  <c r="H485" i="4"/>
  <c r="L484" i="4"/>
  <c r="J484" i="4"/>
  <c r="I484" i="4"/>
  <c r="H484" i="4"/>
  <c r="L483" i="4"/>
  <c r="J483" i="4"/>
  <c r="I483" i="4"/>
  <c r="H483" i="4"/>
  <c r="L482" i="4"/>
  <c r="J482" i="4"/>
  <c r="I482" i="4"/>
  <c r="H482" i="4"/>
  <c r="L481" i="4"/>
  <c r="J481" i="4"/>
  <c r="I481" i="4"/>
  <c r="H481" i="4"/>
  <c r="L480" i="4"/>
  <c r="J480" i="4"/>
  <c r="I480" i="4"/>
  <c r="H480" i="4"/>
  <c r="S480" i="4" s="1"/>
  <c r="L479" i="4"/>
  <c r="J479" i="4"/>
  <c r="I479" i="4"/>
  <c r="H479" i="4"/>
  <c r="L478" i="4"/>
  <c r="J478" i="4"/>
  <c r="I478" i="4"/>
  <c r="H478" i="4"/>
  <c r="L477" i="4"/>
  <c r="J477" i="4"/>
  <c r="I477" i="4"/>
  <c r="L476" i="4"/>
  <c r="J476" i="4"/>
  <c r="I476" i="4"/>
  <c r="H476" i="4"/>
  <c r="S476" i="4" s="1"/>
  <c r="L475" i="4"/>
  <c r="J475" i="4"/>
  <c r="I475" i="4"/>
  <c r="H475" i="4"/>
  <c r="L474" i="4"/>
  <c r="J474" i="4"/>
  <c r="I474" i="4"/>
  <c r="H474" i="4"/>
  <c r="L473" i="4"/>
  <c r="J473" i="4"/>
  <c r="I473" i="4"/>
  <c r="H473" i="4"/>
  <c r="L472" i="4"/>
  <c r="J472" i="4"/>
  <c r="I472" i="4"/>
  <c r="H472" i="4"/>
  <c r="S472" i="4" s="1"/>
  <c r="L471" i="4"/>
  <c r="J471" i="4"/>
  <c r="I471" i="4"/>
  <c r="H471" i="4"/>
  <c r="L470" i="4"/>
  <c r="J470" i="4"/>
  <c r="I470" i="4"/>
  <c r="H470" i="4"/>
  <c r="L469" i="4"/>
  <c r="J469" i="4"/>
  <c r="I469" i="4"/>
  <c r="H469" i="4"/>
  <c r="L468" i="4"/>
  <c r="J468" i="4"/>
  <c r="I468" i="4"/>
  <c r="H468" i="4"/>
  <c r="S468" i="4" s="1"/>
  <c r="L467" i="4"/>
  <c r="J467" i="4"/>
  <c r="I467" i="4"/>
  <c r="H467" i="4"/>
  <c r="L466" i="4"/>
  <c r="J466" i="4"/>
  <c r="I466" i="4"/>
  <c r="H466" i="4"/>
  <c r="S465" i="4" s="1"/>
  <c r="L465" i="4"/>
  <c r="J465" i="4"/>
  <c r="I465" i="4"/>
  <c r="L464" i="4"/>
  <c r="J464" i="4"/>
  <c r="I464" i="4"/>
  <c r="H464" i="4"/>
  <c r="L463" i="4"/>
  <c r="J463" i="4"/>
  <c r="I463" i="4"/>
  <c r="H463" i="4"/>
  <c r="L462" i="4"/>
  <c r="J462" i="4"/>
  <c r="I462" i="4"/>
  <c r="H462" i="4"/>
  <c r="L461" i="4"/>
  <c r="J461" i="4"/>
  <c r="I461" i="4"/>
  <c r="H461" i="4"/>
  <c r="L460" i="4"/>
  <c r="J460" i="4"/>
  <c r="I460" i="4"/>
  <c r="H460" i="4"/>
  <c r="L459" i="4"/>
  <c r="J459" i="4"/>
  <c r="I459" i="4"/>
  <c r="H459" i="4"/>
  <c r="L458" i="4"/>
  <c r="J458" i="4"/>
  <c r="I458" i="4"/>
  <c r="H458" i="4"/>
  <c r="L457" i="4"/>
  <c r="J457" i="4"/>
  <c r="I457" i="4"/>
  <c r="H457" i="4"/>
  <c r="L456" i="4"/>
  <c r="J456" i="4"/>
  <c r="I456" i="4"/>
  <c r="H456" i="4"/>
  <c r="L455" i="4"/>
  <c r="J455" i="4"/>
  <c r="I455" i="4"/>
  <c r="H455" i="4"/>
  <c r="L454" i="4"/>
  <c r="J454" i="4"/>
  <c r="I454" i="4"/>
  <c r="H454" i="4"/>
  <c r="S453" i="4" s="1"/>
  <c r="L453" i="4"/>
  <c r="J453" i="4"/>
  <c r="I453" i="4"/>
  <c r="L452" i="4"/>
  <c r="J452" i="4"/>
  <c r="I452" i="4"/>
  <c r="H452" i="4"/>
  <c r="S452" i="4" s="1"/>
  <c r="L451" i="4"/>
  <c r="J451" i="4"/>
  <c r="I451" i="4"/>
  <c r="H451" i="4"/>
  <c r="L450" i="4"/>
  <c r="J450" i="4"/>
  <c r="I450" i="4"/>
  <c r="H450" i="4"/>
  <c r="L449" i="4"/>
  <c r="J449" i="4"/>
  <c r="I449" i="4"/>
  <c r="H449" i="4"/>
  <c r="L448" i="4"/>
  <c r="J448" i="4"/>
  <c r="I448" i="4"/>
  <c r="H448" i="4"/>
  <c r="L447" i="4"/>
  <c r="J447" i="4"/>
  <c r="I447" i="4"/>
  <c r="H447" i="4"/>
  <c r="L446" i="4"/>
  <c r="J446" i="4"/>
  <c r="I446" i="4"/>
  <c r="H446" i="4"/>
  <c r="L445" i="4"/>
  <c r="J445" i="4"/>
  <c r="I445" i="4"/>
  <c r="H445" i="4"/>
  <c r="L444" i="4"/>
  <c r="J444" i="4"/>
  <c r="I444" i="4"/>
  <c r="H444" i="4"/>
  <c r="L443" i="4"/>
  <c r="J443" i="4"/>
  <c r="I443" i="4"/>
  <c r="H443" i="4"/>
  <c r="L442" i="4"/>
  <c r="J442" i="4"/>
  <c r="I442" i="4"/>
  <c r="H442" i="4"/>
  <c r="S441" i="4" s="1"/>
  <c r="L441" i="4"/>
  <c r="J441" i="4"/>
  <c r="I441" i="4"/>
  <c r="L440" i="4"/>
  <c r="J440" i="4"/>
  <c r="I440" i="4"/>
  <c r="H440" i="4"/>
  <c r="S440" i="4" s="1"/>
  <c r="L439" i="4"/>
  <c r="J439" i="4"/>
  <c r="I439" i="4"/>
  <c r="H439" i="4"/>
  <c r="L438" i="4"/>
  <c r="J438" i="4"/>
  <c r="I438" i="4"/>
  <c r="H438" i="4"/>
  <c r="L437" i="4"/>
  <c r="J437" i="4"/>
  <c r="I437" i="4"/>
  <c r="H437" i="4"/>
  <c r="L436" i="4"/>
  <c r="J436" i="4"/>
  <c r="I436" i="4"/>
  <c r="H436" i="4"/>
  <c r="L435" i="4"/>
  <c r="J435" i="4"/>
  <c r="I435" i="4"/>
  <c r="H435" i="4"/>
  <c r="L434" i="4"/>
  <c r="J434" i="4"/>
  <c r="I434" i="4"/>
  <c r="H434" i="4"/>
  <c r="L433" i="4"/>
  <c r="J433" i="4"/>
  <c r="I433" i="4"/>
  <c r="H433" i="4"/>
  <c r="L432" i="4"/>
  <c r="J432" i="4"/>
  <c r="I432" i="4"/>
  <c r="H432" i="4"/>
  <c r="L431" i="4"/>
  <c r="J431" i="4"/>
  <c r="I431" i="4"/>
  <c r="H431" i="4"/>
  <c r="S431" i="4" s="1"/>
  <c r="L430" i="4"/>
  <c r="J430" i="4"/>
  <c r="I430" i="4"/>
  <c r="H430" i="4"/>
  <c r="S429" i="4" s="1"/>
  <c r="L429" i="4"/>
  <c r="J429" i="4"/>
  <c r="I429" i="4"/>
  <c r="L428" i="4"/>
  <c r="J428" i="4"/>
  <c r="I428" i="4"/>
  <c r="H428" i="4"/>
  <c r="S428" i="4" s="1"/>
  <c r="L427" i="4"/>
  <c r="J427" i="4"/>
  <c r="I427" i="4"/>
  <c r="H427" i="4"/>
  <c r="L426" i="4"/>
  <c r="J426" i="4"/>
  <c r="I426" i="4"/>
  <c r="H426" i="4"/>
  <c r="L425" i="4"/>
  <c r="J425" i="4"/>
  <c r="I425" i="4"/>
  <c r="H425" i="4"/>
  <c r="L424" i="4"/>
  <c r="J424" i="4"/>
  <c r="I424" i="4"/>
  <c r="H424" i="4"/>
  <c r="L423" i="4"/>
  <c r="J423" i="4"/>
  <c r="I423" i="4"/>
  <c r="H423" i="4"/>
  <c r="L422" i="4"/>
  <c r="J422" i="4"/>
  <c r="I422" i="4"/>
  <c r="H422" i="4"/>
  <c r="L421" i="4"/>
  <c r="J421" i="4"/>
  <c r="I421" i="4"/>
  <c r="H421" i="4"/>
  <c r="L420" i="4"/>
  <c r="J420" i="4"/>
  <c r="I420" i="4"/>
  <c r="H420" i="4"/>
  <c r="L419" i="4"/>
  <c r="J419" i="4"/>
  <c r="I419" i="4"/>
  <c r="H419" i="4"/>
  <c r="L418" i="4"/>
  <c r="J418" i="4"/>
  <c r="I418" i="4"/>
  <c r="H418" i="4"/>
  <c r="S417" i="4" s="1"/>
  <c r="L417" i="4"/>
  <c r="J417" i="4"/>
  <c r="I417" i="4"/>
  <c r="L416" i="4"/>
  <c r="J416" i="4"/>
  <c r="I416" i="4"/>
  <c r="H416" i="4"/>
  <c r="S416" i="4" s="1"/>
  <c r="L415" i="4"/>
  <c r="J415" i="4"/>
  <c r="I415" i="4"/>
  <c r="H415" i="4"/>
  <c r="L414" i="4"/>
  <c r="J414" i="4"/>
  <c r="I414" i="4"/>
  <c r="H414" i="4"/>
  <c r="L413" i="4"/>
  <c r="J413" i="4"/>
  <c r="I413" i="4"/>
  <c r="H413" i="4"/>
  <c r="L412" i="4"/>
  <c r="J412" i="4"/>
  <c r="I412" i="4"/>
  <c r="H412" i="4"/>
  <c r="L411" i="4"/>
  <c r="J411" i="4"/>
  <c r="I411" i="4"/>
  <c r="H411" i="4"/>
  <c r="L410" i="4"/>
  <c r="J410" i="4"/>
  <c r="I410" i="4"/>
  <c r="H410" i="4"/>
  <c r="L409" i="4"/>
  <c r="J409" i="4"/>
  <c r="I409" i="4"/>
  <c r="H409" i="4"/>
  <c r="L408" i="4"/>
  <c r="J408" i="4"/>
  <c r="I408" i="4"/>
  <c r="H408" i="4"/>
  <c r="L407" i="4"/>
  <c r="J407" i="4"/>
  <c r="I407" i="4"/>
  <c r="H407" i="4"/>
  <c r="L406" i="4"/>
  <c r="J406" i="4"/>
  <c r="I406" i="4"/>
  <c r="H406" i="4"/>
  <c r="S405" i="4" s="1"/>
  <c r="L405" i="4"/>
  <c r="J405" i="4"/>
  <c r="I405" i="4"/>
  <c r="L404" i="4"/>
  <c r="J404" i="4"/>
  <c r="I404" i="4"/>
  <c r="H404" i="4"/>
  <c r="S404" i="4" s="1"/>
  <c r="L403" i="4"/>
  <c r="J403" i="4"/>
  <c r="I403" i="4"/>
  <c r="H403" i="4"/>
  <c r="L402" i="4"/>
  <c r="J402" i="4"/>
  <c r="I402" i="4"/>
  <c r="H402" i="4"/>
  <c r="L401" i="4"/>
  <c r="J401" i="4"/>
  <c r="I401" i="4"/>
  <c r="H401" i="4"/>
  <c r="L400" i="4"/>
  <c r="J400" i="4"/>
  <c r="I400" i="4"/>
  <c r="H400" i="4"/>
  <c r="L399" i="4"/>
  <c r="J399" i="4"/>
  <c r="I399" i="4"/>
  <c r="H399" i="4"/>
  <c r="L398" i="4"/>
  <c r="J398" i="4"/>
  <c r="I398" i="4"/>
  <c r="H398" i="4"/>
  <c r="L397" i="4"/>
  <c r="J397" i="4"/>
  <c r="I397" i="4"/>
  <c r="H397" i="4"/>
  <c r="L396" i="4"/>
  <c r="J396" i="4"/>
  <c r="I396" i="4"/>
  <c r="H396" i="4"/>
  <c r="L395" i="4"/>
  <c r="J395" i="4"/>
  <c r="I395" i="4"/>
  <c r="H395" i="4"/>
  <c r="L394" i="4"/>
  <c r="J394" i="4"/>
  <c r="I394" i="4"/>
  <c r="H394" i="4"/>
  <c r="S393" i="4" s="1"/>
  <c r="L393" i="4"/>
  <c r="J393" i="4"/>
  <c r="I393" i="4"/>
  <c r="L392" i="4"/>
  <c r="J392" i="4"/>
  <c r="I392" i="4"/>
  <c r="H392" i="4"/>
  <c r="S392" i="4" s="1"/>
  <c r="L391" i="4"/>
  <c r="J391" i="4"/>
  <c r="I391" i="4"/>
  <c r="H391" i="4"/>
  <c r="L390" i="4"/>
  <c r="J390" i="4"/>
  <c r="I390" i="4"/>
  <c r="H390" i="4"/>
  <c r="L389" i="4"/>
  <c r="J389" i="4"/>
  <c r="I389" i="4"/>
  <c r="H389" i="4"/>
  <c r="L388" i="4"/>
  <c r="J388" i="4"/>
  <c r="I388" i="4"/>
  <c r="H388" i="4"/>
  <c r="L387" i="4"/>
  <c r="J387" i="4"/>
  <c r="I387" i="4"/>
  <c r="H387" i="4"/>
  <c r="L386" i="4"/>
  <c r="J386" i="4"/>
  <c r="I386" i="4"/>
  <c r="H386" i="4"/>
  <c r="L385" i="4"/>
  <c r="J385" i="4"/>
  <c r="I385" i="4"/>
  <c r="H385" i="4"/>
  <c r="L384" i="4"/>
  <c r="J384" i="4"/>
  <c r="I384" i="4"/>
  <c r="H384" i="4"/>
  <c r="L383" i="4"/>
  <c r="J383" i="4"/>
  <c r="I383" i="4"/>
  <c r="H383" i="4"/>
  <c r="L382" i="4"/>
  <c r="J382" i="4"/>
  <c r="I382" i="4"/>
  <c r="H382" i="4"/>
  <c r="S381" i="4" s="1"/>
  <c r="L381" i="4"/>
  <c r="J381" i="4"/>
  <c r="I381" i="4"/>
  <c r="L380" i="4"/>
  <c r="J380" i="4"/>
  <c r="I380" i="4"/>
  <c r="H380" i="4"/>
  <c r="S380" i="4" s="1"/>
  <c r="L379" i="4"/>
  <c r="J379" i="4"/>
  <c r="I379" i="4"/>
  <c r="H379" i="4"/>
  <c r="L378" i="4"/>
  <c r="J378" i="4"/>
  <c r="I378" i="4"/>
  <c r="H378" i="4"/>
  <c r="L377" i="4"/>
  <c r="J377" i="4"/>
  <c r="I377" i="4"/>
  <c r="H377" i="4"/>
  <c r="L376" i="4"/>
  <c r="J376" i="4"/>
  <c r="I376" i="4"/>
  <c r="H376" i="4"/>
  <c r="L375" i="4"/>
  <c r="J375" i="4"/>
  <c r="I375" i="4"/>
  <c r="H375" i="4"/>
  <c r="L374" i="4"/>
  <c r="J374" i="4"/>
  <c r="I374" i="4"/>
  <c r="H374" i="4"/>
  <c r="L373" i="4"/>
  <c r="J373" i="4"/>
  <c r="I373" i="4"/>
  <c r="H373" i="4"/>
  <c r="L372" i="4"/>
  <c r="J372" i="4"/>
  <c r="I372" i="4"/>
  <c r="H372" i="4"/>
  <c r="S372" i="4" s="1"/>
  <c r="L371" i="4"/>
  <c r="J371" i="4"/>
  <c r="I371" i="4"/>
  <c r="H371" i="4"/>
  <c r="L370" i="4"/>
  <c r="J370" i="4"/>
  <c r="I370" i="4"/>
  <c r="H370" i="4"/>
  <c r="S369" i="4" s="1"/>
  <c r="L369" i="4"/>
  <c r="J369" i="4"/>
  <c r="I369" i="4"/>
  <c r="L368" i="4"/>
  <c r="J368" i="4"/>
  <c r="I368" i="4"/>
  <c r="H368" i="4"/>
  <c r="S368" i="4" s="1"/>
  <c r="L367" i="4"/>
  <c r="J367" i="4"/>
  <c r="I367" i="4"/>
  <c r="H367" i="4"/>
  <c r="L366" i="4"/>
  <c r="J366" i="4"/>
  <c r="I366" i="4"/>
  <c r="H366" i="4"/>
  <c r="L365" i="4"/>
  <c r="J365" i="4"/>
  <c r="I365" i="4"/>
  <c r="H365" i="4"/>
  <c r="L364" i="4"/>
  <c r="J364" i="4"/>
  <c r="I364" i="4"/>
  <c r="H364" i="4"/>
  <c r="L363" i="4"/>
  <c r="J363" i="4"/>
  <c r="I363" i="4"/>
  <c r="H363" i="4"/>
  <c r="L362" i="4"/>
  <c r="J362" i="4"/>
  <c r="I362" i="4"/>
  <c r="H362" i="4"/>
  <c r="L361" i="4"/>
  <c r="J361" i="4"/>
  <c r="I361" i="4"/>
  <c r="H361" i="4"/>
  <c r="L360" i="4"/>
  <c r="J360" i="4"/>
  <c r="I360" i="4"/>
  <c r="H360" i="4"/>
  <c r="S360" i="4" s="1"/>
  <c r="L359" i="4"/>
  <c r="J359" i="4"/>
  <c r="I359" i="4"/>
  <c r="H359" i="4"/>
  <c r="L358" i="4"/>
  <c r="J358" i="4"/>
  <c r="I358" i="4"/>
  <c r="H358" i="4"/>
  <c r="S357" i="4" s="1"/>
  <c r="L357" i="4"/>
  <c r="J357" i="4"/>
  <c r="I357" i="4"/>
  <c r="L356" i="4"/>
  <c r="J356" i="4"/>
  <c r="I356" i="4"/>
  <c r="H356" i="4"/>
  <c r="S356" i="4" s="1"/>
  <c r="L355" i="4"/>
  <c r="J355" i="4"/>
  <c r="I355" i="4"/>
  <c r="H355" i="4"/>
  <c r="L354" i="4"/>
  <c r="J354" i="4"/>
  <c r="I354" i="4"/>
  <c r="H354" i="4"/>
  <c r="L353" i="4"/>
  <c r="J353" i="4"/>
  <c r="I353" i="4"/>
  <c r="H353" i="4"/>
  <c r="L352" i="4"/>
  <c r="J352" i="4"/>
  <c r="I352" i="4"/>
  <c r="H352" i="4"/>
  <c r="L351" i="4"/>
  <c r="J351" i="4"/>
  <c r="I351" i="4"/>
  <c r="H351" i="4"/>
  <c r="L350" i="4"/>
  <c r="J350" i="4"/>
  <c r="I350" i="4"/>
  <c r="H350" i="4"/>
  <c r="L349" i="4"/>
  <c r="J349" i="4"/>
  <c r="I349" i="4"/>
  <c r="H349" i="4"/>
  <c r="L348" i="4"/>
  <c r="J348" i="4"/>
  <c r="I348" i="4"/>
  <c r="H348" i="4"/>
  <c r="L347" i="4"/>
  <c r="J347" i="4"/>
  <c r="I347" i="4"/>
  <c r="H347" i="4"/>
  <c r="L346" i="4"/>
  <c r="J346" i="4"/>
  <c r="I346" i="4"/>
  <c r="H346" i="4"/>
  <c r="L345" i="4"/>
  <c r="J345" i="4"/>
  <c r="I345" i="4"/>
  <c r="L344" i="4"/>
  <c r="J344" i="4"/>
  <c r="I344" i="4"/>
  <c r="H344" i="4"/>
  <c r="S344" i="4" s="1"/>
  <c r="L343" i="4"/>
  <c r="J343" i="4"/>
  <c r="I343" i="4"/>
  <c r="H343" i="4"/>
  <c r="L342" i="4"/>
  <c r="J342" i="4"/>
  <c r="I342" i="4"/>
  <c r="H342" i="4"/>
  <c r="L341" i="4"/>
  <c r="J341" i="4"/>
  <c r="I341" i="4"/>
  <c r="H341" i="4"/>
  <c r="L340" i="4"/>
  <c r="J340" i="4"/>
  <c r="I340" i="4"/>
  <c r="H340" i="4"/>
  <c r="L339" i="4"/>
  <c r="J339" i="4"/>
  <c r="I339" i="4"/>
  <c r="H339" i="4"/>
  <c r="L338" i="4"/>
  <c r="J338" i="4"/>
  <c r="I338" i="4"/>
  <c r="H338" i="4"/>
  <c r="L337" i="4"/>
  <c r="J337" i="4"/>
  <c r="I337" i="4"/>
  <c r="H337" i="4"/>
  <c r="L336" i="4"/>
  <c r="J336" i="4"/>
  <c r="I336" i="4"/>
  <c r="H336" i="4"/>
  <c r="L335" i="4"/>
  <c r="J335" i="4"/>
  <c r="I335" i="4"/>
  <c r="H335" i="4"/>
  <c r="L334" i="4"/>
  <c r="J334" i="4"/>
  <c r="I334" i="4"/>
  <c r="H334" i="4"/>
  <c r="L333" i="4"/>
  <c r="J333" i="4"/>
  <c r="I333" i="4"/>
  <c r="L332" i="4"/>
  <c r="J332" i="4"/>
  <c r="I332" i="4"/>
  <c r="H332" i="4"/>
  <c r="S332" i="4" s="1"/>
  <c r="L331" i="4"/>
  <c r="J331" i="4"/>
  <c r="I331" i="4"/>
  <c r="H331" i="4"/>
  <c r="L330" i="4"/>
  <c r="J330" i="4"/>
  <c r="I330" i="4"/>
  <c r="H330" i="4"/>
  <c r="L329" i="4"/>
  <c r="J329" i="4"/>
  <c r="I329" i="4"/>
  <c r="H329" i="4"/>
  <c r="L328" i="4"/>
  <c r="J328" i="4"/>
  <c r="I328" i="4"/>
  <c r="H328" i="4"/>
  <c r="L327" i="4"/>
  <c r="J327" i="4"/>
  <c r="I327" i="4"/>
  <c r="H327" i="4"/>
  <c r="L326" i="4"/>
  <c r="J326" i="4"/>
  <c r="I326" i="4"/>
  <c r="H326" i="4"/>
  <c r="L325" i="4"/>
  <c r="J325" i="4"/>
  <c r="I325" i="4"/>
  <c r="H325" i="4"/>
  <c r="L324" i="4"/>
  <c r="J324" i="4"/>
  <c r="I324" i="4"/>
  <c r="H324" i="4"/>
  <c r="L323" i="4"/>
  <c r="J323" i="4"/>
  <c r="I323" i="4"/>
  <c r="H323" i="4"/>
  <c r="L322" i="4"/>
  <c r="J322" i="4"/>
  <c r="I322" i="4"/>
  <c r="H322" i="4"/>
  <c r="S321" i="4" s="1"/>
  <c r="L321" i="4"/>
  <c r="J321" i="4"/>
  <c r="I321" i="4"/>
  <c r="L320" i="4"/>
  <c r="J320" i="4"/>
  <c r="I320" i="4"/>
  <c r="H320" i="4"/>
  <c r="S320" i="4" s="1"/>
  <c r="L319" i="4"/>
  <c r="J319" i="4"/>
  <c r="I319" i="4"/>
  <c r="H319" i="4"/>
  <c r="L318" i="4"/>
  <c r="J318" i="4"/>
  <c r="I318" i="4"/>
  <c r="H318" i="4"/>
  <c r="S318" i="4" s="1"/>
  <c r="L317" i="4"/>
  <c r="J317" i="4"/>
  <c r="I317" i="4"/>
  <c r="H317" i="4"/>
  <c r="L316" i="4"/>
  <c r="J316" i="4"/>
  <c r="I316" i="4"/>
  <c r="H316" i="4"/>
  <c r="S316" i="4" s="1"/>
  <c r="L315" i="4"/>
  <c r="J315" i="4"/>
  <c r="I315" i="4"/>
  <c r="H315" i="4"/>
  <c r="L314" i="4"/>
  <c r="J314" i="4"/>
  <c r="I314" i="4"/>
  <c r="H314" i="4"/>
  <c r="S314" i="4" s="1"/>
  <c r="L313" i="4"/>
  <c r="J313" i="4"/>
  <c r="I313" i="4"/>
  <c r="H313" i="4"/>
  <c r="L312" i="4"/>
  <c r="J312" i="4"/>
  <c r="I312" i="4"/>
  <c r="H312" i="4"/>
  <c r="S312" i="4" s="1"/>
  <c r="L311" i="4"/>
  <c r="J311" i="4"/>
  <c r="I311" i="4"/>
  <c r="H311" i="4"/>
  <c r="L310" i="4"/>
  <c r="J310" i="4"/>
  <c r="I310" i="4"/>
  <c r="H310" i="4"/>
  <c r="L309" i="4"/>
  <c r="J309" i="4"/>
  <c r="I309" i="4"/>
  <c r="L308" i="4"/>
  <c r="J308" i="4"/>
  <c r="I308" i="4"/>
  <c r="H308" i="4"/>
  <c r="S308" i="4" s="1"/>
  <c r="L307" i="4"/>
  <c r="J307" i="4"/>
  <c r="I307" i="4"/>
  <c r="H307" i="4"/>
  <c r="L306" i="4"/>
  <c r="J306" i="4"/>
  <c r="I306" i="4"/>
  <c r="H306" i="4"/>
  <c r="L305" i="4"/>
  <c r="J305" i="4"/>
  <c r="I305" i="4"/>
  <c r="H305" i="4"/>
  <c r="L304" i="4"/>
  <c r="J304" i="4"/>
  <c r="I304" i="4"/>
  <c r="H304" i="4"/>
  <c r="L303" i="4"/>
  <c r="J303" i="4"/>
  <c r="I303" i="4"/>
  <c r="H303" i="4"/>
  <c r="L302" i="4"/>
  <c r="J302" i="4"/>
  <c r="I302" i="4"/>
  <c r="H302" i="4"/>
  <c r="L301" i="4"/>
  <c r="J301" i="4"/>
  <c r="I301" i="4"/>
  <c r="H301" i="4"/>
  <c r="L300" i="4"/>
  <c r="J300" i="4"/>
  <c r="I300" i="4"/>
  <c r="H300" i="4"/>
  <c r="L299" i="4"/>
  <c r="J299" i="4"/>
  <c r="I299" i="4"/>
  <c r="H299" i="4"/>
  <c r="L298" i="4"/>
  <c r="J298" i="4"/>
  <c r="I298" i="4"/>
  <c r="H298" i="4"/>
  <c r="S297" i="4" s="1"/>
  <c r="L297" i="4"/>
  <c r="J297" i="4"/>
  <c r="I297" i="4"/>
  <c r="L296" i="4"/>
  <c r="J296" i="4"/>
  <c r="I296" i="4"/>
  <c r="H296" i="4"/>
  <c r="S296" i="4" s="1"/>
  <c r="L295" i="4"/>
  <c r="J295" i="4"/>
  <c r="I295" i="4"/>
  <c r="H295" i="4"/>
  <c r="L294" i="4"/>
  <c r="J294" i="4"/>
  <c r="I294" i="4"/>
  <c r="H294" i="4"/>
  <c r="L293" i="4"/>
  <c r="J293" i="4"/>
  <c r="I293" i="4"/>
  <c r="H293" i="4"/>
  <c r="L292" i="4"/>
  <c r="J292" i="4"/>
  <c r="I292" i="4"/>
  <c r="H292" i="4"/>
  <c r="L291" i="4"/>
  <c r="J291" i="4"/>
  <c r="I291" i="4"/>
  <c r="H291" i="4"/>
  <c r="L290" i="4"/>
  <c r="J290" i="4"/>
  <c r="I290" i="4"/>
  <c r="H290" i="4"/>
  <c r="L289" i="4"/>
  <c r="J289" i="4"/>
  <c r="I289" i="4"/>
  <c r="H289" i="4"/>
  <c r="L288" i="4"/>
  <c r="J288" i="4"/>
  <c r="I288" i="4"/>
  <c r="H288" i="4"/>
  <c r="L287" i="4"/>
  <c r="J287" i="4"/>
  <c r="I287" i="4"/>
  <c r="H287" i="4"/>
  <c r="L286" i="4"/>
  <c r="J286" i="4"/>
  <c r="I286" i="4"/>
  <c r="H286" i="4"/>
  <c r="L285" i="4"/>
  <c r="J285" i="4"/>
  <c r="I285" i="4"/>
  <c r="L284" i="4"/>
  <c r="J284" i="4"/>
  <c r="I284" i="4"/>
  <c r="H284" i="4"/>
  <c r="S284" i="4" s="1"/>
  <c r="L283" i="4"/>
  <c r="J283" i="4"/>
  <c r="I283" i="4"/>
  <c r="H283" i="4"/>
  <c r="L282" i="4"/>
  <c r="J282" i="4"/>
  <c r="I282" i="4"/>
  <c r="H282" i="4"/>
  <c r="L281" i="4"/>
  <c r="J281" i="4"/>
  <c r="I281" i="4"/>
  <c r="H281" i="4"/>
  <c r="L280" i="4"/>
  <c r="J280" i="4"/>
  <c r="I280" i="4"/>
  <c r="H280" i="4"/>
  <c r="L279" i="4"/>
  <c r="J279" i="4"/>
  <c r="I279" i="4"/>
  <c r="H279" i="4"/>
  <c r="L278" i="4"/>
  <c r="J278" i="4"/>
  <c r="I278" i="4"/>
  <c r="H278" i="4"/>
  <c r="L277" i="4"/>
  <c r="J277" i="4"/>
  <c r="I277" i="4"/>
  <c r="H277" i="4"/>
  <c r="L276" i="4"/>
  <c r="J276" i="4"/>
  <c r="I276" i="4"/>
  <c r="H276" i="4"/>
  <c r="L275" i="4"/>
  <c r="J275" i="4"/>
  <c r="I275" i="4"/>
  <c r="H275" i="4"/>
  <c r="L274" i="4"/>
  <c r="J274" i="4"/>
  <c r="I274" i="4"/>
  <c r="H274" i="4"/>
  <c r="L273" i="4"/>
  <c r="J273" i="4"/>
  <c r="I273" i="4"/>
  <c r="L272" i="4"/>
  <c r="J272" i="4"/>
  <c r="I272" i="4"/>
  <c r="H272" i="4"/>
  <c r="S272" i="4" s="1"/>
  <c r="L271" i="4"/>
  <c r="J271" i="4"/>
  <c r="I271" i="4"/>
  <c r="H271" i="4"/>
  <c r="L270" i="4"/>
  <c r="J270" i="4"/>
  <c r="I270" i="4"/>
  <c r="H270" i="4"/>
  <c r="L269" i="4"/>
  <c r="J269" i="4"/>
  <c r="I269" i="4"/>
  <c r="H269" i="4"/>
  <c r="L268" i="4"/>
  <c r="J268" i="4"/>
  <c r="I268" i="4"/>
  <c r="H268" i="4"/>
  <c r="L267" i="4"/>
  <c r="J267" i="4"/>
  <c r="I267" i="4"/>
  <c r="H267" i="4"/>
  <c r="L266" i="4"/>
  <c r="J266" i="4"/>
  <c r="I266" i="4"/>
  <c r="H266" i="4"/>
  <c r="L265" i="4"/>
  <c r="J265" i="4"/>
  <c r="I265" i="4"/>
  <c r="H265" i="4"/>
  <c r="L264" i="4"/>
  <c r="J264" i="4"/>
  <c r="I264" i="4"/>
  <c r="H264" i="4"/>
  <c r="L263" i="4"/>
  <c r="J263" i="4"/>
  <c r="I263" i="4"/>
  <c r="H263" i="4"/>
  <c r="L262" i="4"/>
  <c r="J262" i="4"/>
  <c r="I262" i="4"/>
  <c r="H262" i="4"/>
  <c r="L261" i="4"/>
  <c r="J261" i="4"/>
  <c r="I261" i="4"/>
  <c r="L260" i="4"/>
  <c r="J260" i="4"/>
  <c r="I260" i="4"/>
  <c r="H260" i="4"/>
  <c r="S260" i="4" s="1"/>
  <c r="L259" i="4"/>
  <c r="J259" i="4"/>
  <c r="I259" i="4"/>
  <c r="H259" i="4"/>
  <c r="L258" i="4"/>
  <c r="J258" i="4"/>
  <c r="I258" i="4"/>
  <c r="H258" i="4"/>
  <c r="L257" i="4"/>
  <c r="J257" i="4"/>
  <c r="I257" i="4"/>
  <c r="H257" i="4"/>
  <c r="L256" i="4"/>
  <c r="J256" i="4"/>
  <c r="I256" i="4"/>
  <c r="H256" i="4"/>
  <c r="L255" i="4"/>
  <c r="J255" i="4"/>
  <c r="I255" i="4"/>
  <c r="H255" i="4"/>
  <c r="L254" i="4"/>
  <c r="J254" i="4"/>
  <c r="I254" i="4"/>
  <c r="H254" i="4"/>
  <c r="L253" i="4"/>
  <c r="J253" i="4"/>
  <c r="I253" i="4"/>
  <c r="H253" i="4"/>
  <c r="L252" i="4"/>
  <c r="J252" i="4"/>
  <c r="I252" i="4"/>
  <c r="H252" i="4"/>
  <c r="L251" i="4"/>
  <c r="J251" i="4"/>
  <c r="I251" i="4"/>
  <c r="H251" i="4"/>
  <c r="L250" i="4"/>
  <c r="J250" i="4"/>
  <c r="I250" i="4"/>
  <c r="H250" i="4"/>
  <c r="S249" i="4" s="1"/>
  <c r="L249" i="4"/>
  <c r="J249" i="4"/>
  <c r="I249" i="4"/>
  <c r="L248" i="4"/>
  <c r="J248" i="4"/>
  <c r="I248" i="4"/>
  <c r="H248" i="4"/>
  <c r="L247" i="4"/>
  <c r="J247" i="4"/>
  <c r="I247" i="4"/>
  <c r="H247" i="4"/>
  <c r="L246" i="4"/>
  <c r="J246" i="4"/>
  <c r="I246" i="4"/>
  <c r="H246" i="4"/>
  <c r="L245" i="4"/>
  <c r="J245" i="4"/>
  <c r="I245" i="4"/>
  <c r="H245" i="4"/>
  <c r="L244" i="4"/>
  <c r="J244" i="4"/>
  <c r="I244" i="4"/>
  <c r="H244" i="4"/>
  <c r="L243" i="4"/>
  <c r="J243" i="4"/>
  <c r="I243" i="4"/>
  <c r="H243" i="4"/>
  <c r="L242" i="4"/>
  <c r="J242" i="4"/>
  <c r="I242" i="4"/>
  <c r="H242" i="4"/>
  <c r="L241" i="4"/>
  <c r="J241" i="4"/>
  <c r="I241" i="4"/>
  <c r="H241" i="4"/>
  <c r="S241" i="4" s="1"/>
  <c r="L240" i="4"/>
  <c r="J240" i="4"/>
  <c r="I240" i="4"/>
  <c r="H240" i="4"/>
  <c r="L239" i="4"/>
  <c r="J239" i="4"/>
  <c r="I239" i="4"/>
  <c r="H239" i="4"/>
  <c r="L238" i="4"/>
  <c r="J238" i="4"/>
  <c r="I238" i="4"/>
  <c r="H238" i="4"/>
  <c r="L237" i="4"/>
  <c r="J237" i="4"/>
  <c r="I237" i="4"/>
  <c r="L236" i="4"/>
  <c r="J236" i="4"/>
  <c r="I236" i="4"/>
  <c r="H236" i="4"/>
  <c r="S236" i="4" s="1"/>
  <c r="L235" i="4"/>
  <c r="J235" i="4"/>
  <c r="I235" i="4"/>
  <c r="H235" i="4"/>
  <c r="L234" i="4"/>
  <c r="J234" i="4"/>
  <c r="I234" i="4"/>
  <c r="H234" i="4"/>
  <c r="L233" i="4"/>
  <c r="J233" i="4"/>
  <c r="I233" i="4"/>
  <c r="H233" i="4"/>
  <c r="L232" i="4"/>
  <c r="J232" i="4"/>
  <c r="I232" i="4"/>
  <c r="H232" i="4"/>
  <c r="L231" i="4"/>
  <c r="J231" i="4"/>
  <c r="I231" i="4"/>
  <c r="H231" i="4"/>
  <c r="L230" i="4"/>
  <c r="J230" i="4"/>
  <c r="I230" i="4"/>
  <c r="H230" i="4"/>
  <c r="L229" i="4"/>
  <c r="J229" i="4"/>
  <c r="I229" i="4"/>
  <c r="H229" i="4"/>
  <c r="L228" i="4"/>
  <c r="J228" i="4"/>
  <c r="I228" i="4"/>
  <c r="H228" i="4"/>
  <c r="L227" i="4"/>
  <c r="J227" i="4"/>
  <c r="I227" i="4"/>
  <c r="H227" i="4"/>
  <c r="L226" i="4"/>
  <c r="J226" i="4"/>
  <c r="I226" i="4"/>
  <c r="H226" i="4"/>
  <c r="S225" i="4" s="1"/>
  <c r="L225" i="4"/>
  <c r="J225" i="4"/>
  <c r="I225" i="4"/>
  <c r="L224" i="4"/>
  <c r="J224" i="4"/>
  <c r="I224" i="4"/>
  <c r="H224" i="4"/>
  <c r="S224" i="4" s="1"/>
  <c r="L223" i="4"/>
  <c r="J223" i="4"/>
  <c r="I223" i="4"/>
  <c r="H223" i="4"/>
  <c r="L222" i="4"/>
  <c r="J222" i="4"/>
  <c r="I222" i="4"/>
  <c r="H222" i="4"/>
  <c r="L221" i="4"/>
  <c r="J221" i="4"/>
  <c r="I221" i="4"/>
  <c r="H221" i="4"/>
  <c r="L220" i="4"/>
  <c r="J220" i="4"/>
  <c r="I220" i="4"/>
  <c r="H220" i="4"/>
  <c r="L219" i="4"/>
  <c r="J219" i="4"/>
  <c r="I219" i="4"/>
  <c r="H219" i="4"/>
  <c r="L218" i="4"/>
  <c r="J218" i="4"/>
  <c r="I218" i="4"/>
  <c r="H218" i="4"/>
  <c r="L217" i="4"/>
  <c r="J217" i="4"/>
  <c r="I217" i="4"/>
  <c r="H217" i="4"/>
  <c r="L216" i="4"/>
  <c r="J216" i="4"/>
  <c r="I216" i="4"/>
  <c r="H216" i="4"/>
  <c r="L215" i="4"/>
  <c r="J215" i="4"/>
  <c r="I215" i="4"/>
  <c r="H215" i="4"/>
  <c r="L214" i="4"/>
  <c r="J214" i="4"/>
  <c r="I214" i="4"/>
  <c r="H214" i="4"/>
  <c r="L213" i="4"/>
  <c r="J213" i="4"/>
  <c r="I213" i="4"/>
  <c r="L212" i="4"/>
  <c r="J212" i="4"/>
  <c r="I212" i="4"/>
  <c r="H212" i="4"/>
  <c r="S212" i="4" s="1"/>
  <c r="L211" i="4"/>
  <c r="J211" i="4"/>
  <c r="I211" i="4"/>
  <c r="H211" i="4"/>
  <c r="L210" i="4"/>
  <c r="J210" i="4"/>
  <c r="I210" i="4"/>
  <c r="H210" i="4"/>
  <c r="L209" i="4"/>
  <c r="J209" i="4"/>
  <c r="I209" i="4"/>
  <c r="H209" i="4"/>
  <c r="L208" i="4"/>
  <c r="J208" i="4"/>
  <c r="I208" i="4"/>
  <c r="H208" i="4"/>
  <c r="L207" i="4"/>
  <c r="J207" i="4"/>
  <c r="I207" i="4"/>
  <c r="H207" i="4"/>
  <c r="L206" i="4"/>
  <c r="J206" i="4"/>
  <c r="I206" i="4"/>
  <c r="H206" i="4"/>
  <c r="L205" i="4"/>
  <c r="J205" i="4"/>
  <c r="I205" i="4"/>
  <c r="H205" i="4"/>
  <c r="L204" i="4"/>
  <c r="J204" i="4"/>
  <c r="I204" i="4"/>
  <c r="H204" i="4"/>
  <c r="L203" i="4"/>
  <c r="J203" i="4"/>
  <c r="I203" i="4"/>
  <c r="H203" i="4"/>
  <c r="L202" i="4"/>
  <c r="J202" i="4"/>
  <c r="I202" i="4"/>
  <c r="H202" i="4"/>
  <c r="S201" i="4" s="1"/>
  <c r="L201" i="4"/>
  <c r="J201" i="4"/>
  <c r="I201" i="4"/>
  <c r="L200" i="4"/>
  <c r="J200" i="4"/>
  <c r="I200" i="4"/>
  <c r="H200" i="4"/>
  <c r="S200" i="4" s="1"/>
  <c r="L199" i="4"/>
  <c r="J199" i="4"/>
  <c r="I199" i="4"/>
  <c r="H199" i="4"/>
  <c r="S199" i="4" s="1"/>
  <c r="L198" i="4"/>
  <c r="J198" i="4"/>
  <c r="I198" i="4"/>
  <c r="H198" i="4"/>
  <c r="L197" i="4"/>
  <c r="J197" i="4"/>
  <c r="I197" i="4"/>
  <c r="H197" i="4"/>
  <c r="S197" i="4" s="1"/>
  <c r="L196" i="4"/>
  <c r="J196" i="4"/>
  <c r="I196" i="4"/>
  <c r="H196" i="4"/>
  <c r="L195" i="4"/>
  <c r="J195" i="4"/>
  <c r="I195" i="4"/>
  <c r="H195" i="4"/>
  <c r="S195" i="4" s="1"/>
  <c r="L194" i="4"/>
  <c r="J194" i="4"/>
  <c r="I194" i="4"/>
  <c r="H194" i="4"/>
  <c r="L193" i="4"/>
  <c r="J193" i="4"/>
  <c r="I193" i="4"/>
  <c r="H193" i="4"/>
  <c r="S193" i="4" s="1"/>
  <c r="L192" i="4"/>
  <c r="J192" i="4"/>
  <c r="I192" i="4"/>
  <c r="H192" i="4"/>
  <c r="L191" i="4"/>
  <c r="J191" i="4"/>
  <c r="I191" i="4"/>
  <c r="H191" i="4"/>
  <c r="L190" i="4"/>
  <c r="J190" i="4"/>
  <c r="I190" i="4"/>
  <c r="H190" i="4"/>
  <c r="S189" i="4" s="1"/>
  <c r="L189" i="4"/>
  <c r="J189" i="4"/>
  <c r="I189" i="4"/>
  <c r="L188" i="4"/>
  <c r="J188" i="4"/>
  <c r="I188" i="4"/>
  <c r="H188" i="4"/>
  <c r="S188" i="4" s="1"/>
  <c r="L187" i="4"/>
  <c r="J187" i="4"/>
  <c r="I187" i="4"/>
  <c r="H187" i="4"/>
  <c r="L186" i="4"/>
  <c r="J186" i="4"/>
  <c r="I186" i="4"/>
  <c r="H186" i="4"/>
  <c r="L185" i="4"/>
  <c r="J185" i="4"/>
  <c r="I185" i="4"/>
  <c r="H185" i="4"/>
  <c r="L184" i="4"/>
  <c r="J184" i="4"/>
  <c r="I184" i="4"/>
  <c r="H184" i="4"/>
  <c r="L183" i="4"/>
  <c r="J183" i="4"/>
  <c r="I183" i="4"/>
  <c r="H183" i="4"/>
  <c r="L182" i="4"/>
  <c r="J182" i="4"/>
  <c r="I182" i="4"/>
  <c r="H182" i="4"/>
  <c r="L181" i="4"/>
  <c r="J181" i="4"/>
  <c r="I181" i="4"/>
  <c r="H181" i="4"/>
  <c r="L180" i="4"/>
  <c r="J180" i="4"/>
  <c r="I180" i="4"/>
  <c r="H180" i="4"/>
  <c r="L179" i="4"/>
  <c r="J179" i="4"/>
  <c r="I179" i="4"/>
  <c r="H179" i="4"/>
  <c r="L178" i="4"/>
  <c r="J178" i="4"/>
  <c r="I178" i="4"/>
  <c r="H178" i="4"/>
  <c r="L177" i="4"/>
  <c r="J177" i="4"/>
  <c r="I177" i="4"/>
  <c r="L176" i="4"/>
  <c r="J176" i="4"/>
  <c r="I176" i="4"/>
  <c r="H176" i="4"/>
  <c r="S176" i="4" s="1"/>
  <c r="L175" i="4"/>
  <c r="J175" i="4"/>
  <c r="I175" i="4"/>
  <c r="H175" i="4"/>
  <c r="S175" i="4" s="1"/>
  <c r="L174" i="4"/>
  <c r="J174" i="4"/>
  <c r="I174" i="4"/>
  <c r="H174" i="4"/>
  <c r="L173" i="4"/>
  <c r="J173" i="4"/>
  <c r="I173" i="4"/>
  <c r="H173" i="4"/>
  <c r="S173" i="4" s="1"/>
  <c r="L172" i="4"/>
  <c r="J172" i="4"/>
  <c r="I172" i="4"/>
  <c r="H172" i="4"/>
  <c r="L171" i="4"/>
  <c r="J171" i="4"/>
  <c r="I171" i="4"/>
  <c r="H171" i="4"/>
  <c r="S171" i="4" s="1"/>
  <c r="L170" i="4"/>
  <c r="J170" i="4"/>
  <c r="I170" i="4"/>
  <c r="H170" i="4"/>
  <c r="L169" i="4"/>
  <c r="J169" i="4"/>
  <c r="I169" i="4"/>
  <c r="H169" i="4"/>
  <c r="S169" i="4" s="1"/>
  <c r="L168" i="4"/>
  <c r="J168" i="4"/>
  <c r="I168" i="4"/>
  <c r="H168" i="4"/>
  <c r="L167" i="4"/>
  <c r="J167" i="4"/>
  <c r="I167" i="4"/>
  <c r="H167" i="4"/>
  <c r="L166" i="4"/>
  <c r="J166" i="4"/>
  <c r="I166" i="4"/>
  <c r="H166" i="4"/>
  <c r="S165" i="4" s="1"/>
  <c r="L165" i="4"/>
  <c r="J165" i="4"/>
  <c r="I165" i="4"/>
  <c r="L164" i="4"/>
  <c r="J164" i="4"/>
  <c r="I164" i="4"/>
  <c r="H164" i="4"/>
  <c r="S164" i="4" s="1"/>
  <c r="L163" i="4"/>
  <c r="J163" i="4"/>
  <c r="I163" i="4"/>
  <c r="H163" i="4"/>
  <c r="S163" i="4" s="1"/>
  <c r="L162" i="4"/>
  <c r="J162" i="4"/>
  <c r="I162" i="4"/>
  <c r="H162" i="4"/>
  <c r="L161" i="4"/>
  <c r="J161" i="4"/>
  <c r="I161" i="4"/>
  <c r="H161" i="4"/>
  <c r="L160" i="4"/>
  <c r="J160" i="4"/>
  <c r="I160" i="4"/>
  <c r="H160" i="4"/>
  <c r="L159" i="4"/>
  <c r="J159" i="4"/>
  <c r="I159" i="4"/>
  <c r="H159" i="4"/>
  <c r="S159" i="4" s="1"/>
  <c r="L158" i="4"/>
  <c r="J158" i="4"/>
  <c r="I158" i="4"/>
  <c r="H158" i="4"/>
  <c r="L157" i="4"/>
  <c r="J157" i="4"/>
  <c r="I157" i="4"/>
  <c r="H157" i="4"/>
  <c r="L156" i="4"/>
  <c r="J156" i="4"/>
  <c r="I156" i="4"/>
  <c r="H156" i="4"/>
  <c r="L155" i="4"/>
  <c r="J155" i="4"/>
  <c r="I155" i="4"/>
  <c r="H155" i="4"/>
  <c r="L154" i="4"/>
  <c r="J154" i="4"/>
  <c r="I154" i="4"/>
  <c r="H154" i="4"/>
  <c r="S153" i="4" s="1"/>
  <c r="L153" i="4"/>
  <c r="J153" i="4"/>
  <c r="I153" i="4"/>
  <c r="L152" i="4"/>
  <c r="J152" i="4"/>
  <c r="I152" i="4"/>
  <c r="H152" i="4"/>
  <c r="S152" i="4" s="1"/>
  <c r="L151" i="4"/>
  <c r="J151" i="4"/>
  <c r="I151" i="4"/>
  <c r="H151" i="4"/>
  <c r="L150" i="4"/>
  <c r="J150" i="4"/>
  <c r="I150" i="4"/>
  <c r="H150" i="4"/>
  <c r="L149" i="4"/>
  <c r="J149" i="4"/>
  <c r="I149" i="4"/>
  <c r="H149" i="4"/>
  <c r="L148" i="4"/>
  <c r="J148" i="4"/>
  <c r="I148" i="4"/>
  <c r="H148" i="4"/>
  <c r="L147" i="4"/>
  <c r="J147" i="4"/>
  <c r="I147" i="4"/>
  <c r="H147" i="4"/>
  <c r="L146" i="4"/>
  <c r="J146" i="4"/>
  <c r="I146" i="4"/>
  <c r="H146" i="4"/>
  <c r="L145" i="4"/>
  <c r="J145" i="4"/>
  <c r="I145" i="4"/>
  <c r="H145" i="4"/>
  <c r="L144" i="4"/>
  <c r="J144" i="4"/>
  <c r="I144" i="4"/>
  <c r="H144" i="4"/>
  <c r="L143" i="4"/>
  <c r="J143" i="4"/>
  <c r="I143" i="4"/>
  <c r="H143" i="4"/>
  <c r="L142" i="4"/>
  <c r="J142" i="4"/>
  <c r="I142" i="4"/>
  <c r="H142" i="4"/>
  <c r="S141" i="4" s="1"/>
  <c r="L141" i="4"/>
  <c r="J141" i="4"/>
  <c r="I141" i="4"/>
  <c r="L140" i="4"/>
  <c r="J140" i="4"/>
  <c r="I140" i="4"/>
  <c r="H140" i="4"/>
  <c r="S140" i="4" s="1"/>
  <c r="L139" i="4"/>
  <c r="J139" i="4"/>
  <c r="I139" i="4"/>
  <c r="H139" i="4"/>
  <c r="L138" i="4"/>
  <c r="J138" i="4"/>
  <c r="I138" i="4"/>
  <c r="H138" i="4"/>
  <c r="L137" i="4"/>
  <c r="J137" i="4"/>
  <c r="I137" i="4"/>
  <c r="H137" i="4"/>
  <c r="L136" i="4"/>
  <c r="J136" i="4"/>
  <c r="I136" i="4"/>
  <c r="H136" i="4"/>
  <c r="L135" i="4"/>
  <c r="J135" i="4"/>
  <c r="I135" i="4"/>
  <c r="H135" i="4"/>
  <c r="L134" i="4"/>
  <c r="J134" i="4"/>
  <c r="I134" i="4"/>
  <c r="H134" i="4"/>
  <c r="L133" i="4"/>
  <c r="J133" i="4"/>
  <c r="I133" i="4"/>
  <c r="H133" i="4"/>
  <c r="L132" i="4"/>
  <c r="J132" i="4"/>
  <c r="I132" i="4"/>
  <c r="H132" i="4"/>
  <c r="L131" i="4"/>
  <c r="J131" i="4"/>
  <c r="I131" i="4"/>
  <c r="H131" i="4"/>
  <c r="L130" i="4"/>
  <c r="J130" i="4"/>
  <c r="I130" i="4"/>
  <c r="H130" i="4"/>
  <c r="S129" i="4" s="1"/>
  <c r="L129" i="4"/>
  <c r="J129" i="4"/>
  <c r="I129" i="4"/>
  <c r="L128" i="4"/>
  <c r="J128" i="4"/>
  <c r="I128" i="4"/>
  <c r="H128" i="4"/>
  <c r="S128" i="4" s="1"/>
  <c r="L127" i="4"/>
  <c r="J127" i="4"/>
  <c r="I127" i="4"/>
  <c r="H127" i="4"/>
  <c r="L126" i="4"/>
  <c r="J126" i="4"/>
  <c r="I126" i="4"/>
  <c r="H126" i="4"/>
  <c r="S126" i="4" s="1"/>
  <c r="L125" i="4"/>
  <c r="J125" i="4"/>
  <c r="I125" i="4"/>
  <c r="H125" i="4"/>
  <c r="L124" i="4"/>
  <c r="J124" i="4"/>
  <c r="I124" i="4"/>
  <c r="H124" i="4"/>
  <c r="S124" i="4" s="1"/>
  <c r="L123" i="4"/>
  <c r="J123" i="4"/>
  <c r="I123" i="4"/>
  <c r="H123" i="4"/>
  <c r="L122" i="4"/>
  <c r="J122" i="4"/>
  <c r="I122" i="4"/>
  <c r="H122" i="4"/>
  <c r="S122" i="4" s="1"/>
  <c r="L121" i="4"/>
  <c r="J121" i="4"/>
  <c r="I121" i="4"/>
  <c r="H121" i="4"/>
  <c r="L120" i="4"/>
  <c r="J120" i="4"/>
  <c r="I120" i="4"/>
  <c r="H120" i="4"/>
  <c r="S120" i="4" s="1"/>
  <c r="L119" i="4"/>
  <c r="J119" i="4"/>
  <c r="I119" i="4"/>
  <c r="H119" i="4"/>
  <c r="L118" i="4"/>
  <c r="J118" i="4"/>
  <c r="I118" i="4"/>
  <c r="H118" i="4"/>
  <c r="S117" i="4" s="1"/>
  <c r="L117" i="4"/>
  <c r="J117" i="4"/>
  <c r="I117" i="4"/>
  <c r="L116" i="4"/>
  <c r="J116" i="4"/>
  <c r="I116" i="4"/>
  <c r="H116" i="4"/>
  <c r="L115" i="4"/>
  <c r="J115" i="4"/>
  <c r="I115" i="4"/>
  <c r="H115" i="4"/>
  <c r="L114" i="4"/>
  <c r="J114" i="4"/>
  <c r="I114" i="4"/>
  <c r="H114" i="4"/>
  <c r="L113" i="4"/>
  <c r="J113" i="4"/>
  <c r="I113" i="4"/>
  <c r="H113" i="4"/>
  <c r="L112" i="4"/>
  <c r="J112" i="4"/>
  <c r="I112" i="4"/>
  <c r="H112" i="4"/>
  <c r="L111" i="4"/>
  <c r="J111" i="4"/>
  <c r="I111" i="4"/>
  <c r="H111" i="4"/>
  <c r="L110" i="4"/>
  <c r="J110" i="4"/>
  <c r="I110" i="4"/>
  <c r="H110" i="4"/>
  <c r="L109" i="4"/>
  <c r="J109" i="4"/>
  <c r="I109" i="4"/>
  <c r="H109" i="4"/>
  <c r="L108" i="4"/>
  <c r="J108" i="4"/>
  <c r="I108" i="4"/>
  <c r="H108" i="4"/>
  <c r="S108" i="4" s="1"/>
  <c r="L107" i="4"/>
  <c r="J107" i="4"/>
  <c r="I107" i="4"/>
  <c r="H107" i="4"/>
  <c r="L106" i="4"/>
  <c r="J106" i="4"/>
  <c r="I106" i="4"/>
  <c r="H106" i="4"/>
  <c r="S105" i="4" s="1"/>
  <c r="L105" i="4"/>
  <c r="J105" i="4"/>
  <c r="I105" i="4"/>
  <c r="L104" i="4"/>
  <c r="J104" i="4"/>
  <c r="I104" i="4"/>
  <c r="H104" i="4"/>
  <c r="S104" i="4" s="1"/>
  <c r="L103" i="4"/>
  <c r="J103" i="4"/>
  <c r="I103" i="4"/>
  <c r="H103" i="4"/>
  <c r="L102" i="4"/>
  <c r="J102" i="4"/>
  <c r="I102" i="4"/>
  <c r="H102" i="4"/>
  <c r="S102" i="4" s="1"/>
  <c r="L101" i="4"/>
  <c r="J101" i="4"/>
  <c r="I101" i="4"/>
  <c r="H101" i="4"/>
  <c r="L100" i="4"/>
  <c r="J100" i="4"/>
  <c r="I100" i="4"/>
  <c r="H100" i="4"/>
  <c r="S100" i="4" s="1"/>
  <c r="L99" i="4"/>
  <c r="J99" i="4"/>
  <c r="I99" i="4"/>
  <c r="H99" i="4"/>
  <c r="L98" i="4"/>
  <c r="J98" i="4"/>
  <c r="I98" i="4"/>
  <c r="H98" i="4"/>
  <c r="L97" i="4"/>
  <c r="J97" i="4"/>
  <c r="I97" i="4"/>
  <c r="H97" i="4"/>
  <c r="L96" i="4"/>
  <c r="J96" i="4"/>
  <c r="I96" i="4"/>
  <c r="H96" i="4"/>
  <c r="L95" i="4"/>
  <c r="J95" i="4"/>
  <c r="I95" i="4"/>
  <c r="H95" i="4"/>
  <c r="L94" i="4"/>
  <c r="J94" i="4"/>
  <c r="I94" i="4"/>
  <c r="H94" i="4"/>
  <c r="S93" i="4" s="1"/>
  <c r="L93" i="4"/>
  <c r="J93" i="4"/>
  <c r="I93" i="4"/>
  <c r="L92" i="4"/>
  <c r="J92" i="4"/>
  <c r="I92" i="4"/>
  <c r="H92" i="4"/>
  <c r="S92" i="4" s="1"/>
  <c r="L91" i="4"/>
  <c r="J91" i="4"/>
  <c r="I91" i="4"/>
  <c r="H91" i="4"/>
  <c r="L90" i="4"/>
  <c r="J90" i="4"/>
  <c r="I90" i="4"/>
  <c r="H90" i="4"/>
  <c r="L89" i="4"/>
  <c r="J89" i="4"/>
  <c r="I89" i="4"/>
  <c r="H89" i="4"/>
  <c r="L88" i="4"/>
  <c r="J88" i="4"/>
  <c r="I88" i="4"/>
  <c r="H88" i="4"/>
  <c r="L87" i="4"/>
  <c r="J87" i="4"/>
  <c r="I87" i="4"/>
  <c r="H87" i="4"/>
  <c r="L86" i="4"/>
  <c r="J86" i="4"/>
  <c r="I86" i="4"/>
  <c r="H86" i="4"/>
  <c r="L85" i="4"/>
  <c r="J85" i="4"/>
  <c r="I85" i="4"/>
  <c r="H85" i="4"/>
  <c r="L84" i="4"/>
  <c r="J84" i="4"/>
  <c r="I84" i="4"/>
  <c r="H84" i="4"/>
  <c r="L83" i="4"/>
  <c r="J83" i="4"/>
  <c r="I83" i="4"/>
  <c r="H83" i="4"/>
  <c r="L82" i="4"/>
  <c r="J82" i="4"/>
  <c r="I82" i="4"/>
  <c r="H82" i="4"/>
  <c r="S81" i="4" s="1"/>
  <c r="L81" i="4"/>
  <c r="J81" i="4"/>
  <c r="I81" i="4"/>
  <c r="L80" i="4"/>
  <c r="J80" i="4"/>
  <c r="I80" i="4"/>
  <c r="H80" i="4"/>
  <c r="S80" i="4" s="1"/>
  <c r="L79" i="4"/>
  <c r="J79" i="4"/>
  <c r="I79" i="4"/>
  <c r="H79" i="4"/>
  <c r="L78" i="4"/>
  <c r="J78" i="4"/>
  <c r="I78" i="4"/>
  <c r="H78" i="4"/>
  <c r="L77" i="4"/>
  <c r="J77" i="4"/>
  <c r="I77" i="4"/>
  <c r="H77" i="4"/>
  <c r="L76" i="4"/>
  <c r="J76" i="4"/>
  <c r="I76" i="4"/>
  <c r="H76" i="4"/>
  <c r="L75" i="4"/>
  <c r="J75" i="4"/>
  <c r="I75" i="4"/>
  <c r="H75" i="4"/>
  <c r="L74" i="4"/>
  <c r="J74" i="4"/>
  <c r="I74" i="4"/>
  <c r="H74" i="4"/>
  <c r="L73" i="4"/>
  <c r="J73" i="4"/>
  <c r="I73" i="4"/>
  <c r="H73" i="4"/>
  <c r="L72" i="4"/>
  <c r="J72" i="4"/>
  <c r="I72" i="4"/>
  <c r="H72" i="4"/>
  <c r="L71" i="4"/>
  <c r="J71" i="4"/>
  <c r="I71" i="4"/>
  <c r="H71" i="4"/>
  <c r="L70" i="4"/>
  <c r="J70" i="4"/>
  <c r="I70" i="4"/>
  <c r="H70" i="4"/>
  <c r="L69" i="4"/>
  <c r="J69" i="4"/>
  <c r="I69" i="4"/>
  <c r="L68" i="4"/>
  <c r="J68" i="4"/>
  <c r="I68" i="4"/>
  <c r="H68" i="4"/>
  <c r="S68" i="4" s="1"/>
  <c r="L67" i="4"/>
  <c r="J67" i="4"/>
  <c r="I67" i="4"/>
  <c r="H67" i="4"/>
  <c r="L66" i="4"/>
  <c r="J66" i="4"/>
  <c r="I66" i="4"/>
  <c r="H66" i="4"/>
  <c r="L65" i="4"/>
  <c r="J65" i="4"/>
  <c r="I65" i="4"/>
  <c r="H65" i="4"/>
  <c r="L64" i="4"/>
  <c r="J64" i="4"/>
  <c r="I64" i="4"/>
  <c r="H64" i="4"/>
  <c r="L63" i="4"/>
  <c r="J63" i="4"/>
  <c r="I63" i="4"/>
  <c r="H63" i="4"/>
  <c r="L62" i="4"/>
  <c r="J62" i="4"/>
  <c r="I62" i="4"/>
  <c r="H62" i="4"/>
  <c r="L61" i="4"/>
  <c r="J61" i="4"/>
  <c r="I61" i="4"/>
  <c r="H61" i="4"/>
  <c r="S61" i="4" s="1"/>
  <c r="L60" i="4"/>
  <c r="J60" i="4"/>
  <c r="I60" i="4"/>
  <c r="H60" i="4"/>
  <c r="L59" i="4"/>
  <c r="J59" i="4"/>
  <c r="I59" i="4"/>
  <c r="H59" i="4"/>
  <c r="L58" i="4"/>
  <c r="J58" i="4"/>
  <c r="I58" i="4"/>
  <c r="H58" i="4"/>
  <c r="S57" i="4" s="1"/>
  <c r="L57" i="4"/>
  <c r="J57" i="4"/>
  <c r="I57" i="4"/>
  <c r="L56" i="4"/>
  <c r="J56" i="4"/>
  <c r="I56" i="4"/>
  <c r="H56" i="4"/>
  <c r="S56" i="4" s="1"/>
  <c r="L55" i="4"/>
  <c r="J55" i="4"/>
  <c r="I55" i="4"/>
  <c r="H55" i="4"/>
  <c r="L54" i="4"/>
  <c r="J54" i="4"/>
  <c r="I54" i="4"/>
  <c r="H54" i="4"/>
  <c r="L53" i="4"/>
  <c r="J53" i="4"/>
  <c r="I53" i="4"/>
  <c r="H53" i="4"/>
  <c r="S53" i="4" s="1"/>
  <c r="L52" i="4"/>
  <c r="J52" i="4"/>
  <c r="I52" i="4"/>
  <c r="H52" i="4"/>
  <c r="L51" i="4"/>
  <c r="J51" i="4"/>
  <c r="I51" i="4"/>
  <c r="H51" i="4"/>
  <c r="L50" i="4"/>
  <c r="J50" i="4"/>
  <c r="I50" i="4"/>
  <c r="H50" i="4"/>
  <c r="L49" i="4"/>
  <c r="J49" i="4"/>
  <c r="I49" i="4"/>
  <c r="H49" i="4"/>
  <c r="L48" i="4"/>
  <c r="J48" i="4"/>
  <c r="I48" i="4"/>
  <c r="H48" i="4"/>
  <c r="L47" i="4"/>
  <c r="J47" i="4"/>
  <c r="I47" i="4"/>
  <c r="H47" i="4"/>
  <c r="L46" i="4"/>
  <c r="J46" i="4"/>
  <c r="I46" i="4"/>
  <c r="H46" i="4"/>
  <c r="S45" i="4" s="1"/>
  <c r="L45" i="4"/>
  <c r="J45" i="4"/>
  <c r="I45" i="4"/>
  <c r="L44" i="4"/>
  <c r="J44" i="4"/>
  <c r="I44" i="4"/>
  <c r="H44" i="4"/>
  <c r="L43" i="4"/>
  <c r="J43" i="4"/>
  <c r="I43" i="4"/>
  <c r="H43" i="4"/>
  <c r="L42" i="4"/>
  <c r="J42" i="4"/>
  <c r="I42" i="4"/>
  <c r="H42" i="4"/>
  <c r="L41" i="4"/>
  <c r="J41" i="4"/>
  <c r="I41" i="4"/>
  <c r="H41" i="4"/>
  <c r="L40" i="4"/>
  <c r="J40" i="4"/>
  <c r="I40" i="4"/>
  <c r="H40" i="4"/>
  <c r="L39" i="4"/>
  <c r="J39" i="4"/>
  <c r="I39" i="4"/>
  <c r="H39" i="4"/>
  <c r="L38" i="4"/>
  <c r="J38" i="4"/>
  <c r="I38" i="4"/>
  <c r="H38" i="4"/>
  <c r="L37" i="4"/>
  <c r="J37" i="4"/>
  <c r="I37" i="4"/>
  <c r="H37" i="4"/>
  <c r="L36" i="4"/>
  <c r="J36" i="4"/>
  <c r="I36" i="4"/>
  <c r="H36" i="4"/>
  <c r="L35" i="4"/>
  <c r="J35" i="4"/>
  <c r="I35" i="4"/>
  <c r="H35" i="4"/>
  <c r="L34" i="4"/>
  <c r="J34" i="4"/>
  <c r="I34" i="4"/>
  <c r="H34" i="4"/>
  <c r="S33" i="4" s="1"/>
  <c r="L33" i="4"/>
  <c r="J33" i="4"/>
  <c r="I33" i="4"/>
  <c r="L32" i="4"/>
  <c r="J32" i="4"/>
  <c r="I32" i="4"/>
  <c r="H32" i="4"/>
  <c r="S32" i="4" s="1"/>
  <c r="L31" i="4"/>
  <c r="J31" i="4"/>
  <c r="I31" i="4"/>
  <c r="H31" i="4"/>
  <c r="L30" i="4"/>
  <c r="J30" i="4"/>
  <c r="I30" i="4"/>
  <c r="H30" i="4"/>
  <c r="L29" i="4"/>
  <c r="J29" i="4"/>
  <c r="I29" i="4"/>
  <c r="H29" i="4"/>
  <c r="L28" i="4"/>
  <c r="J28" i="4"/>
  <c r="I28" i="4"/>
  <c r="H28" i="4"/>
  <c r="L27" i="4"/>
  <c r="J27" i="4"/>
  <c r="I27" i="4"/>
  <c r="H27" i="4"/>
  <c r="L26" i="4"/>
  <c r="J26" i="4"/>
  <c r="I26" i="4"/>
  <c r="H26" i="4"/>
  <c r="L25" i="4"/>
  <c r="J25" i="4"/>
  <c r="I25" i="4"/>
  <c r="H25" i="4"/>
  <c r="L24" i="4"/>
  <c r="J24" i="4"/>
  <c r="I24" i="4"/>
  <c r="H24" i="4"/>
  <c r="L23" i="4"/>
  <c r="J23" i="4"/>
  <c r="I23" i="4"/>
  <c r="H23" i="4"/>
  <c r="L22" i="4"/>
  <c r="J22" i="4"/>
  <c r="I22" i="4"/>
  <c r="H22" i="4"/>
  <c r="S21" i="4" s="1"/>
  <c r="L21" i="4"/>
  <c r="J21" i="4"/>
  <c r="I21" i="4"/>
  <c r="L20" i="4"/>
  <c r="J20" i="4"/>
  <c r="I20" i="4"/>
  <c r="H20" i="4"/>
  <c r="L19" i="4"/>
  <c r="J19" i="4"/>
  <c r="I19" i="4"/>
  <c r="H19" i="4"/>
  <c r="L18" i="4"/>
  <c r="J18" i="4"/>
  <c r="I18" i="4"/>
  <c r="H18" i="4"/>
  <c r="S18" i="4" s="1"/>
  <c r="L17" i="4"/>
  <c r="J17" i="4"/>
  <c r="I17" i="4"/>
  <c r="H17" i="4"/>
  <c r="L16" i="4"/>
  <c r="J16" i="4"/>
  <c r="I16" i="4"/>
  <c r="H16" i="4"/>
  <c r="S15" i="4" s="1"/>
  <c r="L15" i="4"/>
  <c r="J15" i="4"/>
  <c r="I15" i="4"/>
  <c r="H15" i="4"/>
  <c r="L14" i="4"/>
  <c r="J14" i="4"/>
  <c r="I14" i="4"/>
  <c r="H14" i="4"/>
  <c r="S14" i="4" s="1"/>
  <c r="L13" i="4"/>
  <c r="J13" i="4"/>
  <c r="I13" i="4"/>
  <c r="H13" i="4"/>
  <c r="L12" i="4"/>
  <c r="J12" i="4"/>
  <c r="I12" i="4"/>
  <c r="H12" i="4"/>
  <c r="L11" i="4"/>
  <c r="J11" i="4"/>
  <c r="I11" i="4"/>
  <c r="H11" i="4"/>
  <c r="L10" i="4"/>
  <c r="J10" i="4"/>
  <c r="I10" i="4"/>
  <c r="H10" i="4"/>
  <c r="S9" i="4" s="1"/>
  <c r="T10" i="4" s="1"/>
  <c r="L9" i="4"/>
  <c r="J9" i="4"/>
  <c r="I9" i="4"/>
  <c r="K9" i="4" s="1"/>
  <c r="G9" i="4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T53" i="1" l="1"/>
  <c r="G3" i="1"/>
  <c r="F3" i="1"/>
  <c r="S421" i="4"/>
  <c r="S517" i="4"/>
  <c r="S238" i="4"/>
  <c r="S240" i="4"/>
  <c r="S258" i="4"/>
  <c r="S779" i="4"/>
  <c r="S781" i="4"/>
  <c r="S793" i="4"/>
  <c r="S795" i="4"/>
  <c r="S797" i="4"/>
  <c r="S803" i="4"/>
  <c r="S804" i="4"/>
  <c r="S807" i="4"/>
  <c r="S863" i="4"/>
  <c r="S866" i="4"/>
  <c r="S185" i="4"/>
  <c r="S230" i="4"/>
  <c r="S244" i="4"/>
  <c r="S246" i="4"/>
  <c r="S342" i="4"/>
  <c r="S527" i="4"/>
  <c r="S626" i="4"/>
  <c r="S228" i="4"/>
  <c r="S192" i="4"/>
  <c r="S961" i="4"/>
  <c r="S259" i="4"/>
  <c r="S302" i="4"/>
  <c r="S303" i="4"/>
  <c r="S407" i="4"/>
  <c r="S409" i="4"/>
  <c r="S411" i="4"/>
  <c r="S415" i="4"/>
  <c r="S458" i="4"/>
  <c r="S462" i="4"/>
  <c r="S616" i="4"/>
  <c r="S659" i="4"/>
  <c r="S726" i="4"/>
  <c r="S785" i="4"/>
  <c r="S787" i="4"/>
  <c r="S48" i="4"/>
  <c r="S50" i="4"/>
  <c r="S52" i="4"/>
  <c r="S287" i="4"/>
  <c r="S335" i="4"/>
  <c r="S337" i="4"/>
  <c r="S341" i="4"/>
  <c r="S349" i="4"/>
  <c r="S351" i="4"/>
  <c r="S359" i="4"/>
  <c r="S371" i="4"/>
  <c r="S383" i="4"/>
  <c r="S385" i="4"/>
  <c r="S387" i="4"/>
  <c r="S389" i="4"/>
  <c r="S391" i="4"/>
  <c r="S399" i="4"/>
  <c r="S444" i="4"/>
  <c r="S528" i="4"/>
  <c r="S531" i="4"/>
  <c r="S535" i="4"/>
  <c r="S543" i="4"/>
  <c r="S600" i="4"/>
  <c r="S601" i="4"/>
  <c r="S667" i="4"/>
  <c r="S868" i="4"/>
  <c r="S54" i="4"/>
  <c r="S590" i="4"/>
  <c r="S593" i="4"/>
  <c r="S637" i="4"/>
  <c r="S641" i="4"/>
  <c r="S696" i="4"/>
  <c r="S697" i="4"/>
  <c r="S846" i="4"/>
  <c r="S856" i="4"/>
  <c r="S960" i="4"/>
  <c r="S974" i="4"/>
  <c r="S978" i="4"/>
  <c r="S24" i="4"/>
  <c r="S26" i="4"/>
  <c r="S28" i="4"/>
  <c r="S30" i="4"/>
  <c r="S191" i="4"/>
  <c r="S264" i="4"/>
  <c r="S266" i="4"/>
  <c r="S268" i="4"/>
  <c r="S516" i="4"/>
  <c r="S576" i="4"/>
  <c r="S578" i="4"/>
  <c r="S627" i="4"/>
  <c r="S686" i="4"/>
  <c r="S688" i="4"/>
  <c r="S690" i="4"/>
  <c r="S818" i="4"/>
  <c r="S828" i="4"/>
  <c r="N1518" i="4"/>
  <c r="R1518" i="4" s="1"/>
  <c r="L1707" i="4"/>
  <c r="J1716" i="4"/>
  <c r="J1718" i="4"/>
  <c r="I1720" i="4"/>
  <c r="J1723" i="4"/>
  <c r="J1725" i="4"/>
  <c r="J1727" i="4"/>
  <c r="I1734" i="4"/>
  <c r="L1736" i="4"/>
  <c r="I1738" i="4"/>
  <c r="J1747" i="4"/>
  <c r="I1749" i="4"/>
  <c r="L1754" i="4"/>
  <c r="I1756" i="4"/>
  <c r="I1761" i="4"/>
  <c r="J1771" i="4"/>
  <c r="L1774" i="4"/>
  <c r="L1777" i="4"/>
  <c r="J1788" i="4"/>
  <c r="L1790" i="4"/>
  <c r="J1797" i="4"/>
  <c r="I1707" i="4"/>
  <c r="J1710" i="4"/>
  <c r="I1712" i="4"/>
  <c r="J1714" i="4"/>
  <c r="L1716" i="4"/>
  <c r="L1718" i="4"/>
  <c r="J1730" i="4"/>
  <c r="L1732" i="4"/>
  <c r="I1745" i="4"/>
  <c r="L1747" i="4"/>
  <c r="J1759" i="4"/>
  <c r="J1765" i="4"/>
  <c r="J1768" i="4"/>
  <c r="I1774" i="4"/>
  <c r="I1803" i="4"/>
  <c r="S919" i="4"/>
  <c r="S983" i="4"/>
  <c r="J1733" i="4"/>
  <c r="J1735" i="4"/>
  <c r="J1737" i="4"/>
  <c r="I1739" i="4"/>
  <c r="J1741" i="4"/>
  <c r="J1743" i="4"/>
  <c r="J1749" i="4"/>
  <c r="I1751" i="4"/>
  <c r="J1753" i="4"/>
  <c r="L1755" i="4"/>
  <c r="J1757" i="4"/>
  <c r="L1759" i="4"/>
  <c r="J1762" i="4"/>
  <c r="I1785" i="4"/>
  <c r="J1813" i="4"/>
  <c r="L1816" i="4"/>
  <c r="S19" i="4"/>
  <c r="S109" i="4"/>
  <c r="S114" i="4"/>
  <c r="S115" i="4"/>
  <c r="S161" i="4"/>
  <c r="S323" i="4"/>
  <c r="S361" i="4"/>
  <c r="S375" i="4"/>
  <c r="S377" i="4"/>
  <c r="S379" i="4"/>
  <c r="S434" i="4"/>
  <c r="S436" i="4"/>
  <c r="S438" i="4"/>
  <c r="S446" i="4"/>
  <c r="S448" i="4"/>
  <c r="S450" i="4"/>
  <c r="S546" i="4"/>
  <c r="S653" i="4"/>
  <c r="S769" i="4"/>
  <c r="S771" i="4"/>
  <c r="S859" i="4"/>
  <c r="S867" i="4"/>
  <c r="S46" i="4"/>
  <c r="S149" i="4"/>
  <c r="S214" i="4"/>
  <c r="S222" i="4"/>
  <c r="S424" i="4"/>
  <c r="S631" i="4"/>
  <c r="S671" i="4"/>
  <c r="S675" i="4"/>
  <c r="S679" i="4"/>
  <c r="S683" i="4"/>
  <c r="S685" i="4"/>
  <c r="I1816" i="4"/>
  <c r="S51" i="4"/>
  <c r="S97" i="4"/>
  <c r="S137" i="4"/>
  <c r="S204" i="4"/>
  <c r="S479" i="4"/>
  <c r="S491" i="4"/>
  <c r="S505" i="4"/>
  <c r="S509" i="4"/>
  <c r="S605" i="4"/>
  <c r="S701" i="4"/>
  <c r="S708" i="4"/>
  <c r="S723" i="4"/>
  <c r="S829" i="4"/>
  <c r="S835" i="4"/>
  <c r="S845" i="4"/>
  <c r="S985" i="4"/>
  <c r="I1684" i="4"/>
  <c r="I1686" i="4"/>
  <c r="J1688" i="4"/>
  <c r="J1690" i="4"/>
  <c r="I1693" i="4"/>
  <c r="I1695" i="4"/>
  <c r="L1697" i="4"/>
  <c r="I1699" i="4"/>
  <c r="I1701" i="4"/>
  <c r="J1703" i="4"/>
  <c r="J1709" i="4"/>
  <c r="L1711" i="4"/>
  <c r="L1713" i="4"/>
  <c r="J1715" i="4"/>
  <c r="L1717" i="4"/>
  <c r="I1719" i="4"/>
  <c r="J1721" i="4"/>
  <c r="L1727" i="4"/>
  <c r="I1729" i="4"/>
  <c r="L1745" i="4"/>
  <c r="I1747" i="4"/>
  <c r="I1763" i="4"/>
  <c r="L1768" i="4"/>
  <c r="I1777" i="4"/>
  <c r="L1780" i="4"/>
  <c r="I1783" i="4"/>
  <c r="J1795" i="4"/>
  <c r="J1817" i="4"/>
  <c r="L1827" i="4"/>
  <c r="I1843" i="4"/>
  <c r="S31" i="4"/>
  <c r="S67" i="4"/>
  <c r="S71" i="4"/>
  <c r="S73" i="4"/>
  <c r="S75" i="4"/>
  <c r="S77" i="4"/>
  <c r="S79" i="4"/>
  <c r="S101" i="4"/>
  <c r="S250" i="4"/>
  <c r="S443" i="4"/>
  <c r="S461" i="4"/>
  <c r="S565" i="4"/>
  <c r="S569" i="4"/>
  <c r="S756" i="4"/>
  <c r="S758" i="4"/>
  <c r="S760" i="4"/>
  <c r="S762" i="4"/>
  <c r="S855" i="4"/>
  <c r="S887" i="4"/>
  <c r="S889" i="4"/>
  <c r="S947" i="4"/>
  <c r="S949" i="4"/>
  <c r="S963" i="4"/>
  <c r="L1734" i="4"/>
  <c r="I1736" i="4"/>
  <c r="J1738" i="4"/>
  <c r="J1740" i="4"/>
  <c r="J1744" i="4"/>
  <c r="J1754" i="4"/>
  <c r="L1756" i="4"/>
  <c r="L1758" i="4"/>
  <c r="J1761" i="4"/>
  <c r="J1763" i="4"/>
  <c r="I1766" i="4"/>
  <c r="J1775" i="4"/>
  <c r="L1786" i="4"/>
  <c r="I1798" i="4"/>
  <c r="I1808" i="4"/>
  <c r="J1815" i="4"/>
  <c r="S47" i="4"/>
  <c r="S95" i="4"/>
  <c r="S139" i="4"/>
  <c r="S307" i="4"/>
  <c r="S229" i="4"/>
  <c r="S243" i="4"/>
  <c r="S875" i="4"/>
  <c r="S881" i="4"/>
  <c r="S883" i="4"/>
  <c r="S903" i="4"/>
  <c r="S922" i="4"/>
  <c r="S49" i="4"/>
  <c r="S206" i="4"/>
  <c r="S289" i="4"/>
  <c r="S295" i="4"/>
  <c r="S305" i="4"/>
  <c r="S734" i="4"/>
  <c r="S736" i="4"/>
  <c r="S738" i="4"/>
  <c r="S838" i="4"/>
  <c r="S840" i="4"/>
  <c r="S869" i="4"/>
  <c r="S871" i="4"/>
  <c r="N346" i="4"/>
  <c r="R346" i="4" s="1"/>
  <c r="N791" i="4"/>
  <c r="R791" i="4" s="1"/>
  <c r="S10" i="4"/>
  <c r="T11" i="4" s="1"/>
  <c r="N179" i="4"/>
  <c r="R179" i="4" s="1"/>
  <c r="S170" i="4"/>
  <c r="S213" i="4"/>
  <c r="S242" i="4"/>
  <c r="S280" i="4"/>
  <c r="S304" i="4"/>
  <c r="S306" i="4"/>
  <c r="S494" i="4"/>
  <c r="S498" i="4"/>
  <c r="S547" i="4"/>
  <c r="S634" i="4"/>
  <c r="S672" i="4"/>
  <c r="S674" i="4"/>
  <c r="S682" i="4"/>
  <c r="S709" i="4"/>
  <c r="S713" i="4"/>
  <c r="S715" i="4"/>
  <c r="S725" i="4"/>
  <c r="S731" i="4"/>
  <c r="S745" i="4"/>
  <c r="S747" i="4"/>
  <c r="S749" i="4"/>
  <c r="S751" i="4"/>
  <c r="S757" i="4"/>
  <c r="S794" i="4"/>
  <c r="S796" i="4"/>
  <c r="S886" i="4"/>
  <c r="S925" i="4"/>
  <c r="S939" i="4"/>
  <c r="S941" i="4"/>
  <c r="S991" i="4"/>
  <c r="L1804" i="4"/>
  <c r="L1836" i="4"/>
  <c r="J1846" i="4"/>
  <c r="S23" i="4"/>
  <c r="S25" i="4"/>
  <c r="S27" i="4"/>
  <c r="S29" i="4"/>
  <c r="S63" i="4"/>
  <c r="S103" i="4"/>
  <c r="L1835" i="4"/>
  <c r="J1832" i="4"/>
  <c r="I1779" i="4"/>
  <c r="J1772" i="4"/>
  <c r="L1769" i="4"/>
  <c r="L1766" i="4"/>
  <c r="I1764" i="4"/>
  <c r="I1760" i="4"/>
  <c r="I1754" i="4"/>
  <c r="I1752" i="4"/>
  <c r="I1730" i="4"/>
  <c r="S96" i="4"/>
  <c r="S98" i="4"/>
  <c r="S99" i="4"/>
  <c r="N297" i="4"/>
  <c r="R297" i="4" s="1"/>
  <c r="S203" i="4"/>
  <c r="S299" i="4"/>
  <c r="S311" i="4"/>
  <c r="S319" i="4"/>
  <c r="S401" i="4"/>
  <c r="S403" i="4"/>
  <c r="S425" i="4"/>
  <c r="S427" i="4"/>
  <c r="S433" i="4"/>
  <c r="S435" i="4"/>
  <c r="S437" i="4"/>
  <c r="S439" i="4"/>
  <c r="S457" i="4"/>
  <c r="S542" i="4"/>
  <c r="S554" i="4"/>
  <c r="S555" i="4"/>
  <c r="S558" i="4"/>
  <c r="S594" i="4"/>
  <c r="S630" i="4"/>
  <c r="S663" i="4"/>
  <c r="S698" i="4"/>
  <c r="S702" i="4"/>
  <c r="S722" i="4"/>
  <c r="S834" i="4"/>
  <c r="S837" i="4"/>
  <c r="S847" i="4"/>
  <c r="S851" i="4"/>
  <c r="S852" i="4"/>
  <c r="S878" i="4"/>
  <c r="S882" i="4"/>
  <c r="S899" i="4"/>
  <c r="S954" i="4"/>
  <c r="S966" i="4"/>
  <c r="S984" i="4"/>
  <c r="J1794" i="4"/>
  <c r="I1802" i="4"/>
  <c r="J1812" i="4"/>
  <c r="L1815" i="4"/>
  <c r="J1821" i="4"/>
  <c r="L1837" i="4"/>
  <c r="I1847" i="4"/>
  <c r="N267" i="4"/>
  <c r="R267" i="4" s="1"/>
  <c r="S156" i="4"/>
  <c r="S166" i="4"/>
  <c r="S168" i="4"/>
  <c r="S178" i="4"/>
  <c r="S182" i="4"/>
  <c r="S184" i="4"/>
  <c r="S186" i="4"/>
  <c r="S190" i="4"/>
  <c r="S207" i="4"/>
  <c r="S209" i="4"/>
  <c r="S211" i="4"/>
  <c r="N332" i="4"/>
  <c r="R332" i="4" s="1"/>
  <c r="I1778" i="4"/>
  <c r="I1781" i="4"/>
  <c r="J1791" i="4"/>
  <c r="L1794" i="4"/>
  <c r="L1821" i="4"/>
  <c r="J1828" i="4"/>
  <c r="L1831" i="4"/>
  <c r="S55" i="4"/>
  <c r="S58" i="4"/>
  <c r="S144" i="4"/>
  <c r="S174" i="4"/>
  <c r="S215" i="4"/>
  <c r="S217" i="4"/>
  <c r="S221" i="4"/>
  <c r="S251" i="4"/>
  <c r="S253" i="4"/>
  <c r="S257" i="4"/>
  <c r="S267" i="4"/>
  <c r="S271" i="4"/>
  <c r="S352" i="4"/>
  <c r="S354" i="4"/>
  <c r="S386" i="4"/>
  <c r="S483" i="4"/>
  <c r="S484" i="4"/>
  <c r="S487" i="4"/>
  <c r="S586" i="4"/>
  <c r="S648" i="4"/>
  <c r="S652" i="4"/>
  <c r="S687" i="4"/>
  <c r="S691" i="4"/>
  <c r="S695" i="4"/>
  <c r="S778" i="4"/>
  <c r="S844" i="4"/>
  <c r="S888" i="4"/>
  <c r="S911" i="4"/>
  <c r="S913" i="4"/>
  <c r="S915" i="4"/>
  <c r="J1707" i="4"/>
  <c r="I1709" i="4"/>
  <c r="I1718" i="4"/>
  <c r="L1721" i="4"/>
  <c r="L1723" i="4"/>
  <c r="L1725" i="4"/>
  <c r="I1727" i="4"/>
  <c r="J1729" i="4"/>
  <c r="J1731" i="4"/>
  <c r="I1733" i="4"/>
  <c r="L1742" i="4"/>
  <c r="J1746" i="4"/>
  <c r="I1748" i="4"/>
  <c r="J1750" i="4"/>
  <c r="J1752" i="4"/>
  <c r="L1760" i="4"/>
  <c r="I1762" i="4"/>
  <c r="L1767" i="4"/>
  <c r="J1774" i="4"/>
  <c r="I1776" i="4"/>
  <c r="L1784" i="4"/>
  <c r="L1791" i="4"/>
  <c r="L1803" i="4"/>
  <c r="J1825" i="4"/>
  <c r="E76" i="1"/>
  <c r="F76" i="1" s="1"/>
  <c r="S64" i="4"/>
  <c r="S94" i="4"/>
  <c r="S134" i="4"/>
  <c r="S194" i="4"/>
  <c r="S196" i="4"/>
  <c r="S198" i="4"/>
  <c r="S326" i="4"/>
  <c r="S328" i="4"/>
  <c r="S330" i="4"/>
  <c r="S362" i="4"/>
  <c r="S364" i="4"/>
  <c r="S366" i="4"/>
  <c r="S374" i="4"/>
  <c r="S394" i="4"/>
  <c r="S396" i="4"/>
  <c r="S398" i="4"/>
  <c r="S414" i="4"/>
  <c r="S418" i="4"/>
  <c r="S420" i="4"/>
  <c r="N690" i="4"/>
  <c r="R690" i="4" s="1"/>
  <c r="S579" i="4"/>
  <c r="S580" i="4"/>
  <c r="S583" i="4"/>
  <c r="S589" i="4"/>
  <c r="S611" i="4"/>
  <c r="S615" i="4"/>
  <c r="S623" i="4"/>
  <c r="S766" i="4"/>
  <c r="S768" i="4"/>
  <c r="S774" i="4"/>
  <c r="S780" i="4"/>
  <c r="S823" i="4"/>
  <c r="S874" i="4"/>
  <c r="S905" i="4"/>
  <c r="S959" i="4"/>
  <c r="S975" i="4"/>
  <c r="S977" i="4"/>
  <c r="N1268" i="4"/>
  <c r="R1268" i="4" s="1"/>
  <c r="N1280" i="4"/>
  <c r="R1280" i="4" s="1"/>
  <c r="L1845" i="4"/>
  <c r="E74" i="1"/>
  <c r="E66" i="1"/>
  <c r="E58" i="1"/>
  <c r="E50" i="1"/>
  <c r="E42" i="1"/>
  <c r="E34" i="1"/>
  <c r="E26" i="1"/>
  <c r="E18" i="1"/>
  <c r="E10" i="1"/>
  <c r="E73" i="1"/>
  <c r="E65" i="1"/>
  <c r="E57" i="1"/>
  <c r="E49" i="1"/>
  <c r="E41" i="1"/>
  <c r="E33" i="1"/>
  <c r="E25" i="1"/>
  <c r="E17" i="1"/>
  <c r="E9" i="1"/>
  <c r="E72" i="1"/>
  <c r="E64" i="1"/>
  <c r="E56" i="1"/>
  <c r="E48" i="1"/>
  <c r="E40" i="1"/>
  <c r="E32" i="1"/>
  <c r="E24" i="1"/>
  <c r="E16" i="1"/>
  <c r="E8" i="1"/>
  <c r="E71" i="1"/>
  <c r="E63" i="1"/>
  <c r="E55" i="1"/>
  <c r="E47" i="1"/>
  <c r="E39" i="1"/>
  <c r="E31" i="1"/>
  <c r="E23" i="1"/>
  <c r="E15" i="1"/>
  <c r="E7" i="1"/>
  <c r="J1732" i="4"/>
  <c r="L1743" i="4"/>
  <c r="J1756" i="4"/>
  <c r="J1758" i="4"/>
  <c r="L1762" i="4"/>
  <c r="L1782" i="4"/>
  <c r="J1785" i="4"/>
  <c r="L1789" i="4"/>
  <c r="J1792" i="4"/>
  <c r="J1810" i="4"/>
  <c r="L1813" i="4"/>
  <c r="E70" i="1"/>
  <c r="E62" i="1"/>
  <c r="E54" i="1"/>
  <c r="E46" i="1"/>
  <c r="E38" i="1"/>
  <c r="E30" i="1"/>
  <c r="E22" i="1"/>
  <c r="E14" i="1"/>
  <c r="E6" i="1"/>
  <c r="E69" i="1"/>
  <c r="E61" i="1"/>
  <c r="E53" i="1"/>
  <c r="E45" i="1"/>
  <c r="E37" i="1"/>
  <c r="E29" i="1"/>
  <c r="E21" i="1"/>
  <c r="E13" i="1"/>
  <c r="E5" i="1"/>
  <c r="E68" i="1"/>
  <c r="E60" i="1"/>
  <c r="E52" i="1"/>
  <c r="E44" i="1"/>
  <c r="E36" i="1"/>
  <c r="E28" i="1"/>
  <c r="E20" i="1"/>
  <c r="E12" i="1"/>
  <c r="E4" i="1"/>
  <c r="E75" i="1"/>
  <c r="E67" i="1"/>
  <c r="E59" i="1"/>
  <c r="E51" i="1"/>
  <c r="E43" i="1"/>
  <c r="E35" i="1"/>
  <c r="E27" i="1"/>
  <c r="E19" i="1"/>
  <c r="E11" i="1"/>
  <c r="S717" i="4"/>
  <c r="S718" i="4"/>
  <c r="S16" i="4"/>
  <c r="N156" i="4"/>
  <c r="R156" i="4" s="1"/>
  <c r="N158" i="4"/>
  <c r="R158" i="4" s="1"/>
  <c r="N160" i="4"/>
  <c r="R160" i="4" s="1"/>
  <c r="N164" i="4"/>
  <c r="R164" i="4" s="1"/>
  <c r="N174" i="4"/>
  <c r="R174" i="4" s="1"/>
  <c r="S59" i="4"/>
  <c r="N181" i="4"/>
  <c r="R181" i="4" s="1"/>
  <c r="S66" i="4"/>
  <c r="N194" i="4"/>
  <c r="R194" i="4" s="1"/>
  <c r="N196" i="4"/>
  <c r="R196" i="4" s="1"/>
  <c r="S82" i="4"/>
  <c r="S84" i="4"/>
  <c r="S86" i="4"/>
  <c r="S88" i="4"/>
  <c r="S90" i="4"/>
  <c r="S107" i="4"/>
  <c r="S116" i="4"/>
  <c r="S119" i="4"/>
  <c r="S121" i="4"/>
  <c r="S123" i="4"/>
  <c r="S125" i="4"/>
  <c r="S127" i="4"/>
  <c r="N129" i="4"/>
  <c r="R129" i="4" s="1"/>
  <c r="S131" i="4"/>
  <c r="S132" i="4"/>
  <c r="N144" i="4"/>
  <c r="R144" i="4" s="1"/>
  <c r="S146" i="4"/>
  <c r="S147" i="4"/>
  <c r="N275" i="4"/>
  <c r="R275" i="4" s="1"/>
  <c r="N163" i="4"/>
  <c r="R163" i="4" s="1"/>
  <c r="S167" i="4"/>
  <c r="S177" i="4"/>
  <c r="S187" i="4"/>
  <c r="N312" i="4"/>
  <c r="R312" i="4" s="1"/>
  <c r="N359" i="4"/>
  <c r="R359" i="4" s="1"/>
  <c r="S245" i="4"/>
  <c r="S265" i="4"/>
  <c r="S283" i="4"/>
  <c r="N416" i="4"/>
  <c r="R416" i="4" s="1"/>
  <c r="S313" i="4"/>
  <c r="S315" i="4"/>
  <c r="S397" i="4"/>
  <c r="S432" i="4"/>
  <c r="S469" i="4"/>
  <c r="S473" i="4"/>
  <c r="S495" i="4"/>
  <c r="S499" i="4"/>
  <c r="S532" i="4"/>
  <c r="S533" i="4"/>
  <c r="N612" i="4"/>
  <c r="R612" i="4" s="1"/>
  <c r="S571" i="4"/>
  <c r="S649" i="4"/>
  <c r="S676" i="4"/>
  <c r="S678" i="4"/>
  <c r="S755" i="4"/>
  <c r="S759" i="4"/>
  <c r="S815" i="4"/>
  <c r="N238" i="4"/>
  <c r="R238" i="4" s="1"/>
  <c r="N246" i="4"/>
  <c r="R246" i="4" s="1"/>
  <c r="N138" i="4"/>
  <c r="R138" i="4" s="1"/>
  <c r="N338" i="4"/>
  <c r="R338" i="4" s="1"/>
  <c r="S11" i="4"/>
  <c r="S20" i="4"/>
  <c r="N216" i="4"/>
  <c r="R216" i="4" s="1"/>
  <c r="N224" i="4"/>
  <c r="R224" i="4" s="1"/>
  <c r="S111" i="4"/>
  <c r="N137" i="4"/>
  <c r="R137" i="4" s="1"/>
  <c r="N262" i="4"/>
  <c r="R262" i="4" s="1"/>
  <c r="N152" i="4"/>
  <c r="R152" i="4" s="1"/>
  <c r="N154" i="4"/>
  <c r="R154" i="4" s="1"/>
  <c r="S157" i="4"/>
  <c r="N182" i="4"/>
  <c r="R182" i="4" s="1"/>
  <c r="N305" i="4"/>
  <c r="R305" i="4" s="1"/>
  <c r="S412" i="4"/>
  <c r="S413" i="4"/>
  <c r="S454" i="4"/>
  <c r="S831" i="4"/>
  <c r="N244" i="4"/>
  <c r="R244" i="4" s="1"/>
  <c r="N159" i="4"/>
  <c r="R159" i="4" s="1"/>
  <c r="N165" i="4"/>
  <c r="R165" i="4" s="1"/>
  <c r="N209" i="4"/>
  <c r="R209" i="4" s="1"/>
  <c r="N268" i="4"/>
  <c r="R268" i="4" s="1"/>
  <c r="N315" i="4"/>
  <c r="R315" i="4" s="1"/>
  <c r="S208" i="4"/>
  <c r="S210" i="4"/>
  <c r="S227" i="4"/>
  <c r="N429" i="4"/>
  <c r="R429" i="4" s="1"/>
  <c r="N432" i="4"/>
  <c r="R432" i="4" s="1"/>
  <c r="S358" i="4"/>
  <c r="S388" i="4"/>
  <c r="S564" i="4"/>
  <c r="S568" i="4"/>
  <c r="S582" i="4"/>
  <c r="S619" i="4"/>
  <c r="S622" i="4"/>
  <c r="S638" i="4"/>
  <c r="S711" i="4"/>
  <c r="S719" i="4"/>
  <c r="S721" i="4"/>
  <c r="S744" i="4"/>
  <c r="S748" i="4"/>
  <c r="S767" i="4"/>
  <c r="N1027" i="4"/>
  <c r="R1027" i="4" s="1"/>
  <c r="S927" i="4"/>
  <c r="N252" i="4"/>
  <c r="R252" i="4" s="1"/>
  <c r="N146" i="4"/>
  <c r="R146" i="4" s="1"/>
  <c r="N171" i="4"/>
  <c r="R171" i="4" s="1"/>
  <c r="N133" i="4"/>
  <c r="R133" i="4" s="1"/>
  <c r="S13" i="4"/>
  <c r="N187" i="4"/>
  <c r="R187" i="4" s="1"/>
  <c r="N203" i="4"/>
  <c r="R203" i="4" s="1"/>
  <c r="S113" i="4"/>
  <c r="S142" i="4"/>
  <c r="S223" i="4"/>
  <c r="N193" i="4"/>
  <c r="R193" i="4" s="1"/>
  <c r="N218" i="4"/>
  <c r="R218" i="4" s="1"/>
  <c r="N143" i="4"/>
  <c r="R143" i="4" s="1"/>
  <c r="N274" i="4"/>
  <c r="R274" i="4" s="1"/>
  <c r="N339" i="4"/>
  <c r="R339" i="4" s="1"/>
  <c r="N391" i="4"/>
  <c r="R391" i="4" s="1"/>
  <c r="S274" i="4"/>
  <c r="S273" i="4"/>
  <c r="S282" i="4"/>
  <c r="S281" i="4"/>
  <c r="S309" i="4"/>
  <c r="S310" i="4"/>
  <c r="N140" i="4"/>
  <c r="R140" i="4" s="1"/>
  <c r="N260" i="4"/>
  <c r="R260" i="4" s="1"/>
  <c r="N292" i="4"/>
  <c r="R292" i="4" s="1"/>
  <c r="N211" i="4"/>
  <c r="R211" i="4" s="1"/>
  <c r="S106" i="4"/>
  <c r="S162" i="4"/>
  <c r="N307" i="4"/>
  <c r="R307" i="4" s="1"/>
  <c r="S37" i="4"/>
  <c r="S41" i="4"/>
  <c r="S60" i="4"/>
  <c r="S70" i="4"/>
  <c r="S74" i="4"/>
  <c r="S78" i="4"/>
  <c r="S110" i="4"/>
  <c r="N130" i="4"/>
  <c r="R130" i="4" s="1"/>
  <c r="N132" i="4"/>
  <c r="R132" i="4" s="1"/>
  <c r="S135" i="4"/>
  <c r="N145" i="4"/>
  <c r="R145" i="4" s="1"/>
  <c r="N147" i="4"/>
  <c r="R147" i="4" s="1"/>
  <c r="S150" i="4"/>
  <c r="S154" i="4"/>
  <c r="N166" i="4"/>
  <c r="R166" i="4" s="1"/>
  <c r="N175" i="4"/>
  <c r="R175" i="4" s="1"/>
  <c r="S181" i="4"/>
  <c r="N317" i="4"/>
  <c r="R317" i="4" s="1"/>
  <c r="S205" i="4"/>
  <c r="S216" i="4"/>
  <c r="S218" i="4"/>
  <c r="S220" i="4"/>
  <c r="S231" i="4"/>
  <c r="S233" i="4"/>
  <c r="S235" i="4"/>
  <c r="S288" i="4"/>
  <c r="S402" i="4"/>
  <c r="S408" i="4"/>
  <c r="S447" i="4"/>
  <c r="S451" i="4"/>
  <c r="S502" i="4"/>
  <c r="S506" i="4"/>
  <c r="S550" i="4"/>
  <c r="S604" i="4"/>
  <c r="S700" i="4"/>
  <c r="S730" i="4"/>
  <c r="S822" i="4"/>
  <c r="S827" i="4"/>
  <c r="S982" i="4"/>
  <c r="S981" i="4"/>
  <c r="N148" i="4"/>
  <c r="R148" i="4" s="1"/>
  <c r="N178" i="4"/>
  <c r="R178" i="4" s="1"/>
  <c r="S65" i="4"/>
  <c r="N201" i="4"/>
  <c r="R201" i="4" s="1"/>
  <c r="N253" i="4"/>
  <c r="R253" i="4" s="1"/>
  <c r="S17" i="4"/>
  <c r="S35" i="4"/>
  <c r="S39" i="4"/>
  <c r="S43" i="4"/>
  <c r="N167" i="4"/>
  <c r="R167" i="4" s="1"/>
  <c r="S72" i="4"/>
  <c r="S76" i="4"/>
  <c r="S12" i="4"/>
  <c r="N172" i="4"/>
  <c r="R172" i="4" s="1"/>
  <c r="N177" i="4"/>
  <c r="R177" i="4" s="1"/>
  <c r="S62" i="4"/>
  <c r="S112" i="4"/>
  <c r="N136" i="4"/>
  <c r="R136" i="4" s="1"/>
  <c r="N151" i="4"/>
  <c r="R151" i="4" s="1"/>
  <c r="N155" i="4"/>
  <c r="R155" i="4" s="1"/>
  <c r="N170" i="4"/>
  <c r="R170" i="4" s="1"/>
  <c r="S183" i="4"/>
  <c r="S553" i="4"/>
  <c r="S557" i="4"/>
  <c r="S612" i="4"/>
  <c r="S689" i="4"/>
  <c r="S727" i="4"/>
  <c r="S733" i="4"/>
  <c r="S737" i="4"/>
  <c r="N405" i="4"/>
  <c r="R405" i="4" s="1"/>
  <c r="S325" i="4"/>
  <c r="S329" i="4"/>
  <c r="S343" i="4"/>
  <c r="S490" i="4"/>
  <c r="N716" i="4"/>
  <c r="R716" i="4" s="1"/>
  <c r="S826" i="4"/>
  <c r="S970" i="4"/>
  <c r="S898" i="4"/>
  <c r="N1021" i="4"/>
  <c r="R1021" i="4" s="1"/>
  <c r="S907" i="4"/>
  <c r="S910" i="4"/>
  <c r="N1039" i="4"/>
  <c r="R1039" i="4" s="1"/>
  <c r="S948" i="4"/>
  <c r="S973" i="4"/>
  <c r="N1249" i="4"/>
  <c r="R1249" i="4" s="1"/>
  <c r="N1463" i="4"/>
  <c r="R1463" i="4" s="1"/>
  <c r="N411" i="4"/>
  <c r="R411" i="4" s="1"/>
  <c r="S538" i="4"/>
  <c r="N764" i="4"/>
  <c r="R764" i="4" s="1"/>
  <c r="N1041" i="4"/>
  <c r="R1041" i="4" s="1"/>
  <c r="N1035" i="4"/>
  <c r="R1035" i="4" s="1"/>
  <c r="N1050" i="4"/>
  <c r="R1050" i="4" s="1"/>
  <c r="E1663" i="4"/>
  <c r="L1663" i="4" s="1"/>
  <c r="S252" i="4"/>
  <c r="S275" i="4"/>
  <c r="S290" i="4"/>
  <c r="S291" i="4"/>
  <c r="N419" i="4"/>
  <c r="R419" i="4" s="1"/>
  <c r="S322" i="4"/>
  <c r="S334" i="4"/>
  <c r="S336" i="4"/>
  <c r="S346" i="4"/>
  <c r="S348" i="4"/>
  <c r="S350" i="4"/>
  <c r="S363" i="4"/>
  <c r="S365" i="4"/>
  <c r="S376" i="4"/>
  <c r="S419" i="4"/>
  <c r="N543" i="4"/>
  <c r="R543" i="4" s="1"/>
  <c r="S575" i="4"/>
  <c r="S673" i="4"/>
  <c r="S724" i="4"/>
  <c r="S775" i="4"/>
  <c r="S786" i="4"/>
  <c r="S877" i="4"/>
  <c r="S891" i="4"/>
  <c r="N1034" i="4"/>
  <c r="R1034" i="4" s="1"/>
  <c r="S929" i="4"/>
  <c r="S962" i="4"/>
  <c r="N1030" i="4"/>
  <c r="R1030" i="4" s="1"/>
  <c r="N1046" i="4"/>
  <c r="R1046" i="4" s="1"/>
  <c r="N1346" i="4"/>
  <c r="R1346" i="4" s="1"/>
  <c r="N423" i="4"/>
  <c r="R423" i="4" s="1"/>
  <c r="S367" i="4"/>
  <c r="N594" i="4"/>
  <c r="R594" i="4" s="1"/>
  <c r="S540" i="4"/>
  <c r="S699" i="4"/>
  <c r="S710" i="4"/>
  <c r="S811" i="4"/>
  <c r="S814" i="4"/>
  <c r="S934" i="4"/>
  <c r="N1051" i="4"/>
  <c r="R1051" i="4" s="1"/>
  <c r="E1660" i="4"/>
  <c r="L1660" i="4" s="1"/>
  <c r="L1661" i="4"/>
  <c r="N1047" i="4"/>
  <c r="R1047" i="4" s="1"/>
  <c r="N1466" i="4"/>
  <c r="R1466" i="4" s="1"/>
  <c r="S562" i="4"/>
  <c r="S694" i="4"/>
  <c r="S703" i="4"/>
  <c r="S714" i="4"/>
  <c r="S732" i="4"/>
  <c r="S739" i="4"/>
  <c r="S743" i="4"/>
  <c r="S761" i="4"/>
  <c r="S770" i="4"/>
  <c r="S830" i="4"/>
  <c r="S951" i="4"/>
  <c r="S955" i="4"/>
  <c r="E1659" i="4"/>
  <c r="L1659" i="4" s="1"/>
  <c r="N1667" i="4" s="1"/>
  <c r="R1667" i="4" s="1"/>
  <c r="K10" i="4"/>
  <c r="M9" i="4"/>
  <c r="N207" i="4"/>
  <c r="R207" i="4" s="1"/>
  <c r="S130" i="4"/>
  <c r="N135" i="4"/>
  <c r="R135" i="4" s="1"/>
  <c r="S138" i="4"/>
  <c r="N142" i="4"/>
  <c r="R142" i="4" s="1"/>
  <c r="S145" i="4"/>
  <c r="N150" i="4"/>
  <c r="R150" i="4" s="1"/>
  <c r="N157" i="4"/>
  <c r="R157" i="4" s="1"/>
  <c r="S160" i="4"/>
  <c r="N282" i="4"/>
  <c r="R282" i="4" s="1"/>
  <c r="S180" i="4"/>
  <c r="N190" i="4"/>
  <c r="R190" i="4" s="1"/>
  <c r="N191" i="4"/>
  <c r="R191" i="4" s="1"/>
  <c r="N192" i="4"/>
  <c r="R192" i="4" s="1"/>
  <c r="N198" i="4"/>
  <c r="R198" i="4" s="1"/>
  <c r="N204" i="4"/>
  <c r="R204" i="4" s="1"/>
  <c r="N232" i="4"/>
  <c r="R232" i="4" s="1"/>
  <c r="N354" i="4"/>
  <c r="R354" i="4" s="1"/>
  <c r="N367" i="4"/>
  <c r="R367" i="4" s="1"/>
  <c r="N248" i="4"/>
  <c r="R248" i="4" s="1"/>
  <c r="N374" i="4"/>
  <c r="R374" i="4" s="1"/>
  <c r="N255" i="4"/>
  <c r="R255" i="4" s="1"/>
  <c r="S256" i="4"/>
  <c r="N258" i="4"/>
  <c r="R258" i="4" s="1"/>
  <c r="N383" i="4"/>
  <c r="R383" i="4" s="1"/>
  <c r="N272" i="4"/>
  <c r="R272" i="4" s="1"/>
  <c r="N294" i="4"/>
  <c r="R294" i="4" s="1"/>
  <c r="N300" i="4"/>
  <c r="R300" i="4" s="1"/>
  <c r="N306" i="4"/>
  <c r="R306" i="4" s="1"/>
  <c r="N441" i="4"/>
  <c r="R441" i="4" s="1"/>
  <c r="N464" i="4"/>
  <c r="R464" i="4" s="1"/>
  <c r="N353" i="4"/>
  <c r="R353" i="4" s="1"/>
  <c r="N369" i="4"/>
  <c r="R369" i="4" s="1"/>
  <c r="N380" i="4"/>
  <c r="R380" i="4" s="1"/>
  <c r="N134" i="4"/>
  <c r="R134" i="4" s="1"/>
  <c r="N141" i="4"/>
  <c r="R141" i="4" s="1"/>
  <c r="N149" i="4"/>
  <c r="R149" i="4" s="1"/>
  <c r="N288" i="4"/>
  <c r="R288" i="4" s="1"/>
  <c r="N169" i="4"/>
  <c r="R169" i="4" s="1"/>
  <c r="N296" i="4"/>
  <c r="R296" i="4" s="1"/>
  <c r="N180" i="4"/>
  <c r="R180" i="4" s="1"/>
  <c r="N304" i="4"/>
  <c r="R304" i="4" s="1"/>
  <c r="N189" i="4"/>
  <c r="R189" i="4" s="1"/>
  <c r="N210" i="4"/>
  <c r="R210" i="4" s="1"/>
  <c r="N217" i="4"/>
  <c r="R217" i="4" s="1"/>
  <c r="N240" i="4"/>
  <c r="R240" i="4" s="1"/>
  <c r="N243" i="4"/>
  <c r="R243" i="4" s="1"/>
  <c r="N250" i="4"/>
  <c r="R250" i="4" s="1"/>
  <c r="N264" i="4"/>
  <c r="R264" i="4" s="1"/>
  <c r="S276" i="4"/>
  <c r="S277" i="4"/>
  <c r="N278" i="4"/>
  <c r="R278" i="4" s="1"/>
  <c r="N284" i="4"/>
  <c r="R284" i="4" s="1"/>
  <c r="N287" i="4"/>
  <c r="R287" i="4" s="1"/>
  <c r="N309" i="4"/>
  <c r="R309" i="4" s="1"/>
  <c r="N323" i="4"/>
  <c r="R323" i="4" s="1"/>
  <c r="N343" i="4"/>
  <c r="R343" i="4" s="1"/>
  <c r="S34" i="4"/>
  <c r="S36" i="4"/>
  <c r="S38" i="4"/>
  <c r="S40" i="4"/>
  <c r="S42" i="4"/>
  <c r="S44" i="4"/>
  <c r="S83" i="4"/>
  <c r="S85" i="4"/>
  <c r="S87" i="4"/>
  <c r="S89" i="4"/>
  <c r="S91" i="4"/>
  <c r="N230" i="4"/>
  <c r="R230" i="4" s="1"/>
  <c r="N251" i="4"/>
  <c r="R251" i="4" s="1"/>
  <c r="S136" i="4"/>
  <c r="N259" i="4"/>
  <c r="R259" i="4" s="1"/>
  <c r="S143" i="4"/>
  <c r="N266" i="4"/>
  <c r="R266" i="4" s="1"/>
  <c r="S151" i="4"/>
  <c r="N273" i="4"/>
  <c r="R273" i="4" s="1"/>
  <c r="S158" i="4"/>
  <c r="N281" i="4"/>
  <c r="R281" i="4" s="1"/>
  <c r="S172" i="4"/>
  <c r="N188" i="4"/>
  <c r="R188" i="4" s="1"/>
  <c r="N197" i="4"/>
  <c r="R197" i="4" s="1"/>
  <c r="N202" i="4"/>
  <c r="R202" i="4" s="1"/>
  <c r="N324" i="4"/>
  <c r="R324" i="4" s="1"/>
  <c r="N331" i="4"/>
  <c r="R331" i="4" s="1"/>
  <c r="N225" i="4"/>
  <c r="R225" i="4" s="1"/>
  <c r="N352" i="4"/>
  <c r="R352" i="4" s="1"/>
  <c r="N233" i="4"/>
  <c r="R233" i="4" s="1"/>
  <c r="S234" i="4"/>
  <c r="N236" i="4"/>
  <c r="R236" i="4" s="1"/>
  <c r="N257" i="4"/>
  <c r="R257" i="4" s="1"/>
  <c r="N385" i="4"/>
  <c r="R385" i="4" s="1"/>
  <c r="S269" i="4"/>
  <c r="S270" i="4"/>
  <c r="N271" i="4"/>
  <c r="R271" i="4" s="1"/>
  <c r="N302" i="4"/>
  <c r="R302" i="4" s="1"/>
  <c r="N438" i="4"/>
  <c r="R438" i="4" s="1"/>
  <c r="N320" i="4"/>
  <c r="R320" i="4" s="1"/>
  <c r="N444" i="4"/>
  <c r="R444" i="4" s="1"/>
  <c r="S339" i="4"/>
  <c r="S338" i="4"/>
  <c r="N350" i="4"/>
  <c r="R350" i="4" s="1"/>
  <c r="N394" i="4"/>
  <c r="R394" i="4" s="1"/>
  <c r="S22" i="4"/>
  <c r="S69" i="4"/>
  <c r="N214" i="4"/>
  <c r="R214" i="4" s="1"/>
  <c r="N222" i="4"/>
  <c r="R222" i="4" s="1"/>
  <c r="S118" i="4"/>
  <c r="N311" i="4"/>
  <c r="R311" i="4" s="1"/>
  <c r="N195" i="4"/>
  <c r="R195" i="4" s="1"/>
  <c r="N330" i="4"/>
  <c r="R330" i="4" s="1"/>
  <c r="N337" i="4"/>
  <c r="R337" i="4" s="1"/>
  <c r="S219" i="4"/>
  <c r="N221" i="4"/>
  <c r="R221" i="4" s="1"/>
  <c r="S226" i="4"/>
  <c r="N228" i="4"/>
  <c r="R228" i="4" s="1"/>
  <c r="N242" i="4"/>
  <c r="R242" i="4" s="1"/>
  <c r="N249" i="4"/>
  <c r="R249" i="4" s="1"/>
  <c r="N378" i="4"/>
  <c r="R378" i="4" s="1"/>
  <c r="S261" i="4"/>
  <c r="S262" i="4"/>
  <c r="N263" i="4"/>
  <c r="R263" i="4" s="1"/>
  <c r="N276" i="4"/>
  <c r="R276" i="4" s="1"/>
  <c r="N398" i="4"/>
  <c r="R398" i="4" s="1"/>
  <c r="N280" i="4"/>
  <c r="R280" i="4" s="1"/>
  <c r="N404" i="4"/>
  <c r="R404" i="4" s="1"/>
  <c r="S285" i="4"/>
  <c r="S286" i="4"/>
  <c r="N407" i="4"/>
  <c r="R407" i="4" s="1"/>
  <c r="N293" i="4"/>
  <c r="R293" i="4" s="1"/>
  <c r="N326" i="4"/>
  <c r="R326" i="4" s="1"/>
  <c r="N342" i="4"/>
  <c r="R342" i="4" s="1"/>
  <c r="N481" i="4"/>
  <c r="R481" i="4" s="1"/>
  <c r="N372" i="4"/>
  <c r="R372" i="4" s="1"/>
  <c r="N208" i="4"/>
  <c r="R208" i="4" s="1"/>
  <c r="N131" i="4"/>
  <c r="R131" i="4" s="1"/>
  <c r="N139" i="4"/>
  <c r="R139" i="4" s="1"/>
  <c r="N153" i="4"/>
  <c r="R153" i="4" s="1"/>
  <c r="N161" i="4"/>
  <c r="R161" i="4" s="1"/>
  <c r="N283" i="4"/>
  <c r="R283" i="4" s="1"/>
  <c r="N289" i="4"/>
  <c r="R289" i="4" s="1"/>
  <c r="N206" i="4"/>
  <c r="R206" i="4" s="1"/>
  <c r="N213" i="4"/>
  <c r="R213" i="4" s="1"/>
  <c r="N231" i="4"/>
  <c r="R231" i="4" s="1"/>
  <c r="N235" i="4"/>
  <c r="R235" i="4" s="1"/>
  <c r="S247" i="4"/>
  <c r="S248" i="4"/>
  <c r="N370" i="4"/>
  <c r="R370" i="4" s="1"/>
  <c r="S254" i="4"/>
  <c r="S255" i="4"/>
  <c r="N256" i="4"/>
  <c r="R256" i="4" s="1"/>
  <c r="N269" i="4"/>
  <c r="R269" i="4" s="1"/>
  <c r="N286" i="4"/>
  <c r="R286" i="4" s="1"/>
  <c r="N298" i="4"/>
  <c r="R298" i="4" s="1"/>
  <c r="S300" i="4"/>
  <c r="S301" i="4"/>
  <c r="N308" i="4"/>
  <c r="R308" i="4" s="1"/>
  <c r="N322" i="4"/>
  <c r="R322" i="4" s="1"/>
  <c r="N336" i="4"/>
  <c r="R336" i="4" s="1"/>
  <c r="N357" i="4"/>
  <c r="R357" i="4" s="1"/>
  <c r="N365" i="4"/>
  <c r="R365" i="4" s="1"/>
  <c r="N387" i="4"/>
  <c r="R387" i="4" s="1"/>
  <c r="N402" i="4"/>
  <c r="R402" i="4" s="1"/>
  <c r="N200" i="4"/>
  <c r="R200" i="4" s="1"/>
  <c r="N237" i="4"/>
  <c r="R237" i="4" s="1"/>
  <c r="N245" i="4"/>
  <c r="R245" i="4" s="1"/>
  <c r="S133" i="4"/>
  <c r="S148" i="4"/>
  <c r="S155" i="4"/>
  <c r="N162" i="4"/>
  <c r="R162" i="4" s="1"/>
  <c r="S179" i="4"/>
  <c r="N183" i="4"/>
  <c r="R183" i="4" s="1"/>
  <c r="N186" i="4"/>
  <c r="R186" i="4" s="1"/>
  <c r="N327" i="4"/>
  <c r="R327" i="4" s="1"/>
  <c r="N328" i="4"/>
  <c r="R328" i="4" s="1"/>
  <c r="N334" i="4"/>
  <c r="R334" i="4" s="1"/>
  <c r="N220" i="4"/>
  <c r="R220" i="4" s="1"/>
  <c r="N227" i="4"/>
  <c r="R227" i="4" s="1"/>
  <c r="N356" i="4"/>
  <c r="R356" i="4" s="1"/>
  <c r="N241" i="4"/>
  <c r="R241" i="4" s="1"/>
  <c r="N261" i="4"/>
  <c r="R261" i="4" s="1"/>
  <c r="N396" i="4"/>
  <c r="R396" i="4" s="1"/>
  <c r="N277" i="4"/>
  <c r="R277" i="4" s="1"/>
  <c r="S278" i="4"/>
  <c r="S279" i="4"/>
  <c r="N400" i="4"/>
  <c r="R400" i="4" s="1"/>
  <c r="N295" i="4"/>
  <c r="R295" i="4" s="1"/>
  <c r="N299" i="4"/>
  <c r="R299" i="4" s="1"/>
  <c r="N301" i="4"/>
  <c r="R301" i="4" s="1"/>
  <c r="N319" i="4"/>
  <c r="R319" i="4" s="1"/>
  <c r="N325" i="4"/>
  <c r="R325" i="4" s="1"/>
  <c r="N333" i="4"/>
  <c r="R333" i="4" s="1"/>
  <c r="N362" i="4"/>
  <c r="R362" i="4" s="1"/>
  <c r="N363" i="4"/>
  <c r="R363" i="4" s="1"/>
  <c r="N377" i="4"/>
  <c r="R377" i="4" s="1"/>
  <c r="N480" i="4"/>
  <c r="R480" i="4" s="1"/>
  <c r="N229" i="4"/>
  <c r="R229" i="4" s="1"/>
  <c r="N168" i="4"/>
  <c r="R168" i="4" s="1"/>
  <c r="N290" i="4"/>
  <c r="R290" i="4" s="1"/>
  <c r="N173" i="4"/>
  <c r="R173" i="4" s="1"/>
  <c r="N176" i="4"/>
  <c r="R176" i="4" s="1"/>
  <c r="N184" i="4"/>
  <c r="R184" i="4" s="1"/>
  <c r="N199" i="4"/>
  <c r="R199" i="4" s="1"/>
  <c r="N205" i="4"/>
  <c r="R205" i="4" s="1"/>
  <c r="N234" i="4"/>
  <c r="R234" i="4" s="1"/>
  <c r="S239" i="4"/>
  <c r="N247" i="4"/>
  <c r="R247" i="4" s="1"/>
  <c r="N254" i="4"/>
  <c r="R254" i="4" s="1"/>
  <c r="N376" i="4"/>
  <c r="R376" i="4" s="1"/>
  <c r="N389" i="4"/>
  <c r="R389" i="4" s="1"/>
  <c r="N270" i="4"/>
  <c r="R270" i="4" s="1"/>
  <c r="N279" i="4"/>
  <c r="R279" i="4" s="1"/>
  <c r="N313" i="4"/>
  <c r="R313" i="4" s="1"/>
  <c r="N316" i="4"/>
  <c r="R316" i="4" s="1"/>
  <c r="N465" i="4"/>
  <c r="R465" i="4" s="1"/>
  <c r="N215" i="4"/>
  <c r="R215" i="4" s="1"/>
  <c r="N223" i="4"/>
  <c r="R223" i="4" s="1"/>
  <c r="N185" i="4"/>
  <c r="R185" i="4" s="1"/>
  <c r="N212" i="4"/>
  <c r="R212" i="4" s="1"/>
  <c r="N219" i="4"/>
  <c r="R219" i="4" s="1"/>
  <c r="N226" i="4"/>
  <c r="R226" i="4" s="1"/>
  <c r="S232" i="4"/>
  <c r="N239" i="4"/>
  <c r="R239" i="4" s="1"/>
  <c r="N361" i="4"/>
  <c r="R361" i="4" s="1"/>
  <c r="N381" i="4"/>
  <c r="R381" i="4" s="1"/>
  <c r="S263" i="4"/>
  <c r="N265" i="4"/>
  <c r="R265" i="4" s="1"/>
  <c r="N285" i="4"/>
  <c r="R285" i="4" s="1"/>
  <c r="N409" i="4"/>
  <c r="R409" i="4" s="1"/>
  <c r="N291" i="4"/>
  <c r="R291" i="4" s="1"/>
  <c r="S293" i="4"/>
  <c r="S294" i="4"/>
  <c r="N335" i="4"/>
  <c r="R335" i="4" s="1"/>
  <c r="N399" i="4"/>
  <c r="R399" i="4" s="1"/>
  <c r="S237" i="4"/>
  <c r="N427" i="4"/>
  <c r="R427" i="4" s="1"/>
  <c r="N314" i="4"/>
  <c r="R314" i="4" s="1"/>
  <c r="S317" i="4"/>
  <c r="N452" i="4"/>
  <c r="R452" i="4" s="1"/>
  <c r="N455" i="4"/>
  <c r="R455" i="4" s="1"/>
  <c r="N458" i="4"/>
  <c r="R458" i="4" s="1"/>
  <c r="N466" i="4"/>
  <c r="R466" i="4" s="1"/>
  <c r="S347" i="4"/>
  <c r="N348" i="4"/>
  <c r="R348" i="4" s="1"/>
  <c r="S353" i="4"/>
  <c r="S378" i="4"/>
  <c r="N500" i="4"/>
  <c r="R500" i="4" s="1"/>
  <c r="N503" i="4"/>
  <c r="R503" i="4" s="1"/>
  <c r="S384" i="4"/>
  <c r="S390" i="4"/>
  <c r="N514" i="4"/>
  <c r="R514" i="4" s="1"/>
  <c r="N395" i="4"/>
  <c r="R395" i="4" s="1"/>
  <c r="S410" i="4"/>
  <c r="N413" i="4"/>
  <c r="R413" i="4" s="1"/>
  <c r="N425" i="4"/>
  <c r="R425" i="4" s="1"/>
  <c r="N547" i="4"/>
  <c r="R547" i="4" s="1"/>
  <c r="N431" i="4"/>
  <c r="R431" i="4" s="1"/>
  <c r="N433" i="4"/>
  <c r="R433" i="4" s="1"/>
  <c r="N555" i="4"/>
  <c r="R555" i="4" s="1"/>
  <c r="N491" i="4"/>
  <c r="R491" i="4" s="1"/>
  <c r="N705" i="4"/>
  <c r="R705" i="4" s="1"/>
  <c r="N418" i="4"/>
  <c r="R418" i="4" s="1"/>
  <c r="N445" i="4"/>
  <c r="R445" i="4" s="1"/>
  <c r="S327" i="4"/>
  <c r="S333" i="4"/>
  <c r="S340" i="4"/>
  <c r="S345" i="4"/>
  <c r="N364" i="4"/>
  <c r="R364" i="4" s="1"/>
  <c r="S370" i="4"/>
  <c r="N492" i="4"/>
  <c r="R492" i="4" s="1"/>
  <c r="N373" i="4"/>
  <c r="R373" i="4" s="1"/>
  <c r="S382" i="4"/>
  <c r="N517" i="4"/>
  <c r="R517" i="4" s="1"/>
  <c r="N532" i="4"/>
  <c r="R532" i="4" s="1"/>
  <c r="N580" i="4"/>
  <c r="R580" i="4" s="1"/>
  <c r="N390" i="4"/>
  <c r="R390" i="4" s="1"/>
  <c r="N401" i="4"/>
  <c r="R401" i="4" s="1"/>
  <c r="N529" i="4"/>
  <c r="R529" i="4" s="1"/>
  <c r="N410" i="4"/>
  <c r="R410" i="4" s="1"/>
  <c r="N412" i="4"/>
  <c r="R412" i="4" s="1"/>
  <c r="N415" i="4"/>
  <c r="R415" i="4" s="1"/>
  <c r="S423" i="4"/>
  <c r="S422" i="4"/>
  <c r="N424" i="4"/>
  <c r="R424" i="4" s="1"/>
  <c r="N552" i="4"/>
  <c r="R552" i="4" s="1"/>
  <c r="N448" i="4"/>
  <c r="R448" i="4" s="1"/>
  <c r="N462" i="4"/>
  <c r="R462" i="4" s="1"/>
  <c r="N591" i="4"/>
  <c r="R591" i="4" s="1"/>
  <c r="N473" i="4"/>
  <c r="R473" i="4" s="1"/>
  <c r="N488" i="4"/>
  <c r="R488" i="4" s="1"/>
  <c r="N499" i="4"/>
  <c r="R499" i="4" s="1"/>
  <c r="N434" i="4"/>
  <c r="R434" i="4" s="1"/>
  <c r="N341" i="4"/>
  <c r="R341" i="4" s="1"/>
  <c r="N345" i="4"/>
  <c r="R345" i="4" s="1"/>
  <c r="N379" i="4"/>
  <c r="R379" i="4" s="1"/>
  <c r="N382" i="4"/>
  <c r="R382" i="4" s="1"/>
  <c r="N393" i="4"/>
  <c r="R393" i="4" s="1"/>
  <c r="N518" i="4"/>
  <c r="R518" i="4" s="1"/>
  <c r="N421" i="4"/>
  <c r="R421" i="4" s="1"/>
  <c r="N422" i="4"/>
  <c r="R422" i="4" s="1"/>
  <c r="S426" i="4"/>
  <c r="N563" i="4"/>
  <c r="R563" i="4" s="1"/>
  <c r="N447" i="4"/>
  <c r="R447" i="4" s="1"/>
  <c r="N603" i="4"/>
  <c r="R603" i="4" s="1"/>
  <c r="N437" i="4"/>
  <c r="R437" i="4" s="1"/>
  <c r="N318" i="4"/>
  <c r="R318" i="4" s="1"/>
  <c r="N329" i="4"/>
  <c r="R329" i="4" s="1"/>
  <c r="N460" i="4"/>
  <c r="R460" i="4" s="1"/>
  <c r="N470" i="4"/>
  <c r="R470" i="4" s="1"/>
  <c r="N351" i="4"/>
  <c r="R351" i="4" s="1"/>
  <c r="N368" i="4"/>
  <c r="R368" i="4" s="1"/>
  <c r="N371" i="4"/>
  <c r="R371" i="4" s="1"/>
  <c r="N496" i="4"/>
  <c r="R496" i="4" s="1"/>
  <c r="N507" i="4"/>
  <c r="R507" i="4" s="1"/>
  <c r="N388" i="4"/>
  <c r="R388" i="4" s="1"/>
  <c r="N406" i="4"/>
  <c r="R406" i="4" s="1"/>
  <c r="N534" i="4"/>
  <c r="R534" i="4" s="1"/>
  <c r="N537" i="4"/>
  <c r="R537" i="4" s="1"/>
  <c r="N544" i="4"/>
  <c r="R544" i="4" s="1"/>
  <c r="N430" i="4"/>
  <c r="R430" i="4" s="1"/>
  <c r="N436" i="4"/>
  <c r="R436" i="4" s="1"/>
  <c r="N451" i="4"/>
  <c r="R451" i="4" s="1"/>
  <c r="S496" i="4"/>
  <c r="S497" i="4"/>
  <c r="N506" i="4"/>
  <c r="R506" i="4" s="1"/>
  <c r="N513" i="4"/>
  <c r="R513" i="4" s="1"/>
  <c r="N527" i="4"/>
  <c r="R527" i="4" s="1"/>
  <c r="N584" i="4"/>
  <c r="R584" i="4" s="1"/>
  <c r="S292" i="4"/>
  <c r="N443" i="4"/>
  <c r="R443" i="4" s="1"/>
  <c r="N456" i="4"/>
  <c r="R456" i="4" s="1"/>
  <c r="N463" i="4"/>
  <c r="R463" i="4" s="1"/>
  <c r="N355" i="4"/>
  <c r="R355" i="4" s="1"/>
  <c r="N360" i="4"/>
  <c r="R360" i="4" s="1"/>
  <c r="N510" i="4"/>
  <c r="R510" i="4" s="1"/>
  <c r="N392" i="4"/>
  <c r="R392" i="4" s="1"/>
  <c r="N408" i="4"/>
  <c r="R408" i="4" s="1"/>
  <c r="N536" i="4"/>
  <c r="R536" i="4" s="1"/>
  <c r="N541" i="4"/>
  <c r="R541" i="4" s="1"/>
  <c r="N446" i="4"/>
  <c r="R446" i="4" s="1"/>
  <c r="N610" i="4"/>
  <c r="R610" i="4" s="1"/>
  <c r="N616" i="4"/>
  <c r="R616" i="4" s="1"/>
  <c r="S202" i="4"/>
  <c r="S298" i="4"/>
  <c r="N303" i="4"/>
  <c r="R303" i="4" s="1"/>
  <c r="N310" i="4"/>
  <c r="R310" i="4" s="1"/>
  <c r="S331" i="4"/>
  <c r="N459" i="4"/>
  <c r="R459" i="4" s="1"/>
  <c r="N340" i="4"/>
  <c r="R340" i="4" s="1"/>
  <c r="N347" i="4"/>
  <c r="R347" i="4" s="1"/>
  <c r="N485" i="4"/>
  <c r="R485" i="4" s="1"/>
  <c r="N366" i="4"/>
  <c r="R366" i="4" s="1"/>
  <c r="N384" i="4"/>
  <c r="R384" i="4" s="1"/>
  <c r="S395" i="4"/>
  <c r="N397" i="4"/>
  <c r="R397" i="4" s="1"/>
  <c r="N525" i="4"/>
  <c r="R525" i="4" s="1"/>
  <c r="S406" i="4"/>
  <c r="N414" i="4"/>
  <c r="R414" i="4" s="1"/>
  <c r="N548" i="4"/>
  <c r="R548" i="4" s="1"/>
  <c r="N556" i="4"/>
  <c r="R556" i="4" s="1"/>
  <c r="N440" i="4"/>
  <c r="R440" i="4" s="1"/>
  <c r="N581" i="4"/>
  <c r="R581" i="4" s="1"/>
  <c r="N494" i="4"/>
  <c r="R494" i="4" s="1"/>
  <c r="N531" i="4"/>
  <c r="R531" i="4" s="1"/>
  <c r="N565" i="4"/>
  <c r="R565" i="4" s="1"/>
  <c r="N321" i="4"/>
  <c r="R321" i="4" s="1"/>
  <c r="S324" i="4"/>
  <c r="N449" i="4"/>
  <c r="R449" i="4" s="1"/>
  <c r="N344" i="4"/>
  <c r="R344" i="4" s="1"/>
  <c r="N349" i="4"/>
  <c r="R349" i="4" s="1"/>
  <c r="N474" i="4"/>
  <c r="R474" i="4" s="1"/>
  <c r="S355" i="4"/>
  <c r="N477" i="4"/>
  <c r="R477" i="4" s="1"/>
  <c r="N358" i="4"/>
  <c r="R358" i="4" s="1"/>
  <c r="S373" i="4"/>
  <c r="N375" i="4"/>
  <c r="R375" i="4" s="1"/>
  <c r="N386" i="4"/>
  <c r="R386" i="4" s="1"/>
  <c r="N511" i="4"/>
  <c r="R511" i="4" s="1"/>
  <c r="S400" i="4"/>
  <c r="N522" i="4"/>
  <c r="R522" i="4" s="1"/>
  <c r="N403" i="4"/>
  <c r="R403" i="4" s="1"/>
  <c r="N426" i="4"/>
  <c r="R426" i="4" s="1"/>
  <c r="N454" i="4"/>
  <c r="R454" i="4" s="1"/>
  <c r="S470" i="4"/>
  <c r="S471" i="4"/>
  <c r="N661" i="4"/>
  <c r="R661" i="4" s="1"/>
  <c r="N558" i="4"/>
  <c r="R558" i="4" s="1"/>
  <c r="S574" i="4"/>
  <c r="N471" i="4"/>
  <c r="R471" i="4" s="1"/>
  <c r="N478" i="4"/>
  <c r="R478" i="4" s="1"/>
  <c r="N486" i="4"/>
  <c r="R486" i="4" s="1"/>
  <c r="N493" i="4"/>
  <c r="R493" i="4" s="1"/>
  <c r="N508" i="4"/>
  <c r="R508" i="4" s="1"/>
  <c r="N515" i="4"/>
  <c r="R515" i="4" s="1"/>
  <c r="N523" i="4"/>
  <c r="R523" i="4" s="1"/>
  <c r="N530" i="4"/>
  <c r="R530" i="4" s="1"/>
  <c r="N439" i="4"/>
  <c r="R439" i="4" s="1"/>
  <c r="N570" i="4"/>
  <c r="R570" i="4" s="1"/>
  <c r="N487" i="4"/>
  <c r="R487" i="4" s="1"/>
  <c r="N524" i="4"/>
  <c r="R524" i="4" s="1"/>
  <c r="N549" i="4"/>
  <c r="R549" i="4" s="1"/>
  <c r="N659" i="4"/>
  <c r="R659" i="4" s="1"/>
  <c r="S459" i="4"/>
  <c r="S460" i="4"/>
  <c r="N479" i="4"/>
  <c r="R479" i="4" s="1"/>
  <c r="N602" i="4"/>
  <c r="R602" i="4" s="1"/>
  <c r="N609" i="4"/>
  <c r="R609" i="4" s="1"/>
  <c r="N498" i="4"/>
  <c r="R498" i="4" s="1"/>
  <c r="S511" i="4"/>
  <c r="S512" i="4"/>
  <c r="S559" i="4"/>
  <c r="S560" i="4"/>
  <c r="N749" i="4"/>
  <c r="R749" i="4" s="1"/>
  <c r="N741" i="4"/>
  <c r="R741" i="4" s="1"/>
  <c r="N469" i="4"/>
  <c r="R469" i="4" s="1"/>
  <c r="N521" i="4"/>
  <c r="R521" i="4" s="1"/>
  <c r="N528" i="4"/>
  <c r="R528" i="4" s="1"/>
  <c r="N533" i="4"/>
  <c r="R533" i="4" s="1"/>
  <c r="N550" i="4"/>
  <c r="R550" i="4" s="1"/>
  <c r="N575" i="4"/>
  <c r="R575" i="4" s="1"/>
  <c r="N640" i="4"/>
  <c r="R640" i="4" s="1"/>
  <c r="S522" i="4"/>
  <c r="S523" i="4"/>
  <c r="S544" i="4"/>
  <c r="S545" i="4"/>
  <c r="N583" i="4"/>
  <c r="R583" i="4" s="1"/>
  <c r="N586" i="4"/>
  <c r="R586" i="4" s="1"/>
  <c r="N634" i="4"/>
  <c r="R634" i="4" s="1"/>
  <c r="N663" i="4"/>
  <c r="R663" i="4" s="1"/>
  <c r="N467" i="4"/>
  <c r="R467" i="4" s="1"/>
  <c r="N475" i="4"/>
  <c r="R475" i="4" s="1"/>
  <c r="N482" i="4"/>
  <c r="R482" i="4" s="1"/>
  <c r="N489" i="4"/>
  <c r="R489" i="4" s="1"/>
  <c r="N497" i="4"/>
  <c r="R497" i="4" s="1"/>
  <c r="N504" i="4"/>
  <c r="R504" i="4" s="1"/>
  <c r="N512" i="4"/>
  <c r="R512" i="4" s="1"/>
  <c r="N519" i="4"/>
  <c r="R519" i="4" s="1"/>
  <c r="N526" i="4"/>
  <c r="R526" i="4" s="1"/>
  <c r="N417" i="4"/>
  <c r="R417" i="4" s="1"/>
  <c r="N420" i="4"/>
  <c r="R420" i="4" s="1"/>
  <c r="N428" i="4"/>
  <c r="R428" i="4" s="1"/>
  <c r="N551" i="4"/>
  <c r="R551" i="4" s="1"/>
  <c r="N573" i="4"/>
  <c r="R573" i="4" s="1"/>
  <c r="N457" i="4"/>
  <c r="R457" i="4" s="1"/>
  <c r="N484" i="4"/>
  <c r="R484" i="4" s="1"/>
  <c r="N605" i="4"/>
  <c r="R605" i="4" s="1"/>
  <c r="N502" i="4"/>
  <c r="R502" i="4" s="1"/>
  <c r="N628" i="4"/>
  <c r="R628" i="4" s="1"/>
  <c r="N639" i="4"/>
  <c r="R639" i="4" s="1"/>
  <c r="N654" i="4"/>
  <c r="R654" i="4" s="1"/>
  <c r="N597" i="4"/>
  <c r="R597" i="4" s="1"/>
  <c r="N592" i="4"/>
  <c r="R592" i="4" s="1"/>
  <c r="N476" i="4"/>
  <c r="R476" i="4" s="1"/>
  <c r="N632" i="4"/>
  <c r="R632" i="4" s="1"/>
  <c r="N643" i="4"/>
  <c r="R643" i="4" s="1"/>
  <c r="N646" i="4"/>
  <c r="R646" i="4" s="1"/>
  <c r="N553" i="4"/>
  <c r="R553" i="4" s="1"/>
  <c r="S566" i="4"/>
  <c r="S567" i="4"/>
  <c r="S591" i="4"/>
  <c r="S592" i="4"/>
  <c r="N750" i="4"/>
  <c r="R750" i="4" s="1"/>
  <c r="N645" i="4"/>
  <c r="R645" i="4" s="1"/>
  <c r="S430" i="4"/>
  <c r="N468" i="4"/>
  <c r="R468" i="4" s="1"/>
  <c r="S481" i="4"/>
  <c r="S482" i="4"/>
  <c r="N495" i="4"/>
  <c r="R495" i="4" s="1"/>
  <c r="N617" i="4"/>
  <c r="R617" i="4" s="1"/>
  <c r="N501" i="4"/>
  <c r="R501" i="4" s="1"/>
  <c r="N505" i="4"/>
  <c r="R505" i="4" s="1"/>
  <c r="N627" i="4"/>
  <c r="R627" i="4" s="1"/>
  <c r="N538" i="4"/>
  <c r="R538" i="4" s="1"/>
  <c r="N668" i="4"/>
  <c r="R668" i="4" s="1"/>
  <c r="N685" i="4"/>
  <c r="R685" i="4" s="1"/>
  <c r="N561" i="4"/>
  <c r="R561" i="4" s="1"/>
  <c r="S442" i="4"/>
  <c r="N567" i="4"/>
  <c r="R567" i="4" s="1"/>
  <c r="N450" i="4"/>
  <c r="R450" i="4" s="1"/>
  <c r="S477" i="4"/>
  <c r="S478" i="4"/>
  <c r="N601" i="4"/>
  <c r="R601" i="4" s="1"/>
  <c r="N483" i="4"/>
  <c r="R483" i="4" s="1"/>
  <c r="N606" i="4"/>
  <c r="R606" i="4" s="1"/>
  <c r="N607" i="4"/>
  <c r="R607" i="4" s="1"/>
  <c r="N625" i="4"/>
  <c r="R625" i="4" s="1"/>
  <c r="S507" i="4"/>
  <c r="S508" i="4"/>
  <c r="N509" i="4"/>
  <c r="R509" i="4" s="1"/>
  <c r="S518" i="4"/>
  <c r="S519" i="4"/>
  <c r="S525" i="4"/>
  <c r="S526" i="4"/>
  <c r="S551" i="4"/>
  <c r="S552" i="4"/>
  <c r="N620" i="4"/>
  <c r="R620" i="4" s="1"/>
  <c r="N638" i="4"/>
  <c r="R638" i="4" s="1"/>
  <c r="N649" i="4"/>
  <c r="R649" i="4" s="1"/>
  <c r="N726" i="4"/>
  <c r="R726" i="4" s="1"/>
  <c r="N776" i="4"/>
  <c r="R776" i="4" s="1"/>
  <c r="N540" i="4"/>
  <c r="R540" i="4" s="1"/>
  <c r="N559" i="4"/>
  <c r="R559" i="4" s="1"/>
  <c r="N442" i="4"/>
  <c r="R442" i="4" s="1"/>
  <c r="N569" i="4"/>
  <c r="R569" i="4" s="1"/>
  <c r="S455" i="4"/>
  <c r="S456" i="4"/>
  <c r="N579" i="4"/>
  <c r="R579" i="4" s="1"/>
  <c r="N461" i="4"/>
  <c r="R461" i="4" s="1"/>
  <c r="S466" i="4"/>
  <c r="S467" i="4"/>
  <c r="N590" i="4"/>
  <c r="R590" i="4" s="1"/>
  <c r="N472" i="4"/>
  <c r="R472" i="4" s="1"/>
  <c r="N595" i="4"/>
  <c r="R595" i="4" s="1"/>
  <c r="N596" i="4"/>
  <c r="R596" i="4" s="1"/>
  <c r="N490" i="4"/>
  <c r="R490" i="4" s="1"/>
  <c r="N613" i="4"/>
  <c r="R613" i="4" s="1"/>
  <c r="N614" i="4"/>
  <c r="R614" i="4" s="1"/>
  <c r="N623" i="4"/>
  <c r="R623" i="4" s="1"/>
  <c r="N624" i="4"/>
  <c r="R624" i="4" s="1"/>
  <c r="S514" i="4"/>
  <c r="S515" i="4"/>
  <c r="N516" i="4"/>
  <c r="R516" i="4" s="1"/>
  <c r="N520" i="4"/>
  <c r="R520" i="4" s="1"/>
  <c r="S529" i="4"/>
  <c r="S530" i="4"/>
  <c r="N676" i="4"/>
  <c r="R676" i="4" s="1"/>
  <c r="N683" i="4"/>
  <c r="R683" i="4" s="1"/>
  <c r="N670" i="4"/>
  <c r="R670" i="4" s="1"/>
  <c r="N678" i="4"/>
  <c r="R678" i="4" s="1"/>
  <c r="N737" i="4"/>
  <c r="R737" i="4" s="1"/>
  <c r="N760" i="4"/>
  <c r="R760" i="4" s="1"/>
  <c r="N767" i="4"/>
  <c r="R767" i="4" s="1"/>
  <c r="N905" i="4"/>
  <c r="R905" i="4" s="1"/>
  <c r="N814" i="4"/>
  <c r="R814" i="4" s="1"/>
  <c r="N554" i="4"/>
  <c r="R554" i="4" s="1"/>
  <c r="N560" i="4"/>
  <c r="R560" i="4" s="1"/>
  <c r="N562" i="4"/>
  <c r="R562" i="4" s="1"/>
  <c r="N598" i="4"/>
  <c r="R598" i="4" s="1"/>
  <c r="N599" i="4"/>
  <c r="R599" i="4" s="1"/>
  <c r="S485" i="4"/>
  <c r="S486" i="4"/>
  <c r="N635" i="4"/>
  <c r="R635" i="4" s="1"/>
  <c r="N675" i="4"/>
  <c r="R675" i="4" s="1"/>
  <c r="N557" i="4"/>
  <c r="R557" i="4" s="1"/>
  <c r="N682" i="4"/>
  <c r="R682" i="4" s="1"/>
  <c r="N564" i="4"/>
  <c r="R564" i="4" s="1"/>
  <c r="N568" i="4"/>
  <c r="R568" i="4" s="1"/>
  <c r="N572" i="4"/>
  <c r="R572" i="4" s="1"/>
  <c r="S602" i="4"/>
  <c r="S603" i="4"/>
  <c r="N734" i="4"/>
  <c r="R734" i="4" s="1"/>
  <c r="N706" i="4"/>
  <c r="R706" i="4" s="1"/>
  <c r="S798" i="4"/>
  <c r="S799" i="4"/>
  <c r="N539" i="4"/>
  <c r="R539" i="4" s="1"/>
  <c r="N545" i="4"/>
  <c r="R545" i="4" s="1"/>
  <c r="N435" i="4"/>
  <c r="R435" i="4" s="1"/>
  <c r="S445" i="4"/>
  <c r="N566" i="4"/>
  <c r="R566" i="4" s="1"/>
  <c r="S449" i="4"/>
  <c r="N453" i="4"/>
  <c r="R453" i="4" s="1"/>
  <c r="N576" i="4"/>
  <c r="R576" i="4" s="1"/>
  <c r="N577" i="4"/>
  <c r="R577" i="4" s="1"/>
  <c r="S463" i="4"/>
  <c r="S464" i="4"/>
  <c r="N587" i="4"/>
  <c r="R587" i="4" s="1"/>
  <c r="N588" i="4"/>
  <c r="R588" i="4" s="1"/>
  <c r="S474" i="4"/>
  <c r="S475" i="4"/>
  <c r="S492" i="4"/>
  <c r="S493" i="4"/>
  <c r="N618" i="4"/>
  <c r="R618" i="4" s="1"/>
  <c r="S503" i="4"/>
  <c r="S504" i="4"/>
  <c r="N653" i="4"/>
  <c r="R653" i="4" s="1"/>
  <c r="N535" i="4"/>
  <c r="R535" i="4" s="1"/>
  <c r="N660" i="4"/>
  <c r="R660" i="4" s="1"/>
  <c r="N542" i="4"/>
  <c r="R542" i="4" s="1"/>
  <c r="N546" i="4"/>
  <c r="R546" i="4" s="1"/>
  <c r="N571" i="4"/>
  <c r="R571" i="4" s="1"/>
  <c r="N608" i="4"/>
  <c r="R608" i="4" s="1"/>
  <c r="N626" i="4"/>
  <c r="R626" i="4" s="1"/>
  <c r="N631" i="4"/>
  <c r="R631" i="4" s="1"/>
  <c r="N642" i="4"/>
  <c r="R642" i="4" s="1"/>
  <c r="N779" i="4"/>
  <c r="R779" i="4" s="1"/>
  <c r="N703" i="4"/>
  <c r="R703" i="4" s="1"/>
  <c r="N733" i="4"/>
  <c r="R733" i="4" s="1"/>
  <c r="N574" i="4"/>
  <c r="R574" i="4" s="1"/>
  <c r="N582" i="4"/>
  <c r="R582" i="4" s="1"/>
  <c r="S609" i="4"/>
  <c r="S610" i="4"/>
  <c r="N615" i="4"/>
  <c r="R615" i="4" s="1"/>
  <c r="N739" i="4"/>
  <c r="R739" i="4" s="1"/>
  <c r="N637" i="4"/>
  <c r="R637" i="4" s="1"/>
  <c r="N761" i="4"/>
  <c r="R761" i="4" s="1"/>
  <c r="N768" i="4"/>
  <c r="R768" i="4" s="1"/>
  <c r="N769" i="4"/>
  <c r="R769" i="4" s="1"/>
  <c r="S654" i="4"/>
  <c r="S655" i="4"/>
  <c r="N656" i="4"/>
  <c r="R656" i="4" s="1"/>
  <c r="S661" i="4"/>
  <c r="S662" i="4"/>
  <c r="S677" i="4"/>
  <c r="S684" i="4"/>
  <c r="N809" i="4"/>
  <c r="R809" i="4" s="1"/>
  <c r="N816" i="4"/>
  <c r="R816" i="4" s="1"/>
  <c r="N697" i="4"/>
  <c r="R697" i="4" s="1"/>
  <c r="N740" i="4"/>
  <c r="R740" i="4" s="1"/>
  <c r="N743" i="4"/>
  <c r="R743" i="4" s="1"/>
  <c r="S750" i="4"/>
  <c r="N763" i="4"/>
  <c r="R763" i="4" s="1"/>
  <c r="N794" i="4"/>
  <c r="R794" i="4" s="1"/>
  <c r="N803" i="4"/>
  <c r="R803" i="4" s="1"/>
  <c r="N1019" i="4"/>
  <c r="R1019" i="4" s="1"/>
  <c r="N578" i="4"/>
  <c r="R578" i="4" s="1"/>
  <c r="S587" i="4"/>
  <c r="S588" i="4"/>
  <c r="N593" i="4"/>
  <c r="R593" i="4" s="1"/>
  <c r="S598" i="4"/>
  <c r="S599" i="4"/>
  <c r="N604" i="4"/>
  <c r="R604" i="4" s="1"/>
  <c r="N728" i="4"/>
  <c r="R728" i="4" s="1"/>
  <c r="N622" i="4"/>
  <c r="R622" i="4" s="1"/>
  <c r="N746" i="4"/>
  <c r="R746" i="4" s="1"/>
  <c r="N771" i="4"/>
  <c r="R771" i="4" s="1"/>
  <c r="N667" i="4"/>
  <c r="R667" i="4" s="1"/>
  <c r="N669" i="4"/>
  <c r="R669" i="4" s="1"/>
  <c r="N674" i="4"/>
  <c r="R674" i="4" s="1"/>
  <c r="N677" i="4"/>
  <c r="R677" i="4" s="1"/>
  <c r="N681" i="4"/>
  <c r="R681" i="4" s="1"/>
  <c r="N684" i="4"/>
  <c r="R684" i="4" s="1"/>
  <c r="N688" i="4"/>
  <c r="R688" i="4" s="1"/>
  <c r="N692" i="4"/>
  <c r="R692" i="4" s="1"/>
  <c r="N695" i="4"/>
  <c r="R695" i="4" s="1"/>
  <c r="N699" i="4"/>
  <c r="R699" i="4" s="1"/>
  <c r="N823" i="4"/>
  <c r="R823" i="4" s="1"/>
  <c r="N708" i="4"/>
  <c r="R708" i="4" s="1"/>
  <c r="N718" i="4"/>
  <c r="R718" i="4" s="1"/>
  <c r="N722" i="4"/>
  <c r="R722" i="4" s="1"/>
  <c r="N727" i="4"/>
  <c r="R727" i="4" s="1"/>
  <c r="N729" i="4"/>
  <c r="R729" i="4" s="1"/>
  <c r="N778" i="4"/>
  <c r="R778" i="4" s="1"/>
  <c r="N917" i="4"/>
  <c r="R917" i="4" s="1"/>
  <c r="N805" i="4"/>
  <c r="R805" i="4" s="1"/>
  <c r="N807" i="4"/>
  <c r="R807" i="4" s="1"/>
  <c r="N621" i="4"/>
  <c r="R621" i="4" s="1"/>
  <c r="N629" i="4"/>
  <c r="R629" i="4" s="1"/>
  <c r="N636" i="4"/>
  <c r="R636" i="4" s="1"/>
  <c r="N644" i="4"/>
  <c r="R644" i="4" s="1"/>
  <c r="N651" i="4"/>
  <c r="R651" i="4" s="1"/>
  <c r="N658" i="4"/>
  <c r="R658" i="4" s="1"/>
  <c r="N666" i="4"/>
  <c r="R666" i="4" s="1"/>
  <c r="N673" i="4"/>
  <c r="R673" i="4" s="1"/>
  <c r="N702" i="4"/>
  <c r="R702" i="4" s="1"/>
  <c r="N611" i="4"/>
  <c r="R611" i="4" s="1"/>
  <c r="N735" i="4"/>
  <c r="R735" i="4" s="1"/>
  <c r="N633" i="4"/>
  <c r="R633" i="4" s="1"/>
  <c r="N757" i="4"/>
  <c r="R757" i="4" s="1"/>
  <c r="S643" i="4"/>
  <c r="S644" i="4"/>
  <c r="N711" i="4"/>
  <c r="R711" i="4" s="1"/>
  <c r="N715" i="4"/>
  <c r="R715" i="4" s="1"/>
  <c r="N725" i="4"/>
  <c r="R725" i="4" s="1"/>
  <c r="N732" i="4"/>
  <c r="R732" i="4" s="1"/>
  <c r="N736" i="4"/>
  <c r="R736" i="4" s="1"/>
  <c r="S742" i="4"/>
  <c r="N745" i="4"/>
  <c r="R745" i="4" s="1"/>
  <c r="N755" i="4"/>
  <c r="R755" i="4" s="1"/>
  <c r="N759" i="4"/>
  <c r="R759" i="4" s="1"/>
  <c r="N830" i="4"/>
  <c r="R830" i="4" s="1"/>
  <c r="N650" i="4"/>
  <c r="R650" i="4" s="1"/>
  <c r="N657" i="4"/>
  <c r="R657" i="4" s="1"/>
  <c r="N665" i="4"/>
  <c r="R665" i="4" s="1"/>
  <c r="N672" i="4"/>
  <c r="R672" i="4" s="1"/>
  <c r="N680" i="4"/>
  <c r="R680" i="4" s="1"/>
  <c r="N687" i="4"/>
  <c r="R687" i="4" s="1"/>
  <c r="N694" i="4"/>
  <c r="R694" i="4" s="1"/>
  <c r="N589" i="4"/>
  <c r="R589" i="4" s="1"/>
  <c r="N713" i="4"/>
  <c r="R713" i="4" s="1"/>
  <c r="N600" i="4"/>
  <c r="R600" i="4" s="1"/>
  <c r="N724" i="4"/>
  <c r="R724" i="4" s="1"/>
  <c r="N742" i="4"/>
  <c r="R742" i="4" s="1"/>
  <c r="S628" i="4"/>
  <c r="S629" i="4"/>
  <c r="N789" i="4"/>
  <c r="R789" i="4" s="1"/>
  <c r="S670" i="4"/>
  <c r="N801" i="4"/>
  <c r="R801" i="4" s="1"/>
  <c r="N808" i="4"/>
  <c r="R808" i="4" s="1"/>
  <c r="N815" i="4"/>
  <c r="R815" i="4" s="1"/>
  <c r="N701" i="4"/>
  <c r="R701" i="4" s="1"/>
  <c r="N719" i="4"/>
  <c r="R719" i="4" s="1"/>
  <c r="N748" i="4"/>
  <c r="R748" i="4" s="1"/>
  <c r="N752" i="4"/>
  <c r="R752" i="4" s="1"/>
  <c r="N762" i="4"/>
  <c r="R762" i="4" s="1"/>
  <c r="N772" i="4"/>
  <c r="R772" i="4" s="1"/>
  <c r="N773" i="4"/>
  <c r="R773" i="4" s="1"/>
  <c r="N784" i="4"/>
  <c r="R784" i="4" s="1"/>
  <c r="S801" i="4"/>
  <c r="S802" i="4"/>
  <c r="N879" i="4"/>
  <c r="R879" i="4" s="1"/>
  <c r="S534" i="4"/>
  <c r="S541" i="4"/>
  <c r="S556" i="4"/>
  <c r="S563" i="4"/>
  <c r="S570" i="4"/>
  <c r="S577" i="4"/>
  <c r="N698" i="4"/>
  <c r="R698" i="4" s="1"/>
  <c r="N731" i="4"/>
  <c r="R731" i="4" s="1"/>
  <c r="S617" i="4"/>
  <c r="S618" i="4"/>
  <c r="N753" i="4"/>
  <c r="R753" i="4" s="1"/>
  <c r="S639" i="4"/>
  <c r="S640" i="4"/>
  <c r="N704" i="4"/>
  <c r="R704" i="4" s="1"/>
  <c r="N707" i="4"/>
  <c r="R707" i="4" s="1"/>
  <c r="N712" i="4"/>
  <c r="R712" i="4" s="1"/>
  <c r="N717" i="4"/>
  <c r="R717" i="4" s="1"/>
  <c r="N721" i="4"/>
  <c r="R721" i="4" s="1"/>
  <c r="S735" i="4"/>
  <c r="N738" i="4"/>
  <c r="R738" i="4" s="1"/>
  <c r="N756" i="4"/>
  <c r="R756" i="4" s="1"/>
  <c r="N765" i="4"/>
  <c r="R765" i="4" s="1"/>
  <c r="N804" i="4"/>
  <c r="R804" i="4" s="1"/>
  <c r="S581" i="4"/>
  <c r="N585" i="4"/>
  <c r="R585" i="4" s="1"/>
  <c r="N709" i="4"/>
  <c r="R709" i="4" s="1"/>
  <c r="S595" i="4"/>
  <c r="S596" i="4"/>
  <c r="N720" i="4"/>
  <c r="R720" i="4" s="1"/>
  <c r="S606" i="4"/>
  <c r="S607" i="4"/>
  <c r="S624" i="4"/>
  <c r="S625" i="4"/>
  <c r="N630" i="4"/>
  <c r="R630" i="4" s="1"/>
  <c r="S650" i="4"/>
  <c r="S651" i="4"/>
  <c r="N664" i="4"/>
  <c r="R664" i="4" s="1"/>
  <c r="N786" i="4"/>
  <c r="R786" i="4" s="1"/>
  <c r="N671" i="4"/>
  <c r="R671" i="4" s="1"/>
  <c r="N793" i="4"/>
  <c r="R793" i="4" s="1"/>
  <c r="N679" i="4"/>
  <c r="R679" i="4" s="1"/>
  <c r="N686" i="4"/>
  <c r="R686" i="4" s="1"/>
  <c r="N693" i="4"/>
  <c r="R693" i="4" s="1"/>
  <c r="N710" i="4"/>
  <c r="R710" i="4" s="1"/>
  <c r="N714" i="4"/>
  <c r="R714" i="4" s="1"/>
  <c r="N744" i="4"/>
  <c r="R744" i="4" s="1"/>
  <c r="N872" i="4"/>
  <c r="R872" i="4" s="1"/>
  <c r="N754" i="4"/>
  <c r="R754" i="4" s="1"/>
  <c r="N758" i="4"/>
  <c r="R758" i="4" s="1"/>
  <c r="N774" i="4"/>
  <c r="R774" i="4" s="1"/>
  <c r="N775" i="4"/>
  <c r="R775" i="4" s="1"/>
  <c r="S820" i="4"/>
  <c r="S821" i="4"/>
  <c r="N826" i="4"/>
  <c r="R826" i="4" s="1"/>
  <c r="N647" i="4"/>
  <c r="R647" i="4" s="1"/>
  <c r="N655" i="4"/>
  <c r="R655" i="4" s="1"/>
  <c r="N662" i="4"/>
  <c r="R662" i="4" s="1"/>
  <c r="N691" i="4"/>
  <c r="R691" i="4" s="1"/>
  <c r="S613" i="4"/>
  <c r="S614" i="4"/>
  <c r="N619" i="4"/>
  <c r="R619" i="4" s="1"/>
  <c r="S635" i="4"/>
  <c r="S636" i="4"/>
  <c r="N641" i="4"/>
  <c r="R641" i="4" s="1"/>
  <c r="S646" i="4"/>
  <c r="S647" i="4"/>
  <c r="N648" i="4"/>
  <c r="R648" i="4" s="1"/>
  <c r="N652" i="4"/>
  <c r="R652" i="4" s="1"/>
  <c r="S657" i="4"/>
  <c r="S658" i="4"/>
  <c r="N689" i="4"/>
  <c r="R689" i="4" s="1"/>
  <c r="N696" i="4"/>
  <c r="R696" i="4" s="1"/>
  <c r="N700" i="4"/>
  <c r="R700" i="4" s="1"/>
  <c r="N824" i="4"/>
  <c r="R824" i="4" s="1"/>
  <c r="S705" i="4"/>
  <c r="S706" i="4"/>
  <c r="S720" i="4"/>
  <c r="N723" i="4"/>
  <c r="R723" i="4" s="1"/>
  <c r="N730" i="4"/>
  <c r="R730" i="4" s="1"/>
  <c r="N747" i="4"/>
  <c r="R747" i="4" s="1"/>
  <c r="N751" i="4"/>
  <c r="R751" i="4" s="1"/>
  <c r="N897" i="4"/>
  <c r="R897" i="4" s="1"/>
  <c r="N787" i="4"/>
  <c r="R787" i="4" s="1"/>
  <c r="N994" i="4"/>
  <c r="R994" i="4" s="1"/>
  <c r="N900" i="4"/>
  <c r="R900" i="4" s="1"/>
  <c r="N912" i="4"/>
  <c r="R912" i="4" s="1"/>
  <c r="N797" i="4"/>
  <c r="R797" i="4" s="1"/>
  <c r="N800" i="4"/>
  <c r="R800" i="4" s="1"/>
  <c r="S809" i="4"/>
  <c r="S810" i="4"/>
  <c r="N811" i="4"/>
  <c r="R811" i="4" s="1"/>
  <c r="S816" i="4"/>
  <c r="S817" i="4"/>
  <c r="N818" i="4"/>
  <c r="R818" i="4" s="1"/>
  <c r="N820" i="4"/>
  <c r="R820" i="4" s="1"/>
  <c r="N822" i="4"/>
  <c r="R822" i="4" s="1"/>
  <c r="N1011" i="4"/>
  <c r="R1011" i="4" s="1"/>
  <c r="N929" i="4"/>
  <c r="R929" i="4" s="1"/>
  <c r="N799" i="4"/>
  <c r="R799" i="4" s="1"/>
  <c r="N806" i="4"/>
  <c r="R806" i="4" s="1"/>
  <c r="N813" i="4"/>
  <c r="R813" i="4" s="1"/>
  <c r="N821" i="4"/>
  <c r="R821" i="4" s="1"/>
  <c r="N828" i="4"/>
  <c r="R828" i="4" s="1"/>
  <c r="N836" i="4"/>
  <c r="R836" i="4" s="1"/>
  <c r="N843" i="4"/>
  <c r="R843" i="4" s="1"/>
  <c r="N850" i="4"/>
  <c r="R850" i="4" s="1"/>
  <c r="N858" i="4"/>
  <c r="R858" i="4" s="1"/>
  <c r="N865" i="4"/>
  <c r="R865" i="4" s="1"/>
  <c r="N880" i="4"/>
  <c r="R880" i="4" s="1"/>
  <c r="N890" i="4"/>
  <c r="R890" i="4" s="1"/>
  <c r="N898" i="4"/>
  <c r="R898" i="4" s="1"/>
  <c r="N783" i="4"/>
  <c r="R783" i="4" s="1"/>
  <c r="N927" i="4"/>
  <c r="R927" i="4" s="1"/>
  <c r="N934" i="4"/>
  <c r="R934" i="4" s="1"/>
  <c r="N953" i="4"/>
  <c r="R953" i="4" s="1"/>
  <c r="N964" i="4"/>
  <c r="R964" i="4" s="1"/>
  <c r="S858" i="4"/>
  <c r="S857" i="4"/>
  <c r="N982" i="4"/>
  <c r="R982" i="4" s="1"/>
  <c r="N864" i="4"/>
  <c r="R864" i="4" s="1"/>
  <c r="N954" i="4"/>
  <c r="R954" i="4" s="1"/>
  <c r="N835" i="4"/>
  <c r="R835" i="4" s="1"/>
  <c r="S773" i="4"/>
  <c r="N894" i="4"/>
  <c r="R894" i="4" s="1"/>
  <c r="S777" i="4"/>
  <c r="N902" i="4"/>
  <c r="R902" i="4" s="1"/>
  <c r="S783" i="4"/>
  <c r="S784" i="4"/>
  <c r="N790" i="4"/>
  <c r="R790" i="4" s="1"/>
  <c r="N920" i="4"/>
  <c r="R920" i="4" s="1"/>
  <c r="N922" i="4"/>
  <c r="R922" i="4" s="1"/>
  <c r="N933" i="4"/>
  <c r="R933" i="4" s="1"/>
  <c r="N942" i="4"/>
  <c r="R942" i="4" s="1"/>
  <c r="N825" i="4"/>
  <c r="R825" i="4" s="1"/>
  <c r="N827" i="4"/>
  <c r="R827" i="4" s="1"/>
  <c r="N837" i="4"/>
  <c r="R837" i="4" s="1"/>
  <c r="N841" i="4"/>
  <c r="R841" i="4" s="1"/>
  <c r="N848" i="4"/>
  <c r="R848" i="4" s="1"/>
  <c r="N971" i="4"/>
  <c r="R971" i="4" s="1"/>
  <c r="N993" i="4"/>
  <c r="R993" i="4" s="1"/>
  <c r="S880" i="4"/>
  <c r="S879" i="4"/>
  <c r="N856" i="4"/>
  <c r="R856" i="4" s="1"/>
  <c r="N863" i="4"/>
  <c r="R863" i="4" s="1"/>
  <c r="N871" i="4"/>
  <c r="R871" i="4" s="1"/>
  <c r="N878" i="4"/>
  <c r="R878" i="4" s="1"/>
  <c r="N887" i="4"/>
  <c r="R887" i="4" s="1"/>
  <c r="N777" i="4"/>
  <c r="R777" i="4" s="1"/>
  <c r="N782" i="4"/>
  <c r="R782" i="4" s="1"/>
  <c r="N909" i="4"/>
  <c r="R909" i="4" s="1"/>
  <c r="S790" i="4"/>
  <c r="S791" i="4"/>
  <c r="S792" i="4"/>
  <c r="N796" i="4"/>
  <c r="R796" i="4" s="1"/>
  <c r="N812" i="4"/>
  <c r="R812" i="4" s="1"/>
  <c r="N936" i="4"/>
  <c r="R936" i="4" s="1"/>
  <c r="N819" i="4"/>
  <c r="R819" i="4" s="1"/>
  <c r="N834" i="4"/>
  <c r="R834" i="4" s="1"/>
  <c r="S666" i="4"/>
  <c r="S754" i="4"/>
  <c r="N766" i="4"/>
  <c r="R766" i="4" s="1"/>
  <c r="N891" i="4"/>
  <c r="R891" i="4" s="1"/>
  <c r="N908" i="4"/>
  <c r="R908" i="4" s="1"/>
  <c r="S865" i="4"/>
  <c r="S864" i="4"/>
  <c r="N1003" i="4"/>
  <c r="R1003" i="4" s="1"/>
  <c r="N886" i="4"/>
  <c r="R886" i="4" s="1"/>
  <c r="N904" i="4"/>
  <c r="R904" i="4" s="1"/>
  <c r="N780" i="4"/>
  <c r="R780" i="4" s="1"/>
  <c r="N788" i="4"/>
  <c r="R788" i="4" s="1"/>
  <c r="N795" i="4"/>
  <c r="R795" i="4" s="1"/>
  <c r="N802" i="4"/>
  <c r="R802" i="4" s="1"/>
  <c r="N810" i="4"/>
  <c r="R810" i="4" s="1"/>
  <c r="N817" i="4"/>
  <c r="R817" i="4" s="1"/>
  <c r="N832" i="4"/>
  <c r="R832" i="4" s="1"/>
  <c r="N839" i="4"/>
  <c r="R839" i="4" s="1"/>
  <c r="N847" i="4"/>
  <c r="R847" i="4" s="1"/>
  <c r="N854" i="4"/>
  <c r="R854" i="4" s="1"/>
  <c r="N861" i="4"/>
  <c r="R861" i="4" s="1"/>
  <c r="N869" i="4"/>
  <c r="R869" i="4" s="1"/>
  <c r="N876" i="4"/>
  <c r="R876" i="4" s="1"/>
  <c r="N884" i="4"/>
  <c r="R884" i="4" s="1"/>
  <c r="S772" i="4"/>
  <c r="N895" i="4"/>
  <c r="R895" i="4" s="1"/>
  <c r="N785" i="4"/>
  <c r="R785" i="4" s="1"/>
  <c r="N915" i="4"/>
  <c r="R915" i="4" s="1"/>
  <c r="N948" i="4"/>
  <c r="R948" i="4" s="1"/>
  <c r="N842" i="4"/>
  <c r="R842" i="4" s="1"/>
  <c r="N911" i="4"/>
  <c r="R911" i="4" s="1"/>
  <c r="N998" i="4"/>
  <c r="R998" i="4" s="1"/>
  <c r="N831" i="4"/>
  <c r="R831" i="4" s="1"/>
  <c r="N838" i="4"/>
  <c r="R838" i="4" s="1"/>
  <c r="N846" i="4"/>
  <c r="R846" i="4" s="1"/>
  <c r="N853" i="4"/>
  <c r="R853" i="4" s="1"/>
  <c r="N868" i="4"/>
  <c r="R868" i="4" s="1"/>
  <c r="N875" i="4"/>
  <c r="R875" i="4" s="1"/>
  <c r="N883" i="4"/>
  <c r="R883" i="4" s="1"/>
  <c r="N770" i="4"/>
  <c r="R770" i="4" s="1"/>
  <c r="N893" i="4"/>
  <c r="R893" i="4" s="1"/>
  <c r="N781" i="4"/>
  <c r="R781" i="4" s="1"/>
  <c r="N792" i="4"/>
  <c r="R792" i="4" s="1"/>
  <c r="N798" i="4"/>
  <c r="R798" i="4" s="1"/>
  <c r="S805" i="4"/>
  <c r="S806" i="4"/>
  <c r="N951" i="4"/>
  <c r="R951" i="4" s="1"/>
  <c r="N849" i="4"/>
  <c r="R849" i="4" s="1"/>
  <c r="N857" i="4"/>
  <c r="R857" i="4" s="1"/>
  <c r="N885" i="4"/>
  <c r="R885" i="4" s="1"/>
  <c r="N1014" i="4"/>
  <c r="R1014" i="4" s="1"/>
  <c r="S832" i="4"/>
  <c r="N840" i="4"/>
  <c r="R840" i="4" s="1"/>
  <c r="S843" i="4"/>
  <c r="S870" i="4"/>
  <c r="N1018" i="4"/>
  <c r="R1018" i="4" s="1"/>
  <c r="N1025" i="4"/>
  <c r="R1025" i="4" s="1"/>
  <c r="N918" i="4"/>
  <c r="R918" i="4" s="1"/>
  <c r="N925" i="4"/>
  <c r="R925" i="4" s="1"/>
  <c r="N960" i="4"/>
  <c r="R960" i="4" s="1"/>
  <c r="N924" i="4"/>
  <c r="R924" i="4" s="1"/>
  <c r="N932" i="4"/>
  <c r="R932" i="4" s="1"/>
  <c r="N946" i="4"/>
  <c r="R946" i="4" s="1"/>
  <c r="N829" i="4"/>
  <c r="R829" i="4" s="1"/>
  <c r="S854" i="4"/>
  <c r="N859" i="4"/>
  <c r="R859" i="4" s="1"/>
  <c r="N866" i="4"/>
  <c r="R866" i="4" s="1"/>
  <c r="N870" i="4"/>
  <c r="R870" i="4" s="1"/>
  <c r="S876" i="4"/>
  <c r="N999" i="4"/>
  <c r="R999" i="4" s="1"/>
  <c r="N881" i="4"/>
  <c r="R881" i="4" s="1"/>
  <c r="N907" i="4"/>
  <c r="R907" i="4" s="1"/>
  <c r="N1031" i="4"/>
  <c r="R1031" i="4" s="1"/>
  <c r="N914" i="4"/>
  <c r="R914" i="4" s="1"/>
  <c r="N921" i="4"/>
  <c r="R921" i="4" s="1"/>
  <c r="N1042" i="4"/>
  <c r="R1042" i="4" s="1"/>
  <c r="N1049" i="4"/>
  <c r="R1049" i="4" s="1"/>
  <c r="N956" i="4"/>
  <c r="R956" i="4" s="1"/>
  <c r="N985" i="4"/>
  <c r="R985" i="4" s="1"/>
  <c r="N1115" i="4"/>
  <c r="R1115" i="4" s="1"/>
  <c r="N1131" i="4"/>
  <c r="R1131" i="4" s="1"/>
  <c r="N1127" i="4"/>
  <c r="R1127" i="4" s="1"/>
  <c r="N1180" i="4"/>
  <c r="R1180" i="4" s="1"/>
  <c r="N1108" i="4"/>
  <c r="R1108" i="4" s="1"/>
  <c r="N901" i="4"/>
  <c r="R901" i="4" s="1"/>
  <c r="N916" i="4"/>
  <c r="R916" i="4" s="1"/>
  <c r="N923" i="4"/>
  <c r="R923" i="4" s="1"/>
  <c r="N931" i="4"/>
  <c r="R931" i="4" s="1"/>
  <c r="N938" i="4"/>
  <c r="R938" i="4" s="1"/>
  <c r="N945" i="4"/>
  <c r="R945" i="4" s="1"/>
  <c r="N968" i="4"/>
  <c r="R968" i="4" s="1"/>
  <c r="S850" i="4"/>
  <c r="N860" i="4"/>
  <c r="R860" i="4" s="1"/>
  <c r="N867" i="4"/>
  <c r="R867" i="4" s="1"/>
  <c r="N882" i="4"/>
  <c r="R882" i="4" s="1"/>
  <c r="N1005" i="4"/>
  <c r="R1005" i="4" s="1"/>
  <c r="N889" i="4"/>
  <c r="R889" i="4" s="1"/>
  <c r="S901" i="4"/>
  <c r="S902" i="4"/>
  <c r="N903" i="4"/>
  <c r="R903" i="4" s="1"/>
  <c r="N910" i="4"/>
  <c r="R910" i="4" s="1"/>
  <c r="S916" i="4"/>
  <c r="S917" i="4"/>
  <c r="S923" i="4"/>
  <c r="S924" i="4"/>
  <c r="N1055" i="4"/>
  <c r="R1055" i="4" s="1"/>
  <c r="N937" i="4"/>
  <c r="R937" i="4" s="1"/>
  <c r="N958" i="4"/>
  <c r="R958" i="4" s="1"/>
  <c r="N1070" i="4"/>
  <c r="R1070" i="4" s="1"/>
  <c r="N1197" i="4"/>
  <c r="R1197" i="4" s="1"/>
  <c r="N1196" i="4"/>
  <c r="R1196" i="4" s="1"/>
  <c r="N1114" i="4"/>
  <c r="R1114" i="4" s="1"/>
  <c r="N1143" i="4"/>
  <c r="R1143" i="4" s="1"/>
  <c r="S833" i="4"/>
  <c r="S861" i="4"/>
  <c r="S862" i="4"/>
  <c r="N990" i="4"/>
  <c r="R990" i="4" s="1"/>
  <c r="N888" i="4"/>
  <c r="R888" i="4" s="1"/>
  <c r="N1006" i="4"/>
  <c r="R1006" i="4" s="1"/>
  <c r="N1022" i="4"/>
  <c r="R1022" i="4" s="1"/>
  <c r="N1038" i="4"/>
  <c r="R1038" i="4" s="1"/>
  <c r="N1054" i="4"/>
  <c r="R1054" i="4" s="1"/>
  <c r="N944" i="4"/>
  <c r="R944" i="4" s="1"/>
  <c r="N833" i="4"/>
  <c r="R833" i="4" s="1"/>
  <c r="S839" i="4"/>
  <c r="S842" i="4"/>
  <c r="N844" i="4"/>
  <c r="R844" i="4" s="1"/>
  <c r="N851" i="4"/>
  <c r="R851" i="4" s="1"/>
  <c r="N855" i="4"/>
  <c r="R855" i="4" s="1"/>
  <c r="N979" i="4"/>
  <c r="R979" i="4" s="1"/>
  <c r="N862" i="4"/>
  <c r="R862" i="4" s="1"/>
  <c r="N986" i="4"/>
  <c r="R986" i="4" s="1"/>
  <c r="N873" i="4"/>
  <c r="R873" i="4" s="1"/>
  <c r="N877" i="4"/>
  <c r="R877" i="4" s="1"/>
  <c r="N1001" i="4"/>
  <c r="R1001" i="4" s="1"/>
  <c r="N1002" i="4"/>
  <c r="R1002" i="4" s="1"/>
  <c r="N1009" i="4"/>
  <c r="R1009" i="4" s="1"/>
  <c r="N892" i="4"/>
  <c r="R892" i="4" s="1"/>
  <c r="S894" i="4"/>
  <c r="S895" i="4"/>
  <c r="N1023" i="4"/>
  <c r="R1023" i="4" s="1"/>
  <c r="N1057" i="4"/>
  <c r="R1057" i="4" s="1"/>
  <c r="N939" i="4"/>
  <c r="R939" i="4" s="1"/>
  <c r="N963" i="4"/>
  <c r="R963" i="4" s="1"/>
  <c r="N966" i="4"/>
  <c r="R966" i="4" s="1"/>
  <c r="N1074" i="4"/>
  <c r="R1074" i="4" s="1"/>
  <c r="N1261" i="4"/>
  <c r="R1261" i="4" s="1"/>
  <c r="N1207" i="4"/>
  <c r="R1207" i="4" s="1"/>
  <c r="N1212" i="4"/>
  <c r="R1212" i="4" s="1"/>
  <c r="N1237" i="4"/>
  <c r="R1237" i="4" s="1"/>
  <c r="N906" i="4"/>
  <c r="R906" i="4" s="1"/>
  <c r="N913" i="4"/>
  <c r="R913" i="4" s="1"/>
  <c r="N928" i="4"/>
  <c r="R928" i="4" s="1"/>
  <c r="N852" i="4"/>
  <c r="R852" i="4" s="1"/>
  <c r="N874" i="4"/>
  <c r="R874" i="4" s="1"/>
  <c r="N1010" i="4"/>
  <c r="R1010" i="4" s="1"/>
  <c r="N896" i="4"/>
  <c r="R896" i="4" s="1"/>
  <c r="N899" i="4"/>
  <c r="R899" i="4" s="1"/>
  <c r="N919" i="4"/>
  <c r="R919" i="4" s="1"/>
  <c r="N926" i="4"/>
  <c r="R926" i="4" s="1"/>
  <c r="N930" i="4"/>
  <c r="R930" i="4" s="1"/>
  <c r="N1053" i="4"/>
  <c r="R1053" i="4" s="1"/>
  <c r="N1061" i="4"/>
  <c r="R1061" i="4" s="1"/>
  <c r="N1062" i="4"/>
  <c r="R1062" i="4" s="1"/>
  <c r="N949" i="4"/>
  <c r="R949" i="4" s="1"/>
  <c r="N952" i="4"/>
  <c r="R952" i="4" s="1"/>
  <c r="N973" i="4"/>
  <c r="R973" i="4" s="1"/>
  <c r="N995" i="4"/>
  <c r="R995" i="4" s="1"/>
  <c r="N1123" i="4"/>
  <c r="R1123" i="4" s="1"/>
  <c r="N1156" i="4"/>
  <c r="R1156" i="4" s="1"/>
  <c r="N1155" i="4"/>
  <c r="R1155" i="4" s="1"/>
  <c r="N1043" i="4"/>
  <c r="R1043" i="4" s="1"/>
  <c r="N1059" i="4"/>
  <c r="R1059" i="4" s="1"/>
  <c r="N1181" i="4"/>
  <c r="R1181" i="4" s="1"/>
  <c r="N1082" i="4"/>
  <c r="R1082" i="4" s="1"/>
  <c r="N845" i="4"/>
  <c r="R845" i="4" s="1"/>
  <c r="N970" i="4"/>
  <c r="R970" i="4" s="1"/>
  <c r="N975" i="4"/>
  <c r="R975" i="4" s="1"/>
  <c r="N988" i="4"/>
  <c r="R988" i="4" s="1"/>
  <c r="N997" i="4"/>
  <c r="R997" i="4" s="1"/>
  <c r="N1013" i="4"/>
  <c r="R1013" i="4" s="1"/>
  <c r="N1017" i="4"/>
  <c r="R1017" i="4" s="1"/>
  <c r="N1026" i="4"/>
  <c r="R1026" i="4" s="1"/>
  <c r="N1033" i="4"/>
  <c r="R1033" i="4" s="1"/>
  <c r="N941" i="4"/>
  <c r="R941" i="4" s="1"/>
  <c r="S943" i="4"/>
  <c r="S942" i="4"/>
  <c r="N943" i="4"/>
  <c r="R943" i="4" s="1"/>
  <c r="N1065" i="4"/>
  <c r="R1065" i="4" s="1"/>
  <c r="N1081" i="4"/>
  <c r="R1081" i="4" s="1"/>
  <c r="N1087" i="4"/>
  <c r="R1087" i="4" s="1"/>
  <c r="N969" i="4"/>
  <c r="R969" i="4" s="1"/>
  <c r="N974" i="4"/>
  <c r="R974" i="4" s="1"/>
  <c r="S976" i="4"/>
  <c r="S979" i="4"/>
  <c r="S980" i="4"/>
  <c r="N1103" i="4"/>
  <c r="R1103" i="4" s="1"/>
  <c r="N1109" i="4"/>
  <c r="R1109" i="4" s="1"/>
  <c r="N1117" i="4"/>
  <c r="R1117" i="4" s="1"/>
  <c r="N1125" i="4"/>
  <c r="R1125" i="4" s="1"/>
  <c r="N1149" i="4"/>
  <c r="R1149" i="4" s="1"/>
  <c r="N1165" i="4"/>
  <c r="R1165" i="4" s="1"/>
  <c r="N1173" i="4"/>
  <c r="R1173" i="4" s="1"/>
  <c r="N1064" i="4"/>
  <c r="R1064" i="4" s="1"/>
  <c r="N1066" i="4"/>
  <c r="R1066" i="4" s="1"/>
  <c r="N1096" i="4"/>
  <c r="R1096" i="4" s="1"/>
  <c r="N1102" i="4"/>
  <c r="R1102" i="4" s="1"/>
  <c r="N1239" i="4"/>
  <c r="R1239" i="4" s="1"/>
  <c r="N1128" i="4"/>
  <c r="R1128" i="4" s="1"/>
  <c r="N1134" i="4"/>
  <c r="R1134" i="4" s="1"/>
  <c r="N1315" i="4"/>
  <c r="R1315" i="4" s="1"/>
  <c r="N1312" i="4"/>
  <c r="R1312" i="4" s="1"/>
  <c r="N1294" i="4"/>
  <c r="R1294" i="4" s="1"/>
  <c r="N947" i="4"/>
  <c r="R947" i="4" s="1"/>
  <c r="S953" i="4"/>
  <c r="N959" i="4"/>
  <c r="R959" i="4" s="1"/>
  <c r="N1093" i="4"/>
  <c r="R1093" i="4" s="1"/>
  <c r="N980" i="4"/>
  <c r="R980" i="4" s="1"/>
  <c r="N991" i="4"/>
  <c r="R991" i="4" s="1"/>
  <c r="N1000" i="4"/>
  <c r="R1000" i="4" s="1"/>
  <c r="N1126" i="4"/>
  <c r="R1126" i="4" s="1"/>
  <c r="N1008" i="4"/>
  <c r="R1008" i="4" s="1"/>
  <c r="N1016" i="4"/>
  <c r="R1016" i="4" s="1"/>
  <c r="N1142" i="4"/>
  <c r="R1142" i="4" s="1"/>
  <c r="N1024" i="4"/>
  <c r="R1024" i="4" s="1"/>
  <c r="N1029" i="4"/>
  <c r="R1029" i="4" s="1"/>
  <c r="N1032" i="4"/>
  <c r="R1032" i="4" s="1"/>
  <c r="N1037" i="4"/>
  <c r="R1037" i="4" s="1"/>
  <c r="N1040" i="4"/>
  <c r="R1040" i="4" s="1"/>
  <c r="N1045" i="4"/>
  <c r="R1045" i="4" s="1"/>
  <c r="N1048" i="4"/>
  <c r="R1048" i="4" s="1"/>
  <c r="N1056" i="4"/>
  <c r="R1056" i="4" s="1"/>
  <c r="N1185" i="4"/>
  <c r="R1185" i="4" s="1"/>
  <c r="N1084" i="4"/>
  <c r="R1084" i="4" s="1"/>
  <c r="N1090" i="4"/>
  <c r="R1090" i="4" s="1"/>
  <c r="N1116" i="4"/>
  <c r="R1116" i="4" s="1"/>
  <c r="N1122" i="4"/>
  <c r="R1122" i="4" s="1"/>
  <c r="N1145" i="4"/>
  <c r="R1145" i="4" s="1"/>
  <c r="N1150" i="4"/>
  <c r="R1150" i="4" s="1"/>
  <c r="N1152" i="4"/>
  <c r="R1152" i="4" s="1"/>
  <c r="S938" i="4"/>
  <c r="S940" i="4"/>
  <c r="N1073" i="4"/>
  <c r="R1073" i="4" s="1"/>
  <c r="N957" i="4"/>
  <c r="R957" i="4" s="1"/>
  <c r="S964" i="4"/>
  <c r="S965" i="4"/>
  <c r="N1089" i="4"/>
  <c r="R1089" i="4" s="1"/>
  <c r="N978" i="4"/>
  <c r="R978" i="4" s="1"/>
  <c r="N1099" i="4"/>
  <c r="R1099" i="4" s="1"/>
  <c r="N981" i="4"/>
  <c r="R981" i="4" s="1"/>
  <c r="S986" i="4"/>
  <c r="S987" i="4"/>
  <c r="N992" i="4"/>
  <c r="R992" i="4" s="1"/>
  <c r="N1175" i="4"/>
  <c r="R1175" i="4" s="1"/>
  <c r="N1068" i="4"/>
  <c r="R1068" i="4" s="1"/>
  <c r="N1078" i="4"/>
  <c r="R1078" i="4" s="1"/>
  <c r="N1104" i="4"/>
  <c r="R1104" i="4" s="1"/>
  <c r="N1110" i="4"/>
  <c r="R1110" i="4" s="1"/>
  <c r="N1295" i="4"/>
  <c r="R1295" i="4" s="1"/>
  <c r="N1236" i="4"/>
  <c r="R1236" i="4" s="1"/>
  <c r="N1063" i="4"/>
  <c r="R1063" i="4" s="1"/>
  <c r="N1067" i="4"/>
  <c r="R1067" i="4" s="1"/>
  <c r="N955" i="4"/>
  <c r="R955" i="4" s="1"/>
  <c r="N1079" i="4"/>
  <c r="R1079" i="4" s="1"/>
  <c r="N965" i="4"/>
  <c r="R965" i="4" s="1"/>
  <c r="S967" i="4"/>
  <c r="N976" i="4"/>
  <c r="R976" i="4" s="1"/>
  <c r="N987" i="4"/>
  <c r="R987" i="4" s="1"/>
  <c r="S989" i="4"/>
  <c r="N1119" i="4"/>
  <c r="R1119" i="4" s="1"/>
  <c r="N1007" i="4"/>
  <c r="R1007" i="4" s="1"/>
  <c r="N1015" i="4"/>
  <c r="R1015" i="4" s="1"/>
  <c r="N1160" i="4"/>
  <c r="R1160" i="4" s="1"/>
  <c r="N1167" i="4"/>
  <c r="R1167" i="4" s="1"/>
  <c r="N1189" i="4"/>
  <c r="R1189" i="4" s="1"/>
  <c r="N1092" i="4"/>
  <c r="R1092" i="4" s="1"/>
  <c r="N1098" i="4"/>
  <c r="R1098" i="4" s="1"/>
  <c r="N1124" i="4"/>
  <c r="R1124" i="4" s="1"/>
  <c r="N1133" i="4"/>
  <c r="R1133" i="4" s="1"/>
  <c r="N1139" i="4"/>
  <c r="R1139" i="4" s="1"/>
  <c r="N1260" i="4"/>
  <c r="R1260" i="4" s="1"/>
  <c r="N1164" i="4"/>
  <c r="R1164" i="4" s="1"/>
  <c r="S931" i="4"/>
  <c r="N940" i="4"/>
  <c r="R940" i="4" s="1"/>
  <c r="S946" i="4"/>
  <c r="N1069" i="4"/>
  <c r="R1069" i="4" s="1"/>
  <c r="S950" i="4"/>
  <c r="N1071" i="4"/>
  <c r="R1071" i="4" s="1"/>
  <c r="S952" i="4"/>
  <c r="S958" i="4"/>
  <c r="N1083" i="4"/>
  <c r="R1083" i="4" s="1"/>
  <c r="S971" i="4"/>
  <c r="S972" i="4"/>
  <c r="N977" i="4"/>
  <c r="R977" i="4" s="1"/>
  <c r="N1101" i="4"/>
  <c r="R1101" i="4" s="1"/>
  <c r="N1105" i="4"/>
  <c r="R1105" i="4" s="1"/>
  <c r="N1111" i="4"/>
  <c r="R1111" i="4" s="1"/>
  <c r="N1113" i="4"/>
  <c r="R1113" i="4" s="1"/>
  <c r="N1121" i="4"/>
  <c r="R1121" i="4" s="1"/>
  <c r="N1137" i="4"/>
  <c r="R1137" i="4" s="1"/>
  <c r="N1153" i="4"/>
  <c r="R1153" i="4" s="1"/>
  <c r="N1161" i="4"/>
  <c r="R1161" i="4" s="1"/>
  <c r="N1169" i="4"/>
  <c r="R1169" i="4" s="1"/>
  <c r="N1177" i="4"/>
  <c r="R1177" i="4" s="1"/>
  <c r="N1188" i="4"/>
  <c r="R1188" i="4" s="1"/>
  <c r="N1072" i="4"/>
  <c r="R1072" i="4" s="1"/>
  <c r="N1080" i="4"/>
  <c r="R1080" i="4" s="1"/>
  <c r="N1086" i="4"/>
  <c r="R1086" i="4" s="1"/>
  <c r="N1223" i="4"/>
  <c r="R1223" i="4" s="1"/>
  <c r="N1112" i="4"/>
  <c r="R1112" i="4" s="1"/>
  <c r="N1118" i="4"/>
  <c r="R1118" i="4" s="1"/>
  <c r="S935" i="4"/>
  <c r="S937" i="4"/>
  <c r="N950" i="4"/>
  <c r="R950" i="4" s="1"/>
  <c r="N1075" i="4"/>
  <c r="R1075" i="4" s="1"/>
  <c r="N1077" i="4"/>
  <c r="R1077" i="4" s="1"/>
  <c r="N961" i="4"/>
  <c r="R961" i="4" s="1"/>
  <c r="N972" i="4"/>
  <c r="R972" i="4" s="1"/>
  <c r="N983" i="4"/>
  <c r="R983" i="4" s="1"/>
  <c r="N996" i="4"/>
  <c r="R996" i="4" s="1"/>
  <c r="N1004" i="4"/>
  <c r="R1004" i="4" s="1"/>
  <c r="N1130" i="4"/>
  <c r="R1130" i="4" s="1"/>
  <c r="N1012" i="4"/>
  <c r="R1012" i="4" s="1"/>
  <c r="N1020" i="4"/>
  <c r="R1020" i="4" s="1"/>
  <c r="N1028" i="4"/>
  <c r="R1028" i="4" s="1"/>
  <c r="N1036" i="4"/>
  <c r="R1036" i="4" s="1"/>
  <c r="N1044" i="4"/>
  <c r="R1044" i="4" s="1"/>
  <c r="N1052" i="4"/>
  <c r="R1052" i="4" s="1"/>
  <c r="N1060" i="4"/>
  <c r="R1060" i="4" s="1"/>
  <c r="N1193" i="4"/>
  <c r="R1193" i="4" s="1"/>
  <c r="N1100" i="4"/>
  <c r="R1100" i="4" s="1"/>
  <c r="N1106" i="4"/>
  <c r="R1106" i="4" s="1"/>
  <c r="N1129" i="4"/>
  <c r="R1129" i="4" s="1"/>
  <c r="N1253" i="4"/>
  <c r="R1253" i="4" s="1"/>
  <c r="N1141" i="4"/>
  <c r="R1141" i="4" s="1"/>
  <c r="N1151" i="4"/>
  <c r="R1151" i="4" s="1"/>
  <c r="N1383" i="4"/>
  <c r="R1383" i="4" s="1"/>
  <c r="N935" i="4"/>
  <c r="R935" i="4" s="1"/>
  <c r="N962" i="4"/>
  <c r="R962" i="4" s="1"/>
  <c r="N1085" i="4"/>
  <c r="R1085" i="4" s="1"/>
  <c r="N967" i="4"/>
  <c r="R967" i="4" s="1"/>
  <c r="N1091" i="4"/>
  <c r="R1091" i="4" s="1"/>
  <c r="N1095" i="4"/>
  <c r="R1095" i="4" s="1"/>
  <c r="N1097" i="4"/>
  <c r="R1097" i="4" s="1"/>
  <c r="N984" i="4"/>
  <c r="R984" i="4" s="1"/>
  <c r="N1107" i="4"/>
  <c r="R1107" i="4" s="1"/>
  <c r="N989" i="4"/>
  <c r="R989" i="4" s="1"/>
  <c r="N1171" i="4"/>
  <c r="R1171" i="4" s="1"/>
  <c r="N1058" i="4"/>
  <c r="R1058" i="4" s="1"/>
  <c r="N1192" i="4"/>
  <c r="R1192" i="4" s="1"/>
  <c r="N1076" i="4"/>
  <c r="R1076" i="4" s="1"/>
  <c r="N1199" i="4"/>
  <c r="R1199" i="4" s="1"/>
  <c r="N1203" i="4"/>
  <c r="R1203" i="4" s="1"/>
  <c r="N1088" i="4"/>
  <c r="R1088" i="4" s="1"/>
  <c r="N1094" i="4"/>
  <c r="R1094" i="4" s="1"/>
  <c r="N1235" i="4"/>
  <c r="R1235" i="4" s="1"/>
  <c r="N1120" i="4"/>
  <c r="R1120" i="4" s="1"/>
  <c r="N1135" i="4"/>
  <c r="R1135" i="4" s="1"/>
  <c r="N1256" i="4"/>
  <c r="R1256" i="4" s="1"/>
  <c r="N1138" i="4"/>
  <c r="R1138" i="4" s="1"/>
  <c r="N1336" i="4"/>
  <c r="R1336" i="4" s="1"/>
  <c r="N1228" i="4"/>
  <c r="R1228" i="4" s="1"/>
  <c r="N1163" i="4"/>
  <c r="R1163" i="4" s="1"/>
  <c r="N1179" i="4"/>
  <c r="R1179" i="4" s="1"/>
  <c r="N1183" i="4"/>
  <c r="R1183" i="4" s="1"/>
  <c r="N1187" i="4"/>
  <c r="R1187" i="4" s="1"/>
  <c r="N1195" i="4"/>
  <c r="R1195" i="4" s="1"/>
  <c r="N1211" i="4"/>
  <c r="R1211" i="4" s="1"/>
  <c r="N1215" i="4"/>
  <c r="R1215" i="4" s="1"/>
  <c r="N1219" i="4"/>
  <c r="R1219" i="4" s="1"/>
  <c r="N1227" i="4"/>
  <c r="R1227" i="4" s="1"/>
  <c r="N1231" i="4"/>
  <c r="R1231" i="4" s="1"/>
  <c r="N1243" i="4"/>
  <c r="R1243" i="4" s="1"/>
  <c r="N1251" i="4"/>
  <c r="R1251" i="4" s="1"/>
  <c r="N1140" i="4"/>
  <c r="R1140" i="4" s="1"/>
  <c r="N1154" i="4"/>
  <c r="R1154" i="4" s="1"/>
  <c r="N1288" i="4"/>
  <c r="R1288" i="4" s="1"/>
  <c r="N1305" i="4"/>
  <c r="R1305" i="4" s="1"/>
  <c r="N1331" i="4"/>
  <c r="R1331" i="4" s="1"/>
  <c r="N1341" i="4"/>
  <c r="R1341" i="4" s="1"/>
  <c r="N1373" i="4"/>
  <c r="R1373" i="4" s="1"/>
  <c r="N1405" i="4"/>
  <c r="R1405" i="4" s="1"/>
  <c r="N1328" i="4"/>
  <c r="R1328" i="4" s="1"/>
  <c r="N1162" i="4"/>
  <c r="R1162" i="4" s="1"/>
  <c r="N1284" i="4"/>
  <c r="R1284" i="4" s="1"/>
  <c r="N1172" i="4"/>
  <c r="R1172" i="4" s="1"/>
  <c r="N1304" i="4"/>
  <c r="R1304" i="4" s="1"/>
  <c r="N1190" i="4"/>
  <c r="R1190" i="4" s="1"/>
  <c r="N1313" i="4"/>
  <c r="R1313" i="4" s="1"/>
  <c r="N1217" i="4"/>
  <c r="R1217" i="4" s="1"/>
  <c r="N1221" i="4"/>
  <c r="R1221" i="4" s="1"/>
  <c r="N1359" i="4"/>
  <c r="R1359" i="4" s="1"/>
  <c r="N1363" i="4"/>
  <c r="R1363" i="4" s="1"/>
  <c r="N1264" i="4"/>
  <c r="R1264" i="4" s="1"/>
  <c r="N1393" i="4"/>
  <c r="R1393" i="4" s="1"/>
  <c r="N1426" i="4"/>
  <c r="R1426" i="4" s="1"/>
  <c r="N1310" i="4"/>
  <c r="R1310" i="4" s="1"/>
  <c r="N1248" i="4"/>
  <c r="R1248" i="4" s="1"/>
  <c r="N1132" i="4"/>
  <c r="R1132" i="4" s="1"/>
  <c r="N1265" i="4"/>
  <c r="R1265" i="4" s="1"/>
  <c r="N1272" i="4"/>
  <c r="R1272" i="4" s="1"/>
  <c r="N1273" i="4"/>
  <c r="R1273" i="4" s="1"/>
  <c r="N1157" i="4"/>
  <c r="R1157" i="4" s="1"/>
  <c r="N1159" i="4"/>
  <c r="R1159" i="4" s="1"/>
  <c r="N1178" i="4"/>
  <c r="R1178" i="4" s="1"/>
  <c r="N1191" i="4"/>
  <c r="R1191" i="4" s="1"/>
  <c r="N1200" i="4"/>
  <c r="R1200" i="4" s="1"/>
  <c r="N1208" i="4"/>
  <c r="R1208" i="4" s="1"/>
  <c r="N1355" i="4"/>
  <c r="R1355" i="4" s="1"/>
  <c r="N1258" i="4"/>
  <c r="R1258" i="4" s="1"/>
  <c r="N1387" i="4"/>
  <c r="R1387" i="4" s="1"/>
  <c r="N1447" i="4"/>
  <c r="R1447" i="4" s="1"/>
  <c r="N1245" i="4"/>
  <c r="R1245" i="4" s="1"/>
  <c r="N1255" i="4"/>
  <c r="R1255" i="4" s="1"/>
  <c r="N1144" i="4"/>
  <c r="R1144" i="4" s="1"/>
  <c r="N1146" i="4"/>
  <c r="R1146" i="4" s="1"/>
  <c r="N1147" i="4"/>
  <c r="R1147" i="4" s="1"/>
  <c r="N1148" i="4"/>
  <c r="R1148" i="4" s="1"/>
  <c r="N1283" i="4"/>
  <c r="R1283" i="4" s="1"/>
  <c r="N1292" i="4"/>
  <c r="R1292" i="4" s="1"/>
  <c r="N1300" i="4"/>
  <c r="R1300" i="4" s="1"/>
  <c r="N1329" i="4"/>
  <c r="R1329" i="4" s="1"/>
  <c r="N1340" i="4"/>
  <c r="R1340" i="4" s="1"/>
  <c r="N1224" i="4"/>
  <c r="R1224" i="4" s="1"/>
  <c r="N1254" i="4"/>
  <c r="R1254" i="4" s="1"/>
  <c r="N1326" i="4"/>
  <c r="R1326" i="4" s="1"/>
  <c r="N1201" i="4"/>
  <c r="R1201" i="4" s="1"/>
  <c r="N1209" i="4"/>
  <c r="R1209" i="4" s="1"/>
  <c r="N1213" i="4"/>
  <c r="R1213" i="4" s="1"/>
  <c r="N1225" i="4"/>
  <c r="R1225" i="4" s="1"/>
  <c r="N1229" i="4"/>
  <c r="R1229" i="4" s="1"/>
  <c r="N1233" i="4"/>
  <c r="R1233" i="4" s="1"/>
  <c r="N1241" i="4"/>
  <c r="R1241" i="4" s="1"/>
  <c r="N1257" i="4"/>
  <c r="R1257" i="4" s="1"/>
  <c r="N1291" i="4"/>
  <c r="R1291" i="4" s="1"/>
  <c r="N1176" i="4"/>
  <c r="R1176" i="4" s="1"/>
  <c r="N1299" i="4"/>
  <c r="R1299" i="4" s="1"/>
  <c r="N1309" i="4"/>
  <c r="R1309" i="4" s="1"/>
  <c r="N1320" i="4"/>
  <c r="R1320" i="4" s="1"/>
  <c r="N1204" i="4"/>
  <c r="R1204" i="4" s="1"/>
  <c r="N1205" i="4"/>
  <c r="R1205" i="4" s="1"/>
  <c r="N1222" i="4"/>
  <c r="R1222" i="4" s="1"/>
  <c r="N1244" i="4"/>
  <c r="R1244" i="4" s="1"/>
  <c r="N1399" i="4"/>
  <c r="R1399" i="4" s="1"/>
  <c r="N1397" i="4"/>
  <c r="R1397" i="4" s="1"/>
  <c r="N1296" i="4"/>
  <c r="R1296" i="4" s="1"/>
  <c r="N1510" i="4"/>
  <c r="R1510" i="4" s="1"/>
  <c r="N1247" i="4"/>
  <c r="R1247" i="4" s="1"/>
  <c r="N1252" i="4"/>
  <c r="R1252" i="4" s="1"/>
  <c r="N1136" i="4"/>
  <c r="R1136" i="4" s="1"/>
  <c r="N1276" i="4"/>
  <c r="R1276" i="4" s="1"/>
  <c r="N1277" i="4"/>
  <c r="R1277" i="4" s="1"/>
  <c r="N1279" i="4"/>
  <c r="R1279" i="4" s="1"/>
  <c r="N1281" i="4"/>
  <c r="R1281" i="4" s="1"/>
  <c r="N1186" i="4"/>
  <c r="R1186" i="4" s="1"/>
  <c r="N1308" i="4"/>
  <c r="R1308" i="4" s="1"/>
  <c r="N1194" i="4"/>
  <c r="R1194" i="4" s="1"/>
  <c r="N1316" i="4"/>
  <c r="R1316" i="4" s="1"/>
  <c r="N1226" i="4"/>
  <c r="R1226" i="4" s="1"/>
  <c r="N1240" i="4"/>
  <c r="R1240" i="4" s="1"/>
  <c r="N1278" i="4"/>
  <c r="R1278" i="4" s="1"/>
  <c r="N1342" i="4"/>
  <c r="R1342" i="4" s="1"/>
  <c r="N1184" i="4"/>
  <c r="R1184" i="4" s="1"/>
  <c r="N1216" i="4"/>
  <c r="R1216" i="4" s="1"/>
  <c r="N1220" i="4"/>
  <c r="R1220" i="4" s="1"/>
  <c r="N1259" i="4"/>
  <c r="R1259" i="4" s="1"/>
  <c r="N1168" i="4"/>
  <c r="R1168" i="4" s="1"/>
  <c r="N1297" i="4"/>
  <c r="R1297" i="4" s="1"/>
  <c r="N1324" i="4"/>
  <c r="R1324" i="4" s="1"/>
  <c r="N1327" i="4"/>
  <c r="R1327" i="4" s="1"/>
  <c r="N1210" i="4"/>
  <c r="R1210" i="4" s="1"/>
  <c r="N1332" i="4"/>
  <c r="R1332" i="4" s="1"/>
  <c r="N1232" i="4"/>
  <c r="R1232" i="4" s="1"/>
  <c r="N1415" i="4"/>
  <c r="R1415" i="4" s="1"/>
  <c r="N1263" i="4"/>
  <c r="R1263" i="4" s="1"/>
  <c r="N1267" i="4"/>
  <c r="R1267" i="4" s="1"/>
  <c r="N1271" i="4"/>
  <c r="R1271" i="4" s="1"/>
  <c r="N1158" i="4"/>
  <c r="R1158" i="4" s="1"/>
  <c r="N1285" i="4"/>
  <c r="R1285" i="4" s="1"/>
  <c r="N1166" i="4"/>
  <c r="R1166" i="4" s="1"/>
  <c r="N1303" i="4"/>
  <c r="R1303" i="4" s="1"/>
  <c r="N1317" i="4"/>
  <c r="R1317" i="4" s="1"/>
  <c r="N1198" i="4"/>
  <c r="R1198" i="4" s="1"/>
  <c r="N1335" i="4"/>
  <c r="R1335" i="4" s="1"/>
  <c r="N1230" i="4"/>
  <c r="R1230" i="4" s="1"/>
  <c r="N1367" i="4"/>
  <c r="R1367" i="4" s="1"/>
  <c r="N1458" i="4"/>
  <c r="R1458" i="4" s="1"/>
  <c r="N1289" i="4"/>
  <c r="R1289" i="4" s="1"/>
  <c r="N1170" i="4"/>
  <c r="R1170" i="4" s="1"/>
  <c r="N1307" i="4"/>
  <c r="R1307" i="4" s="1"/>
  <c r="N1321" i="4"/>
  <c r="R1321" i="4" s="1"/>
  <c r="N1202" i="4"/>
  <c r="R1202" i="4" s="1"/>
  <c r="N1339" i="4"/>
  <c r="R1339" i="4" s="1"/>
  <c r="N1234" i="4"/>
  <c r="R1234" i="4" s="1"/>
  <c r="N1371" i="4"/>
  <c r="R1371" i="4" s="1"/>
  <c r="N1282" i="4"/>
  <c r="R1282" i="4" s="1"/>
  <c r="N1403" i="4"/>
  <c r="R1403" i="4" s="1"/>
  <c r="N1298" i="4"/>
  <c r="R1298" i="4" s="1"/>
  <c r="N1419" i="4"/>
  <c r="R1419" i="4" s="1"/>
  <c r="N1314" i="4"/>
  <c r="R1314" i="4" s="1"/>
  <c r="N1330" i="4"/>
  <c r="R1330" i="4" s="1"/>
  <c r="N1451" i="4"/>
  <c r="R1451" i="4" s="1"/>
  <c r="N1382" i="4"/>
  <c r="R1382" i="4" s="1"/>
  <c r="N1431" i="4"/>
  <c r="R1431" i="4" s="1"/>
  <c r="N1496" i="4"/>
  <c r="R1496" i="4" s="1"/>
  <c r="N1293" i="4"/>
  <c r="R1293" i="4" s="1"/>
  <c r="N1174" i="4"/>
  <c r="R1174" i="4" s="1"/>
  <c r="N1311" i="4"/>
  <c r="R1311" i="4" s="1"/>
  <c r="N1325" i="4"/>
  <c r="R1325" i="4" s="1"/>
  <c r="N1206" i="4"/>
  <c r="R1206" i="4" s="1"/>
  <c r="N1343" i="4"/>
  <c r="R1343" i="4" s="1"/>
  <c r="N1238" i="4"/>
  <c r="R1238" i="4" s="1"/>
  <c r="N1375" i="4"/>
  <c r="R1375" i="4" s="1"/>
  <c r="N1465" i="4"/>
  <c r="R1465" i="4" s="1"/>
  <c r="N1469" i="4"/>
  <c r="R1469" i="4" s="1"/>
  <c r="N1472" i="4"/>
  <c r="R1472" i="4" s="1"/>
  <c r="N1479" i="4"/>
  <c r="R1479" i="4" s="1"/>
  <c r="N1361" i="4"/>
  <c r="R1361" i="4" s="1"/>
  <c r="N1242" i="4"/>
  <c r="R1242" i="4" s="1"/>
  <c r="N1379" i="4"/>
  <c r="R1379" i="4" s="1"/>
  <c r="N1270" i="4"/>
  <c r="R1270" i="4" s="1"/>
  <c r="N1391" i="4"/>
  <c r="R1391" i="4" s="1"/>
  <c r="N1286" i="4"/>
  <c r="R1286" i="4" s="1"/>
  <c r="N1407" i="4"/>
  <c r="R1407" i="4" s="1"/>
  <c r="N1302" i="4"/>
  <c r="R1302" i="4" s="1"/>
  <c r="N1423" i="4"/>
  <c r="R1423" i="4" s="1"/>
  <c r="N1318" i="4"/>
  <c r="R1318" i="4" s="1"/>
  <c r="N1439" i="4"/>
  <c r="R1439" i="4" s="1"/>
  <c r="N1450" i="4"/>
  <c r="R1450" i="4" s="1"/>
  <c r="N1334" i="4"/>
  <c r="R1334" i="4" s="1"/>
  <c r="N1455" i="4"/>
  <c r="R1455" i="4" s="1"/>
  <c r="N1468" i="4"/>
  <c r="R1468" i="4" s="1"/>
  <c r="N1351" i="4"/>
  <c r="R1351" i="4" s="1"/>
  <c r="N1384" i="4"/>
  <c r="R1384" i="4" s="1"/>
  <c r="N1269" i="4"/>
  <c r="R1269" i="4" s="1"/>
  <c r="N1275" i="4"/>
  <c r="R1275" i="4" s="1"/>
  <c r="N1287" i="4"/>
  <c r="R1287" i="4" s="1"/>
  <c r="N1301" i="4"/>
  <c r="R1301" i="4" s="1"/>
  <c r="N1182" i="4"/>
  <c r="R1182" i="4" s="1"/>
  <c r="N1319" i="4"/>
  <c r="R1319" i="4" s="1"/>
  <c r="N1333" i="4"/>
  <c r="R1333" i="4" s="1"/>
  <c r="N1214" i="4"/>
  <c r="R1214" i="4" s="1"/>
  <c r="N1246" i="4"/>
  <c r="R1246" i="4" s="1"/>
  <c r="N1266" i="4"/>
  <c r="R1266" i="4" s="1"/>
  <c r="N1347" i="4"/>
  <c r="R1347" i="4" s="1"/>
  <c r="N1435" i="4"/>
  <c r="R1435" i="4" s="1"/>
  <c r="N1323" i="4"/>
  <c r="R1323" i="4" s="1"/>
  <c r="N1337" i="4"/>
  <c r="R1337" i="4" s="1"/>
  <c r="N1218" i="4"/>
  <c r="R1218" i="4" s="1"/>
  <c r="N1369" i="4"/>
  <c r="R1369" i="4" s="1"/>
  <c r="N1250" i="4"/>
  <c r="R1250" i="4" s="1"/>
  <c r="N1262" i="4"/>
  <c r="R1262" i="4" s="1"/>
  <c r="N1274" i="4"/>
  <c r="R1274" i="4" s="1"/>
  <c r="N1401" i="4"/>
  <c r="R1401" i="4" s="1"/>
  <c r="N1290" i="4"/>
  <c r="R1290" i="4" s="1"/>
  <c r="N1411" i="4"/>
  <c r="R1411" i="4" s="1"/>
  <c r="N1306" i="4"/>
  <c r="R1306" i="4" s="1"/>
  <c r="N1322" i="4"/>
  <c r="R1322" i="4" s="1"/>
  <c r="N1443" i="4"/>
  <c r="R1443" i="4" s="1"/>
  <c r="N1338" i="4"/>
  <c r="R1338" i="4" s="1"/>
  <c r="N1459" i="4"/>
  <c r="R1459" i="4" s="1"/>
  <c r="N1366" i="4"/>
  <c r="R1366" i="4" s="1"/>
  <c r="N1395" i="4"/>
  <c r="R1395" i="4" s="1"/>
  <c r="N1428" i="4"/>
  <c r="R1428" i="4" s="1"/>
  <c r="N1434" i="4"/>
  <c r="R1434" i="4" s="1"/>
  <c r="N1345" i="4"/>
  <c r="R1345" i="4" s="1"/>
  <c r="N1350" i="4"/>
  <c r="R1350" i="4" s="1"/>
  <c r="N1473" i="4"/>
  <c r="R1473" i="4" s="1"/>
  <c r="N1365" i="4"/>
  <c r="R1365" i="4" s="1"/>
  <c r="N1368" i="4"/>
  <c r="R1368" i="4" s="1"/>
  <c r="N1378" i="4"/>
  <c r="R1378" i="4" s="1"/>
  <c r="N1380" i="4"/>
  <c r="R1380" i="4" s="1"/>
  <c r="N1389" i="4"/>
  <c r="R1389" i="4" s="1"/>
  <c r="N1410" i="4"/>
  <c r="R1410" i="4" s="1"/>
  <c r="N1412" i="4"/>
  <c r="R1412" i="4" s="1"/>
  <c r="N1534" i="4"/>
  <c r="R1534" i="4" s="1"/>
  <c r="N1540" i="4"/>
  <c r="R1540" i="4" s="1"/>
  <c r="N1422" i="4"/>
  <c r="R1422" i="4" s="1"/>
  <c r="N1470" i="4"/>
  <c r="R1470" i="4" s="1"/>
  <c r="N1438" i="4"/>
  <c r="R1438" i="4" s="1"/>
  <c r="N1442" i="4"/>
  <c r="R1442" i="4" s="1"/>
  <c r="N1446" i="4"/>
  <c r="R1446" i="4" s="1"/>
  <c r="N1344" i="4"/>
  <c r="R1344" i="4" s="1"/>
  <c r="N1349" i="4"/>
  <c r="R1349" i="4" s="1"/>
  <c r="N1354" i="4"/>
  <c r="R1354" i="4" s="1"/>
  <c r="N1374" i="4"/>
  <c r="R1374" i="4" s="1"/>
  <c r="N1376" i="4"/>
  <c r="R1376" i="4" s="1"/>
  <c r="N1385" i="4"/>
  <c r="R1385" i="4" s="1"/>
  <c r="N1406" i="4"/>
  <c r="R1406" i="4" s="1"/>
  <c r="N1408" i="4"/>
  <c r="R1408" i="4" s="1"/>
  <c r="N1416" i="4"/>
  <c r="R1416" i="4" s="1"/>
  <c r="N1436" i="4"/>
  <c r="R1436" i="4" s="1"/>
  <c r="N1460" i="4"/>
  <c r="R1460" i="4" s="1"/>
  <c r="N1480" i="4"/>
  <c r="R1480" i="4" s="1"/>
  <c r="N1348" i="4"/>
  <c r="R1348" i="4" s="1"/>
  <c r="N1353" i="4"/>
  <c r="R1353" i="4" s="1"/>
  <c r="N1358" i="4"/>
  <c r="R1358" i="4" s="1"/>
  <c r="N1362" i="4"/>
  <c r="R1362" i="4" s="1"/>
  <c r="N1370" i="4"/>
  <c r="R1370" i="4" s="1"/>
  <c r="N1372" i="4"/>
  <c r="R1372" i="4" s="1"/>
  <c r="N1500" i="4"/>
  <c r="R1500" i="4" s="1"/>
  <c r="N1381" i="4"/>
  <c r="R1381" i="4" s="1"/>
  <c r="N1402" i="4"/>
  <c r="R1402" i="4" s="1"/>
  <c r="N1404" i="4"/>
  <c r="R1404" i="4" s="1"/>
  <c r="N1530" i="4"/>
  <c r="R1530" i="4" s="1"/>
  <c r="N1532" i="4"/>
  <c r="R1532" i="4" s="1"/>
  <c r="N1413" i="4"/>
  <c r="R1413" i="4" s="1"/>
  <c r="N1427" i="4"/>
  <c r="R1427" i="4" s="1"/>
  <c r="N1430" i="4"/>
  <c r="R1430" i="4" s="1"/>
  <c r="N1462" i="4"/>
  <c r="R1462" i="4" s="1"/>
  <c r="N1417" i="4"/>
  <c r="R1417" i="4" s="1"/>
  <c r="N1421" i="4"/>
  <c r="R1421" i="4" s="1"/>
  <c r="N1425" i="4"/>
  <c r="R1425" i="4" s="1"/>
  <c r="N1429" i="4"/>
  <c r="R1429" i="4" s="1"/>
  <c r="N1433" i="4"/>
  <c r="R1433" i="4" s="1"/>
  <c r="N1437" i="4"/>
  <c r="R1437" i="4" s="1"/>
  <c r="N1441" i="4"/>
  <c r="R1441" i="4" s="1"/>
  <c r="N1445" i="4"/>
  <c r="R1445" i="4" s="1"/>
  <c r="N1449" i="4"/>
  <c r="R1449" i="4" s="1"/>
  <c r="N1453" i="4"/>
  <c r="R1453" i="4" s="1"/>
  <c r="N1457" i="4"/>
  <c r="R1457" i="4" s="1"/>
  <c r="N1461" i="4"/>
  <c r="R1461" i="4" s="1"/>
  <c r="N1467" i="4"/>
  <c r="R1467" i="4" s="1"/>
  <c r="N1352" i="4"/>
  <c r="R1352" i="4" s="1"/>
  <c r="N1357" i="4"/>
  <c r="R1357" i="4" s="1"/>
  <c r="N1489" i="4"/>
  <c r="R1489" i="4" s="1"/>
  <c r="N1493" i="4"/>
  <c r="R1493" i="4" s="1"/>
  <c r="N1377" i="4"/>
  <c r="R1377" i="4" s="1"/>
  <c r="N1398" i="4"/>
  <c r="R1398" i="4" s="1"/>
  <c r="N1400" i="4"/>
  <c r="R1400" i="4" s="1"/>
  <c r="N1526" i="4"/>
  <c r="R1526" i="4" s="1"/>
  <c r="N1409" i="4"/>
  <c r="R1409" i="4" s="1"/>
  <c r="N1418" i="4"/>
  <c r="R1418" i="4" s="1"/>
  <c r="N1424" i="4"/>
  <c r="R1424" i="4" s="1"/>
  <c r="N1356" i="4"/>
  <c r="R1356" i="4" s="1"/>
  <c r="N1364" i="4"/>
  <c r="R1364" i="4" s="1"/>
  <c r="N1491" i="4"/>
  <c r="R1491" i="4" s="1"/>
  <c r="N1492" i="4"/>
  <c r="R1492" i="4" s="1"/>
  <c r="N1394" i="4"/>
  <c r="R1394" i="4" s="1"/>
  <c r="N1396" i="4"/>
  <c r="R1396" i="4" s="1"/>
  <c r="N1524" i="4"/>
  <c r="R1524" i="4" s="1"/>
  <c r="N1432" i="4"/>
  <c r="R1432" i="4" s="1"/>
  <c r="N1508" i="4"/>
  <c r="R1508" i="4" s="1"/>
  <c r="N1523" i="4"/>
  <c r="R1523" i="4" s="1"/>
  <c r="N1440" i="4"/>
  <c r="R1440" i="4" s="1"/>
  <c r="N1452" i="4"/>
  <c r="R1452" i="4" s="1"/>
  <c r="N1456" i="4"/>
  <c r="R1456" i="4" s="1"/>
  <c r="N1475" i="4"/>
  <c r="R1475" i="4" s="1"/>
  <c r="N1360" i="4"/>
  <c r="R1360" i="4" s="1"/>
  <c r="N1390" i="4"/>
  <c r="R1390" i="4" s="1"/>
  <c r="N1392" i="4"/>
  <c r="R1392" i="4" s="1"/>
  <c r="N1454" i="4"/>
  <c r="R1454" i="4" s="1"/>
  <c r="N1386" i="4"/>
  <c r="R1386" i="4" s="1"/>
  <c r="N1388" i="4"/>
  <c r="R1388" i="4" s="1"/>
  <c r="N1414" i="4"/>
  <c r="R1414" i="4" s="1"/>
  <c r="N1420" i="4"/>
  <c r="R1420" i="4" s="1"/>
  <c r="N1444" i="4"/>
  <c r="R1444" i="4" s="1"/>
  <c r="N1639" i="4"/>
  <c r="R1639" i="4" s="1"/>
  <c r="N1477" i="4"/>
  <c r="R1477" i="4" s="1"/>
  <c r="N1481" i="4"/>
  <c r="R1481" i="4" s="1"/>
  <c r="N1485" i="4"/>
  <c r="R1485" i="4" s="1"/>
  <c r="N1497" i="4"/>
  <c r="R1497" i="4" s="1"/>
  <c r="N1501" i="4"/>
  <c r="R1501" i="4" s="1"/>
  <c r="N1448" i="4"/>
  <c r="R1448" i="4" s="1"/>
  <c r="N1488" i="4"/>
  <c r="R1488" i="4" s="1"/>
  <c r="N1514" i="4"/>
  <c r="R1514" i="4" s="1"/>
  <c r="N1552" i="4"/>
  <c r="R1552" i="4" s="1"/>
  <c r="N1582" i="4"/>
  <c r="R1582" i="4" s="1"/>
  <c r="N1590" i="4"/>
  <c r="R1590" i="4" s="1"/>
  <c r="N1603" i="4"/>
  <c r="R1603" i="4" s="1"/>
  <c r="N1544" i="4"/>
  <c r="R1544" i="4" s="1"/>
  <c r="N1464" i="4"/>
  <c r="R1464" i="4" s="1"/>
  <c r="N1476" i="4"/>
  <c r="R1476" i="4" s="1"/>
  <c r="N1597" i="4"/>
  <c r="R1597" i="4" s="1"/>
  <c r="N1494" i="4"/>
  <c r="R1494" i="4" s="1"/>
  <c r="N1615" i="4"/>
  <c r="R1615" i="4" s="1"/>
  <c r="N1655" i="4"/>
  <c r="R1655" i="4" s="1"/>
  <c r="N1549" i="4"/>
  <c r="R1549" i="4" s="1"/>
  <c r="N1516" i="4"/>
  <c r="R1516" i="4" s="1"/>
  <c r="N1522" i="4"/>
  <c r="R1522" i="4" s="1"/>
  <c r="N1525" i="4"/>
  <c r="R1525" i="4" s="1"/>
  <c r="N1650" i="4"/>
  <c r="R1650" i="4" s="1"/>
  <c r="N1588" i="4"/>
  <c r="R1588" i="4" s="1"/>
  <c r="N1599" i="4"/>
  <c r="R1599" i="4" s="1"/>
  <c r="N1471" i="4"/>
  <c r="R1471" i="4" s="1"/>
  <c r="N1483" i="4"/>
  <c r="R1483" i="4" s="1"/>
  <c r="N1487" i="4"/>
  <c r="R1487" i="4" s="1"/>
  <c r="N1495" i="4"/>
  <c r="R1495" i="4" s="1"/>
  <c r="N1499" i="4"/>
  <c r="R1499" i="4" s="1"/>
  <c r="N1569" i="4"/>
  <c r="R1569" i="4" s="1"/>
  <c r="N1574" i="4"/>
  <c r="R1574" i="4" s="1"/>
  <c r="N1484" i="4"/>
  <c r="R1484" i="4" s="1"/>
  <c r="N1498" i="4"/>
  <c r="R1498" i="4" s="1"/>
  <c r="N1504" i="4"/>
  <c r="R1504" i="4" s="1"/>
  <c r="N1576" i="4"/>
  <c r="R1576" i="4" s="1"/>
  <c r="N1478" i="4"/>
  <c r="R1478" i="4" s="1"/>
  <c r="N1657" i="4"/>
  <c r="R1657" i="4" s="1"/>
  <c r="N1542" i="4"/>
  <c r="R1542" i="4" s="1"/>
  <c r="N1548" i="4"/>
  <c r="R1548" i="4" s="1"/>
  <c r="N1502" i="4"/>
  <c r="R1502" i="4" s="1"/>
  <c r="N1512" i="4"/>
  <c r="R1512" i="4" s="1"/>
  <c r="N1536" i="4"/>
  <c r="R1536" i="4" s="1"/>
  <c r="N1547" i="4"/>
  <c r="R1547" i="4" s="1"/>
  <c r="N1571" i="4"/>
  <c r="R1571" i="4" s="1"/>
  <c r="N1596" i="4"/>
  <c r="R1596" i="4" s="1"/>
  <c r="N1474" i="4"/>
  <c r="R1474" i="4" s="1"/>
  <c r="N1513" i="4"/>
  <c r="R1513" i="4" s="1"/>
  <c r="N1515" i="4"/>
  <c r="R1515" i="4" s="1"/>
  <c r="N1517" i="4"/>
  <c r="R1517" i="4" s="1"/>
  <c r="N1578" i="4"/>
  <c r="R1578" i="4" s="1"/>
  <c r="N1581" i="4"/>
  <c r="R1581" i="4" s="1"/>
  <c r="N1546" i="4"/>
  <c r="R1546" i="4" s="1"/>
  <c r="N1557" i="4"/>
  <c r="R1557" i="4" s="1"/>
  <c r="N1563" i="4"/>
  <c r="R1563" i="4" s="1"/>
  <c r="N1568" i="4"/>
  <c r="R1568" i="4" s="1"/>
  <c r="N1575" i="4"/>
  <c r="R1575" i="4" s="1"/>
  <c r="N1589" i="4"/>
  <c r="R1589" i="4" s="1"/>
  <c r="N1614" i="4"/>
  <c r="R1614" i="4" s="1"/>
  <c r="N1617" i="4"/>
  <c r="R1617" i="4" s="1"/>
  <c r="N1621" i="4"/>
  <c r="R1621" i="4" s="1"/>
  <c r="N1482" i="4"/>
  <c r="R1482" i="4" s="1"/>
  <c r="N1506" i="4"/>
  <c r="R1506" i="4" s="1"/>
  <c r="N1507" i="4"/>
  <c r="R1507" i="4" s="1"/>
  <c r="N1528" i="4"/>
  <c r="R1528" i="4" s="1"/>
  <c r="N1545" i="4"/>
  <c r="R1545" i="4" s="1"/>
  <c r="N1550" i="4"/>
  <c r="R1550" i="4" s="1"/>
  <c r="N1553" i="4"/>
  <c r="R1553" i="4" s="1"/>
  <c r="N1556" i="4"/>
  <c r="R1556" i="4" s="1"/>
  <c r="N1562" i="4"/>
  <c r="R1562" i="4" s="1"/>
  <c r="N1580" i="4"/>
  <c r="R1580" i="4" s="1"/>
  <c r="N1607" i="4"/>
  <c r="R1607" i="4" s="1"/>
  <c r="N1564" i="4"/>
  <c r="R1564" i="4" s="1"/>
  <c r="N1486" i="4"/>
  <c r="R1486" i="4" s="1"/>
  <c r="N1509" i="4"/>
  <c r="R1509" i="4" s="1"/>
  <c r="N1633" i="4"/>
  <c r="R1633" i="4" s="1"/>
  <c r="N1529" i="4"/>
  <c r="R1529" i="4" s="1"/>
  <c r="N1531" i="4"/>
  <c r="R1531" i="4" s="1"/>
  <c r="N1533" i="4"/>
  <c r="R1533" i="4" s="1"/>
  <c r="N1602" i="4"/>
  <c r="R1602" i="4" s="1"/>
  <c r="N1595" i="4"/>
  <c r="R1595" i="4" s="1"/>
  <c r="N1609" i="4"/>
  <c r="R1609" i="4" s="1"/>
  <c r="N1490" i="4"/>
  <c r="R1490" i="4" s="1"/>
  <c r="N1620" i="4"/>
  <c r="R1620" i="4" s="1"/>
  <c r="N1626" i="4"/>
  <c r="R1626" i="4" s="1"/>
  <c r="N1520" i="4"/>
  <c r="R1520" i="4" s="1"/>
  <c r="N1570" i="4"/>
  <c r="R1570" i="4" s="1"/>
  <c r="N1601" i="4"/>
  <c r="R1601" i="4" s="1"/>
  <c r="N1538" i="4"/>
  <c r="R1538" i="4" s="1"/>
  <c r="N1539" i="4"/>
  <c r="R1539" i="4" s="1"/>
  <c r="N1541" i="4"/>
  <c r="R1541" i="4" s="1"/>
  <c r="N1558" i="4"/>
  <c r="R1558" i="4" s="1"/>
  <c r="N1567" i="4"/>
  <c r="R1567" i="4" s="1"/>
  <c r="N1573" i="4"/>
  <c r="R1573" i="4" s="1"/>
  <c r="N1511" i="4"/>
  <c r="R1511" i="4" s="1"/>
  <c r="N1527" i="4"/>
  <c r="R1527" i="4" s="1"/>
  <c r="N1584" i="4"/>
  <c r="R1584" i="4" s="1"/>
  <c r="N1625" i="4"/>
  <c r="R1625" i="4" s="1"/>
  <c r="N1631" i="4"/>
  <c r="R1631" i="4" s="1"/>
  <c r="N1651" i="4"/>
  <c r="R1651" i="4" s="1"/>
  <c r="N1577" i="4"/>
  <c r="R1577" i="4" s="1"/>
  <c r="N1600" i="4"/>
  <c r="R1600" i="4" s="1"/>
  <c r="N1610" i="4"/>
  <c r="R1610" i="4" s="1"/>
  <c r="N1637" i="4"/>
  <c r="R1637" i="4" s="1"/>
  <c r="N1638" i="4"/>
  <c r="R1638" i="4" s="1"/>
  <c r="N1551" i="4"/>
  <c r="R1551" i="4" s="1"/>
  <c r="N1555" i="4"/>
  <c r="R1555" i="4" s="1"/>
  <c r="N1559" i="4"/>
  <c r="R1559" i="4" s="1"/>
  <c r="N1561" i="4"/>
  <c r="R1561" i="4" s="1"/>
  <c r="N1566" i="4"/>
  <c r="R1566" i="4" s="1"/>
  <c r="N1591" i="4"/>
  <c r="R1591" i="4" s="1"/>
  <c r="N1608" i="4"/>
  <c r="R1608" i="4" s="1"/>
  <c r="N1613" i="4"/>
  <c r="R1613" i="4" s="1"/>
  <c r="N1628" i="4"/>
  <c r="R1628" i="4" s="1"/>
  <c r="N1641" i="4"/>
  <c r="R1641" i="4" s="1"/>
  <c r="N1643" i="4"/>
  <c r="R1643" i="4" s="1"/>
  <c r="N1644" i="4"/>
  <c r="R1644" i="4" s="1"/>
  <c r="N1505" i="4"/>
  <c r="R1505" i="4" s="1"/>
  <c r="N1521" i="4"/>
  <c r="R1521" i="4" s="1"/>
  <c r="N1537" i="4"/>
  <c r="R1537" i="4" s="1"/>
  <c r="N1572" i="4"/>
  <c r="R1572" i="4" s="1"/>
  <c r="N1616" i="4"/>
  <c r="R1616" i="4" s="1"/>
  <c r="N1627" i="4"/>
  <c r="R1627" i="4" s="1"/>
  <c r="N1649" i="4"/>
  <c r="R1649" i="4" s="1"/>
  <c r="N1503" i="4"/>
  <c r="R1503" i="4" s="1"/>
  <c r="N1519" i="4"/>
  <c r="R1519" i="4" s="1"/>
  <c r="N1535" i="4"/>
  <c r="R1535" i="4" s="1"/>
  <c r="N1565" i="4"/>
  <c r="R1565" i="4" s="1"/>
  <c r="N1579" i="4"/>
  <c r="R1579" i="4" s="1"/>
  <c r="N1583" i="4"/>
  <c r="R1583" i="4" s="1"/>
  <c r="N1585" i="4"/>
  <c r="R1585" i="4" s="1"/>
  <c r="N1586" i="4"/>
  <c r="R1586" i="4" s="1"/>
  <c r="N1593" i="4"/>
  <c r="R1593" i="4" s="1"/>
  <c r="N1604" i="4"/>
  <c r="R1604" i="4" s="1"/>
  <c r="N1632" i="4"/>
  <c r="R1632" i="4" s="1"/>
  <c r="N1543" i="4"/>
  <c r="R1543" i="4" s="1"/>
  <c r="N1554" i="4"/>
  <c r="R1554" i="4" s="1"/>
  <c r="N1560" i="4"/>
  <c r="R1560" i="4" s="1"/>
  <c r="N1594" i="4"/>
  <c r="R1594" i="4" s="1"/>
  <c r="N1612" i="4"/>
  <c r="R1612" i="4" s="1"/>
  <c r="N1619" i="4"/>
  <c r="R1619" i="4" s="1"/>
  <c r="N1622" i="4"/>
  <c r="R1622" i="4" s="1"/>
  <c r="N1645" i="4"/>
  <c r="R1645" i="4" s="1"/>
  <c r="N1656" i="4"/>
  <c r="R1656" i="4" s="1"/>
  <c r="N1587" i="4"/>
  <c r="R1587" i="4" s="1"/>
  <c r="N1606" i="4"/>
  <c r="R1606" i="4" s="1"/>
  <c r="N1623" i="4"/>
  <c r="R1623" i="4" s="1"/>
  <c r="N1630" i="4"/>
  <c r="R1630" i="4" s="1"/>
  <c r="N1647" i="4"/>
  <c r="R1647" i="4" s="1"/>
  <c r="N1654" i="4"/>
  <c r="R1654" i="4" s="1"/>
  <c r="N1640" i="4"/>
  <c r="R1640" i="4" s="1"/>
  <c r="N1636" i="4"/>
  <c r="R1636" i="4" s="1"/>
  <c r="N1646" i="4"/>
  <c r="R1646" i="4" s="1"/>
  <c r="N1592" i="4"/>
  <c r="R1592" i="4" s="1"/>
  <c r="N1605" i="4"/>
  <c r="R1605" i="4" s="1"/>
  <c r="N1629" i="4"/>
  <c r="R1629" i="4" s="1"/>
  <c r="N1653" i="4"/>
  <c r="R1653" i="4" s="1"/>
  <c r="N1687" i="4"/>
  <c r="R1687" i="4" s="1"/>
  <c r="N1598" i="4"/>
  <c r="R1598" i="4" s="1"/>
  <c r="N1611" i="4"/>
  <c r="R1611" i="4" s="1"/>
  <c r="N1618" i="4"/>
  <c r="R1618" i="4" s="1"/>
  <c r="N1635" i="4"/>
  <c r="R1635" i="4" s="1"/>
  <c r="N1642" i="4"/>
  <c r="R1642" i="4" s="1"/>
  <c r="N1659" i="4"/>
  <c r="R1659" i="4" s="1"/>
  <c r="N1652" i="4"/>
  <c r="R1652" i="4" s="1"/>
  <c r="N1624" i="4"/>
  <c r="R1624" i="4" s="1"/>
  <c r="N1634" i="4"/>
  <c r="R1634" i="4" s="1"/>
  <c r="N1648" i="4"/>
  <c r="R1648" i="4" s="1"/>
  <c r="N1658" i="4"/>
  <c r="R1658" i="4" s="1"/>
  <c r="I1849" i="4"/>
  <c r="L1844" i="4"/>
  <c r="L1842" i="4"/>
  <c r="I1841" i="4"/>
  <c r="L1840" i="4"/>
  <c r="I1839" i="4"/>
  <c r="I1837" i="4"/>
  <c r="J1826" i="4"/>
  <c r="L1820" i="4"/>
  <c r="L1818" i="4"/>
  <c r="I1846" i="4"/>
  <c r="J1835" i="4"/>
  <c r="L1829" i="4"/>
  <c r="I1826" i="4"/>
  <c r="I1824" i="4"/>
  <c r="I1822" i="4"/>
  <c r="I1815" i="4"/>
  <c r="I1813" i="4"/>
  <c r="I1804" i="4"/>
  <c r="J1793" i="4"/>
  <c r="L1787" i="4"/>
  <c r="I1848" i="4"/>
  <c r="J1844" i="4"/>
  <c r="L1838" i="4"/>
  <c r="I1835" i="4"/>
  <c r="I1833" i="4"/>
  <c r="I1831" i="4"/>
  <c r="J1820" i="4"/>
  <c r="J1811" i="4"/>
  <c r="L1805" i="4"/>
  <c r="J1802" i="4"/>
  <c r="L1796" i="4"/>
  <c r="I1793" i="4"/>
  <c r="I1791" i="4"/>
  <c r="I1789" i="4"/>
  <c r="L1847" i="4"/>
  <c r="I1844" i="4"/>
  <c r="I1842" i="4"/>
  <c r="I1840" i="4"/>
  <c r="J1829" i="4"/>
  <c r="L1823" i="4"/>
  <c r="I1820" i="4"/>
  <c r="I1818" i="4"/>
  <c r="I1851" i="4"/>
  <c r="J1847" i="4"/>
  <c r="L1841" i="4"/>
  <c r="I1838" i="4"/>
  <c r="I1836" i="4"/>
  <c r="I1834" i="4"/>
  <c r="J1823" i="4"/>
  <c r="L1817" i="4"/>
  <c r="J1814" i="4"/>
  <c r="L1808" i="4"/>
  <c r="I1805" i="4"/>
  <c r="L1799" i="4"/>
  <c r="L1797" i="4"/>
  <c r="I1796" i="4"/>
  <c r="L1795" i="4"/>
  <c r="I1794" i="4"/>
  <c r="I1792" i="4"/>
  <c r="I1852" i="4"/>
  <c r="J1838" i="4"/>
  <c r="L1830" i="4"/>
  <c r="I1829" i="4"/>
  <c r="L1826" i="4"/>
  <c r="I1819" i="4"/>
  <c r="I1817" i="4"/>
  <c r="I1799" i="4"/>
  <c r="I1797" i="4"/>
  <c r="J1787" i="4"/>
  <c r="I1786" i="4"/>
  <c r="J1784" i="4"/>
  <c r="L1778" i="4"/>
  <c r="I1775" i="4"/>
  <c r="I1773" i="4"/>
  <c r="I1771" i="4"/>
  <c r="J1760" i="4"/>
  <c r="J1850" i="4"/>
  <c r="J1839" i="4"/>
  <c r="J1834" i="4"/>
  <c r="J1830" i="4"/>
  <c r="I1823" i="4"/>
  <c r="I1814" i="4"/>
  <c r="I1812" i="4"/>
  <c r="L1811" i="4"/>
  <c r="I1810" i="4"/>
  <c r="L1809" i="4"/>
  <c r="L1807" i="4"/>
  <c r="J1796" i="4"/>
  <c r="I1795" i="4"/>
  <c r="I1787" i="4"/>
  <c r="I1784" i="4"/>
  <c r="I1782" i="4"/>
  <c r="I1780" i="4"/>
  <c r="J1769" i="4"/>
  <c r="L1763" i="4"/>
  <c r="I1850" i="4"/>
  <c r="I1845" i="4"/>
  <c r="I1830" i="4"/>
  <c r="L1824" i="4"/>
  <c r="I1811" i="4"/>
  <c r="I1809" i="4"/>
  <c r="I1807" i="4"/>
  <c r="L1793" i="4"/>
  <c r="J1778" i="4"/>
  <c r="L1772" i="4"/>
  <c r="I1769" i="4"/>
  <c r="I1767" i="4"/>
  <c r="I1765" i="4"/>
  <c r="L1846" i="4"/>
  <c r="L1828" i="4"/>
  <c r="I1827" i="4"/>
  <c r="J1808" i="4"/>
  <c r="L1781" i="4"/>
  <c r="L1779" i="4"/>
  <c r="J1841" i="4"/>
  <c r="J1836" i="4"/>
  <c r="L1832" i="4"/>
  <c r="I1828" i="4"/>
  <c r="I1825" i="4"/>
  <c r="L1822" i="4"/>
  <c r="L1802" i="4"/>
  <c r="I1801" i="4"/>
  <c r="L1800" i="4"/>
  <c r="L1798" i="4"/>
  <c r="J1790" i="4"/>
  <c r="L1788" i="4"/>
  <c r="J1781" i="4"/>
  <c r="L1775" i="4"/>
  <c r="L1773" i="4"/>
  <c r="I1772" i="4"/>
  <c r="L1771" i="4"/>
  <c r="I1770" i="4"/>
  <c r="I1768" i="4"/>
  <c r="D1803" i="4"/>
  <c r="J1803" i="4" s="1"/>
  <c r="D1804" i="4"/>
  <c r="J1804" i="4" s="1"/>
  <c r="D1807" i="4"/>
  <c r="J1807" i="4" s="1"/>
  <c r="J1805" i="4"/>
  <c r="L1810" i="4"/>
  <c r="L1812" i="4"/>
  <c r="L1814" i="4"/>
  <c r="I1821" i="4"/>
  <c r="J1837" i="4"/>
  <c r="L1792" i="4"/>
  <c r="L1806" i="4"/>
  <c r="J1809" i="4"/>
  <c r="J1824" i="4"/>
  <c r="J1827" i="4"/>
  <c r="J1831" i="4"/>
  <c r="J1845" i="4"/>
  <c r="J1819" i="4"/>
  <c r="L1834" i="4"/>
  <c r="J1848" i="4"/>
  <c r="J1816" i="4"/>
  <c r="J1818" i="4"/>
  <c r="L1819" i="4"/>
  <c r="J1833" i="4"/>
  <c r="L1839" i="4"/>
  <c r="J1798" i="4"/>
  <c r="J1800" i="4"/>
  <c r="J1843" i="4"/>
  <c r="J1789" i="4"/>
  <c r="J1801" i="4"/>
  <c r="J1822" i="4"/>
  <c r="J1842" i="4"/>
  <c r="L1843" i="4"/>
  <c r="D74" i="1"/>
  <c r="D75" i="1"/>
  <c r="D3" i="1"/>
  <c r="T54" i="1" l="1"/>
  <c r="G59" i="1"/>
  <c r="F59" i="1"/>
  <c r="G44" i="1"/>
  <c r="F44" i="1"/>
  <c r="G37" i="1"/>
  <c r="F37" i="1"/>
  <c r="G30" i="1"/>
  <c r="F30" i="1"/>
  <c r="G63" i="1"/>
  <c r="F63" i="1"/>
  <c r="G56" i="1"/>
  <c r="F56" i="1"/>
  <c r="G49" i="1"/>
  <c r="F49" i="1"/>
  <c r="G42" i="1"/>
  <c r="F42" i="1"/>
  <c r="G67" i="1"/>
  <c r="F67" i="1"/>
  <c r="G52" i="1"/>
  <c r="F52" i="1"/>
  <c r="G45" i="1"/>
  <c r="F45" i="1"/>
  <c r="G38" i="1"/>
  <c r="F38" i="1"/>
  <c r="G7" i="1"/>
  <c r="F7" i="1"/>
  <c r="G71" i="1"/>
  <c r="F71" i="1"/>
  <c r="G64" i="1"/>
  <c r="F64" i="1"/>
  <c r="G57" i="1"/>
  <c r="F57" i="1"/>
  <c r="G50" i="1"/>
  <c r="F50" i="1"/>
  <c r="G11" i="1"/>
  <c r="F11" i="1"/>
  <c r="G75" i="1"/>
  <c r="H75" i="1" s="1"/>
  <c r="I75" i="1" s="1"/>
  <c r="F75" i="1"/>
  <c r="G60" i="1"/>
  <c r="F60" i="1"/>
  <c r="G53" i="1"/>
  <c r="F53" i="1"/>
  <c r="G46" i="1"/>
  <c r="F46" i="1"/>
  <c r="G15" i="1"/>
  <c r="F15" i="1"/>
  <c r="G8" i="1"/>
  <c r="F8" i="1"/>
  <c r="G72" i="1"/>
  <c r="F72" i="1"/>
  <c r="G65" i="1"/>
  <c r="F65" i="1"/>
  <c r="G58" i="1"/>
  <c r="F58" i="1"/>
  <c r="G19" i="1"/>
  <c r="F19" i="1"/>
  <c r="G4" i="1"/>
  <c r="F4" i="1"/>
  <c r="G68" i="1"/>
  <c r="F68" i="1"/>
  <c r="G61" i="1"/>
  <c r="F61" i="1"/>
  <c r="G54" i="1"/>
  <c r="F54" i="1"/>
  <c r="G23" i="1"/>
  <c r="F23" i="1"/>
  <c r="G16" i="1"/>
  <c r="F16" i="1"/>
  <c r="G9" i="1"/>
  <c r="F9" i="1"/>
  <c r="G73" i="1"/>
  <c r="F73" i="1"/>
  <c r="G66" i="1"/>
  <c r="F66" i="1"/>
  <c r="G27" i="1"/>
  <c r="F27" i="1"/>
  <c r="G12" i="1"/>
  <c r="F12" i="1"/>
  <c r="G5" i="1"/>
  <c r="F5" i="1"/>
  <c r="G69" i="1"/>
  <c r="F69" i="1"/>
  <c r="G62" i="1"/>
  <c r="F62" i="1"/>
  <c r="G31" i="1"/>
  <c r="F31" i="1"/>
  <c r="G24" i="1"/>
  <c r="F24" i="1"/>
  <c r="G17" i="1"/>
  <c r="F17" i="1"/>
  <c r="G10" i="1"/>
  <c r="F10" i="1"/>
  <c r="G74" i="1"/>
  <c r="F74" i="1"/>
  <c r="G35" i="1"/>
  <c r="F35" i="1"/>
  <c r="G20" i="1"/>
  <c r="F20" i="1"/>
  <c r="G13" i="1"/>
  <c r="F13" i="1"/>
  <c r="G6" i="1"/>
  <c r="F6" i="1"/>
  <c r="G70" i="1"/>
  <c r="F70" i="1"/>
  <c r="G39" i="1"/>
  <c r="F39" i="1"/>
  <c r="G32" i="1"/>
  <c r="F32" i="1"/>
  <c r="G25" i="1"/>
  <c r="F25" i="1"/>
  <c r="G18" i="1"/>
  <c r="F18" i="1"/>
  <c r="G43" i="1"/>
  <c r="F43" i="1"/>
  <c r="G28" i="1"/>
  <c r="F28" i="1"/>
  <c r="G21" i="1"/>
  <c r="F21" i="1"/>
  <c r="G14" i="1"/>
  <c r="F14" i="1"/>
  <c r="G47" i="1"/>
  <c r="F47" i="1"/>
  <c r="G40" i="1"/>
  <c r="F40" i="1"/>
  <c r="G33" i="1"/>
  <c r="F33" i="1"/>
  <c r="G26" i="1"/>
  <c r="F26" i="1"/>
  <c r="G51" i="1"/>
  <c r="F51" i="1"/>
  <c r="G36" i="1"/>
  <c r="F36" i="1"/>
  <c r="G29" i="1"/>
  <c r="F29" i="1"/>
  <c r="G22" i="1"/>
  <c r="F22" i="1"/>
  <c r="G55" i="1"/>
  <c r="F55" i="1"/>
  <c r="G48" i="1"/>
  <c r="F48" i="1"/>
  <c r="G41" i="1"/>
  <c r="F41" i="1"/>
  <c r="G34" i="1"/>
  <c r="F34" i="1"/>
  <c r="T12" i="4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N1668" i="4"/>
  <c r="R1668" i="4" s="1"/>
  <c r="N1689" i="4"/>
  <c r="R1689" i="4" s="1"/>
  <c r="N1673" i="4"/>
  <c r="R1673" i="4" s="1"/>
  <c r="N1692" i="4"/>
  <c r="R1692" i="4" s="1"/>
  <c r="N1760" i="4"/>
  <c r="R1760" i="4" s="1"/>
  <c r="N1750" i="4"/>
  <c r="R1750" i="4" s="1"/>
  <c r="N1717" i="4"/>
  <c r="R1717" i="4" s="1"/>
  <c r="N1722" i="4"/>
  <c r="R1722" i="4" s="1"/>
  <c r="N1776" i="4"/>
  <c r="R1776" i="4" s="1"/>
  <c r="N1743" i="4"/>
  <c r="R1743" i="4" s="1"/>
  <c r="N1712" i="4"/>
  <c r="R1712" i="4" s="1"/>
  <c r="N1677" i="4"/>
  <c r="R1677" i="4" s="1"/>
  <c r="N1660" i="4"/>
  <c r="R1660" i="4" s="1"/>
  <c r="N1694" i="4"/>
  <c r="R1694" i="4" s="1"/>
  <c r="N1740" i="4"/>
  <c r="R1740" i="4" s="1"/>
  <c r="N1683" i="4"/>
  <c r="R1683" i="4" s="1"/>
  <c r="N1749" i="4"/>
  <c r="R1749" i="4" s="1"/>
  <c r="N1688" i="4"/>
  <c r="R1688" i="4" s="1"/>
  <c r="N1662" i="4"/>
  <c r="R1662" i="4" s="1"/>
  <c r="N1682" i="4"/>
  <c r="R1682" i="4" s="1"/>
  <c r="N1670" i="4"/>
  <c r="R1670" i="4" s="1"/>
  <c r="N1711" i="4"/>
  <c r="R1711" i="4" s="1"/>
  <c r="N1704" i="4"/>
  <c r="R1704" i="4" s="1"/>
  <c r="N1738" i="4"/>
  <c r="R1738" i="4" s="1"/>
  <c r="N1720" i="4"/>
  <c r="R1720" i="4" s="1"/>
  <c r="N1755" i="4"/>
  <c r="R1755" i="4" s="1"/>
  <c r="N1731" i="4"/>
  <c r="R1731" i="4" s="1"/>
  <c r="N1727" i="4"/>
  <c r="R1727" i="4" s="1"/>
  <c r="N1705" i="4"/>
  <c r="R1705" i="4" s="1"/>
  <c r="N1766" i="4"/>
  <c r="R1766" i="4" s="1"/>
  <c r="N1759" i="4"/>
  <c r="R1759" i="4" s="1"/>
  <c r="N1715" i="4"/>
  <c r="R1715" i="4" s="1"/>
  <c r="N1690" i="4"/>
  <c r="R1690" i="4" s="1"/>
  <c r="N1697" i="4"/>
  <c r="R1697" i="4" s="1"/>
  <c r="N1686" i="4"/>
  <c r="R1686" i="4" s="1"/>
  <c r="N1748" i="4"/>
  <c r="R1748" i="4" s="1"/>
  <c r="N1672" i="4"/>
  <c r="R1672" i="4" s="1"/>
  <c r="N1663" i="4"/>
  <c r="R1663" i="4" s="1"/>
  <c r="N1744" i="4"/>
  <c r="R1744" i="4" s="1"/>
  <c r="N1671" i="4"/>
  <c r="R1671" i="4" s="1"/>
  <c r="N1723" i="4"/>
  <c r="R1723" i="4" s="1"/>
  <c r="N1693" i="4"/>
  <c r="R1693" i="4" s="1"/>
  <c r="N1661" i="4"/>
  <c r="R1661" i="4" s="1"/>
  <c r="N1708" i="4"/>
  <c r="R1708" i="4" s="1"/>
  <c r="N1742" i="4"/>
  <c r="R1742" i="4" s="1"/>
  <c r="N1737" i="4"/>
  <c r="R1737" i="4" s="1"/>
  <c r="N1754" i="4"/>
  <c r="R1754" i="4" s="1"/>
  <c r="N1757" i="4"/>
  <c r="R1757" i="4" s="1"/>
  <c r="N1768" i="4"/>
  <c r="R1768" i="4" s="1"/>
  <c r="N1741" i="4"/>
  <c r="R1741" i="4" s="1"/>
  <c r="N1752" i="4"/>
  <c r="R1752" i="4" s="1"/>
  <c r="N1725" i="4"/>
  <c r="R1725" i="4" s="1"/>
  <c r="N1728" i="4"/>
  <c r="R1728" i="4" s="1"/>
  <c r="N1685" i="4"/>
  <c r="R1685" i="4" s="1"/>
  <c r="N1666" i="4"/>
  <c r="R1666" i="4" s="1"/>
  <c r="N1721" i="4"/>
  <c r="R1721" i="4" s="1"/>
  <c r="N1675" i="4"/>
  <c r="R1675" i="4" s="1"/>
  <c r="N1700" i="4"/>
  <c r="R1700" i="4" s="1"/>
  <c r="N1718" i="4"/>
  <c r="R1718" i="4" s="1"/>
  <c r="N1719" i="4"/>
  <c r="R1719" i="4" s="1"/>
  <c r="N1695" i="4"/>
  <c r="R1695" i="4" s="1"/>
  <c r="N1691" i="4"/>
  <c r="R1691" i="4" s="1"/>
  <c r="N1732" i="4"/>
  <c r="R1732" i="4" s="1"/>
  <c r="N1703" i="4"/>
  <c r="R1703" i="4" s="1"/>
  <c r="N1778" i="4"/>
  <c r="R1778" i="4" s="1"/>
  <c r="N1762" i="4"/>
  <c r="R1762" i="4" s="1"/>
  <c r="N1698" i="4"/>
  <c r="R1698" i="4" s="1"/>
  <c r="N1733" i="4"/>
  <c r="R1733" i="4" s="1"/>
  <c r="N1745" i="4"/>
  <c r="R1745" i="4" s="1"/>
  <c r="N1751" i="4"/>
  <c r="R1751" i="4" s="1"/>
  <c r="N1734" i="4"/>
  <c r="R1734" i="4" s="1"/>
  <c r="N1676" i="4"/>
  <c r="R1676" i="4" s="1"/>
  <c r="N1664" i="4"/>
  <c r="R1664" i="4" s="1"/>
  <c r="N1716" i="4"/>
  <c r="R1716" i="4" s="1"/>
  <c r="N1665" i="4"/>
  <c r="R1665" i="4" s="1"/>
  <c r="N1681" i="4"/>
  <c r="R1681" i="4" s="1"/>
  <c r="N1747" i="4"/>
  <c r="R1747" i="4" s="1"/>
  <c r="N1684" i="4"/>
  <c r="R1684" i="4" s="1"/>
  <c r="N1710" i="4"/>
  <c r="R1710" i="4" s="1"/>
  <c r="N1753" i="4"/>
  <c r="R1753" i="4" s="1"/>
  <c r="N1777" i="4"/>
  <c r="R1777" i="4" s="1"/>
  <c r="N1758" i="4"/>
  <c r="R1758" i="4" s="1"/>
  <c r="N1739" i="4"/>
  <c r="R1739" i="4" s="1"/>
  <c r="N1669" i="4"/>
  <c r="R1669" i="4" s="1"/>
  <c r="N1678" i="4"/>
  <c r="R1678" i="4" s="1"/>
  <c r="N1724" i="4"/>
  <c r="R1724" i="4" s="1"/>
  <c r="N1706" i="4"/>
  <c r="R1706" i="4" s="1"/>
  <c r="N1679" i="4"/>
  <c r="R1679" i="4" s="1"/>
  <c r="N1735" i="4"/>
  <c r="R1735" i="4" s="1"/>
  <c r="N1746" i="4"/>
  <c r="R1746" i="4" s="1"/>
  <c r="N1680" i="4"/>
  <c r="R1680" i="4" s="1"/>
  <c r="N1707" i="4"/>
  <c r="R1707" i="4" s="1"/>
  <c r="N1736" i="4"/>
  <c r="R1736" i="4" s="1"/>
  <c r="N1702" i="4"/>
  <c r="R1702" i="4" s="1"/>
  <c r="N1730" i="4"/>
  <c r="R1730" i="4" s="1"/>
  <c r="N1763" i="4"/>
  <c r="R1763" i="4" s="1"/>
  <c r="N1709" i="4"/>
  <c r="R1709" i="4" s="1"/>
  <c r="N1772" i="4"/>
  <c r="R1772" i="4" s="1"/>
  <c r="N1801" i="4"/>
  <c r="R1801" i="4" s="1"/>
  <c r="N1769" i="4"/>
  <c r="R1769" i="4" s="1"/>
  <c r="N1830" i="4"/>
  <c r="R1830" i="4" s="1"/>
  <c r="N1787" i="4"/>
  <c r="R1787" i="4" s="1"/>
  <c r="N1814" i="4"/>
  <c r="R1814" i="4" s="1"/>
  <c r="N1773" i="4"/>
  <c r="R1773" i="4" s="1"/>
  <c r="N1817" i="4"/>
  <c r="R1817" i="4" s="1"/>
  <c r="N1729" i="4"/>
  <c r="R1729" i="4" s="1"/>
  <c r="N1761" i="4"/>
  <c r="R1761" i="4" s="1"/>
  <c r="N1726" i="4"/>
  <c r="R1726" i="4" s="1"/>
  <c r="N1701" i="4"/>
  <c r="R1701" i="4" s="1"/>
  <c r="N1699" i="4"/>
  <c r="R1699" i="4" s="1"/>
  <c r="N1674" i="4"/>
  <c r="R1674" i="4" s="1"/>
  <c r="N1713" i="4"/>
  <c r="R1713" i="4" s="1"/>
  <c r="N1714" i="4"/>
  <c r="R1714" i="4" s="1"/>
  <c r="N1756" i="4"/>
  <c r="R1756" i="4" s="1"/>
  <c r="N1696" i="4"/>
  <c r="R1696" i="4" s="1"/>
  <c r="N1780" i="4"/>
  <c r="R1780" i="4" s="1"/>
  <c r="N1842" i="4"/>
  <c r="R1842" i="4" s="1"/>
  <c r="N1826" i="4"/>
  <c r="R1826" i="4" s="1"/>
  <c r="N1770" i="4"/>
  <c r="R1770" i="4" s="1"/>
  <c r="N1765" i="4"/>
  <c r="R1765" i="4" s="1"/>
  <c r="N1811" i="4"/>
  <c r="R1811" i="4" s="1"/>
  <c r="N1782" i="4"/>
  <c r="R1782" i="4" s="1"/>
  <c r="N1797" i="4"/>
  <c r="R1797" i="4" s="1"/>
  <c r="N1852" i="4"/>
  <c r="R1852" i="4" s="1"/>
  <c r="N1844" i="4"/>
  <c r="R1844" i="4" s="1"/>
  <c r="N1806" i="4"/>
  <c r="R1806" i="4" s="1"/>
  <c r="N1764" i="4"/>
  <c r="R1764" i="4" s="1"/>
  <c r="N1790" i="4"/>
  <c r="R1790" i="4" s="1"/>
  <c r="N1810" i="4"/>
  <c r="R1810" i="4" s="1"/>
  <c r="N1839" i="4"/>
  <c r="R1839" i="4" s="1"/>
  <c r="N1798" i="4"/>
  <c r="R1798" i="4" s="1"/>
  <c r="N1788" i="4"/>
  <c r="R1788" i="4" s="1"/>
  <c r="N1767" i="4"/>
  <c r="R1767" i="4" s="1"/>
  <c r="N1784" i="4"/>
  <c r="R1784" i="4" s="1"/>
  <c r="N1812" i="4"/>
  <c r="R1812" i="4" s="1"/>
  <c r="N1771" i="4"/>
  <c r="R1771" i="4" s="1"/>
  <c r="N1799" i="4"/>
  <c r="R1799" i="4" s="1"/>
  <c r="N1792" i="4"/>
  <c r="R1792" i="4" s="1"/>
  <c r="N1851" i="4"/>
  <c r="R1851" i="4" s="1"/>
  <c r="N1841" i="4"/>
  <c r="R1841" i="4" s="1"/>
  <c r="N1847" i="4"/>
  <c r="R1847" i="4" s="1"/>
  <c r="N1781" i="4"/>
  <c r="R1781" i="4" s="1"/>
  <c r="N1794" i="4"/>
  <c r="R1794" i="4" s="1"/>
  <c r="N1804" i="4"/>
  <c r="R1804" i="4" s="1"/>
  <c r="K11" i="4"/>
  <c r="M10" i="4"/>
  <c r="N1789" i="4"/>
  <c r="R1789" i="4" s="1"/>
  <c r="N1823" i="4"/>
  <c r="R1823" i="4" s="1"/>
  <c r="N1813" i="4"/>
  <c r="R1813" i="4" s="1"/>
  <c r="N1846" i="4"/>
  <c r="R1846" i="4" s="1"/>
  <c r="N1775" i="4"/>
  <c r="R1775" i="4" s="1"/>
  <c r="N1820" i="4"/>
  <c r="R1820" i="4" s="1"/>
  <c r="N1833" i="4"/>
  <c r="R1833" i="4" s="1"/>
  <c r="N1850" i="4"/>
  <c r="R1850" i="4" s="1"/>
  <c r="N1796" i="4"/>
  <c r="R1796" i="4" s="1"/>
  <c r="N1834" i="4"/>
  <c r="R1834" i="4" s="1"/>
  <c r="N1793" i="4"/>
  <c r="R1793" i="4" s="1"/>
  <c r="N1835" i="4"/>
  <c r="R1835" i="4" s="1"/>
  <c r="N1815" i="4"/>
  <c r="R1815" i="4" s="1"/>
  <c r="N1849" i="4"/>
  <c r="R1849" i="4" s="1"/>
  <c r="N1832" i="4"/>
  <c r="R1832" i="4" s="1"/>
  <c r="N1783" i="4"/>
  <c r="R1783" i="4" s="1"/>
  <c r="N1831" i="4"/>
  <c r="R1831" i="4" s="1"/>
  <c r="N1785" i="4"/>
  <c r="R1785" i="4" s="1"/>
  <c r="N1845" i="4"/>
  <c r="R1845" i="4" s="1"/>
  <c r="N1819" i="4"/>
  <c r="R1819" i="4" s="1"/>
  <c r="N1821" i="4"/>
  <c r="R1821" i="4" s="1"/>
  <c r="N1827" i="4"/>
  <c r="R1827" i="4" s="1"/>
  <c r="N1829" i="4"/>
  <c r="R1829" i="4" s="1"/>
  <c r="N1822" i="4"/>
  <c r="R1822" i="4" s="1"/>
  <c r="N1808" i="4"/>
  <c r="R1808" i="4" s="1"/>
  <c r="N1816" i="4"/>
  <c r="R1816" i="4" s="1"/>
  <c r="N1774" i="4"/>
  <c r="R1774" i="4" s="1"/>
  <c r="N1818" i="4"/>
  <c r="R1818" i="4" s="1"/>
  <c r="N1795" i="4"/>
  <c r="R1795" i="4" s="1"/>
  <c r="N1791" i="4"/>
  <c r="R1791" i="4" s="1"/>
  <c r="N1843" i="4"/>
  <c r="R1843" i="4" s="1"/>
  <c r="N1825" i="4"/>
  <c r="R1825" i="4" s="1"/>
  <c r="N1836" i="4"/>
  <c r="R1836" i="4" s="1"/>
  <c r="N1779" i="4"/>
  <c r="R1779" i="4" s="1"/>
  <c r="N1828" i="4"/>
  <c r="R1828" i="4" s="1"/>
  <c r="N1807" i="4"/>
  <c r="R1807" i="4" s="1"/>
  <c r="N1786" i="4"/>
  <c r="R1786" i="4" s="1"/>
  <c r="N1838" i="4"/>
  <c r="R1838" i="4" s="1"/>
  <c r="N1840" i="4"/>
  <c r="R1840" i="4" s="1"/>
  <c r="N1824" i="4"/>
  <c r="R1824" i="4" s="1"/>
  <c r="N1837" i="4"/>
  <c r="R1837" i="4" s="1"/>
  <c r="N1802" i="4"/>
  <c r="R1802" i="4" s="1"/>
  <c r="N1800" i="4"/>
  <c r="R1800" i="4" s="1"/>
  <c r="N1803" i="4"/>
  <c r="R1803" i="4" s="1"/>
  <c r="N1809" i="4"/>
  <c r="R1809" i="4" s="1"/>
  <c r="N1805" i="4"/>
  <c r="R1805" i="4" s="1"/>
  <c r="N1848" i="4"/>
  <c r="R1848" i="4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M77" i="1"/>
  <c r="N77" i="1"/>
  <c r="O77" i="1"/>
  <c r="P77" i="1"/>
  <c r="Q77" i="1"/>
  <c r="R77" i="1"/>
  <c r="L77" i="1"/>
  <c r="K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3" i="1"/>
  <c r="M4" i="1" l="1"/>
  <c r="N4" i="1"/>
  <c r="O4" i="1"/>
  <c r="L4" i="1"/>
  <c r="Q4" i="1"/>
  <c r="P4" i="1"/>
  <c r="R4" i="1"/>
  <c r="T55" i="1"/>
  <c r="AC48" i="5"/>
  <c r="AC49" i="5" s="1"/>
  <c r="K5" i="1"/>
  <c r="H74" i="1"/>
  <c r="K12" i="4"/>
  <c r="M11" i="4"/>
  <c r="V9" i="4"/>
  <c r="T130" i="4"/>
  <c r="N5" i="1" l="1"/>
  <c r="O5" i="1"/>
  <c r="P5" i="1"/>
  <c r="Q5" i="1"/>
  <c r="R5" i="1"/>
  <c r="L5" i="1"/>
  <c r="M5" i="1"/>
  <c r="T56" i="1"/>
  <c r="K6" i="1"/>
  <c r="H73" i="1"/>
  <c r="I74" i="1"/>
  <c r="K13" i="4"/>
  <c r="M12" i="4"/>
  <c r="V10" i="4"/>
  <c r="T131" i="4"/>
  <c r="O6" i="1" l="1"/>
  <c r="P6" i="1"/>
  <c r="Q6" i="1"/>
  <c r="L6" i="1"/>
  <c r="R6" i="1"/>
  <c r="M6" i="1"/>
  <c r="N6" i="1"/>
  <c r="T57" i="1"/>
  <c r="K7" i="1"/>
  <c r="H72" i="1"/>
  <c r="I73" i="1"/>
  <c r="K14" i="4"/>
  <c r="M13" i="4"/>
  <c r="T132" i="4"/>
  <c r="V11" i="4"/>
  <c r="P7" i="1" l="1"/>
  <c r="Q7" i="1"/>
  <c r="R7" i="1"/>
  <c r="N7" i="1"/>
  <c r="O7" i="1"/>
  <c r="M7" i="1"/>
  <c r="L7" i="1"/>
  <c r="T58" i="1"/>
  <c r="K8" i="1"/>
  <c r="H71" i="1"/>
  <c r="I72" i="1"/>
  <c r="V12" i="4"/>
  <c r="T133" i="4"/>
  <c r="K15" i="4"/>
  <c r="M14" i="4"/>
  <c r="Q8" i="1" l="1"/>
  <c r="R8" i="1"/>
  <c r="L8" i="1"/>
  <c r="M8" i="1"/>
  <c r="N8" i="1"/>
  <c r="O8" i="1"/>
  <c r="P8" i="1"/>
  <c r="T59" i="1"/>
  <c r="K9" i="1"/>
  <c r="H70" i="1"/>
  <c r="I71" i="1"/>
  <c r="K16" i="4"/>
  <c r="M15" i="4"/>
  <c r="T134" i="4"/>
  <c r="V13" i="4"/>
  <c r="R9" i="1" l="1"/>
  <c r="L9" i="1"/>
  <c r="N9" i="1"/>
  <c r="O9" i="1"/>
  <c r="P9" i="1"/>
  <c r="Q9" i="1"/>
  <c r="M9" i="1"/>
  <c r="T60" i="1"/>
  <c r="K10" i="1"/>
  <c r="H69" i="1"/>
  <c r="I70" i="1"/>
  <c r="V14" i="4"/>
  <c r="T135" i="4"/>
  <c r="K17" i="4"/>
  <c r="M16" i="4"/>
  <c r="L10" i="1" l="1"/>
  <c r="M10" i="1"/>
  <c r="R10" i="1"/>
  <c r="O10" i="1"/>
  <c r="N10" i="1"/>
  <c r="P10" i="1"/>
  <c r="Q10" i="1"/>
  <c r="T61" i="1"/>
  <c r="K11" i="1"/>
  <c r="H68" i="1"/>
  <c r="I69" i="1"/>
  <c r="K18" i="4"/>
  <c r="M17" i="4"/>
  <c r="T136" i="4"/>
  <c r="V15" i="4"/>
  <c r="L11" i="1" l="1"/>
  <c r="M11" i="1"/>
  <c r="N11" i="1"/>
  <c r="O11" i="1"/>
  <c r="P11" i="1"/>
  <c r="Q11" i="1"/>
  <c r="R11" i="1"/>
  <c r="T62" i="1"/>
  <c r="K12" i="1"/>
  <c r="H67" i="1"/>
  <c r="I68" i="1"/>
  <c r="V16" i="4"/>
  <c r="T137" i="4"/>
  <c r="K19" i="4"/>
  <c r="M18" i="4"/>
  <c r="M12" i="1" l="1"/>
  <c r="N12" i="1"/>
  <c r="O12" i="1"/>
  <c r="R12" i="1"/>
  <c r="P12" i="1"/>
  <c r="Q12" i="1"/>
  <c r="L12" i="1"/>
  <c r="T63" i="1"/>
  <c r="K13" i="1"/>
  <c r="H66" i="1"/>
  <c r="I67" i="1"/>
  <c r="K20" i="4"/>
  <c r="M19" i="4"/>
  <c r="V17" i="4"/>
  <c r="T138" i="4"/>
  <c r="N13" i="1" l="1"/>
  <c r="O13" i="1"/>
  <c r="P13" i="1"/>
  <c r="L13" i="1"/>
  <c r="M13" i="1"/>
  <c r="Q13" i="1"/>
  <c r="R13" i="1"/>
  <c r="T64" i="1"/>
  <c r="K14" i="1"/>
  <c r="H65" i="1"/>
  <c r="I66" i="1"/>
  <c r="V18" i="4"/>
  <c r="T139" i="4"/>
  <c r="K21" i="4"/>
  <c r="M20" i="4"/>
  <c r="O14" i="1" l="1"/>
  <c r="P14" i="1"/>
  <c r="Q14" i="1"/>
  <c r="R14" i="1"/>
  <c r="L14" i="1"/>
  <c r="M14" i="1"/>
  <c r="N14" i="1"/>
  <c r="T65" i="1"/>
  <c r="K15" i="1"/>
  <c r="H64" i="1"/>
  <c r="I65" i="1"/>
  <c r="K22" i="4"/>
  <c r="M21" i="4"/>
  <c r="T140" i="4"/>
  <c r="V19" i="4"/>
  <c r="P15" i="1" l="1"/>
  <c r="Q15" i="1"/>
  <c r="R15" i="1"/>
  <c r="L15" i="1"/>
  <c r="M15" i="1"/>
  <c r="O15" i="1"/>
  <c r="N15" i="1"/>
  <c r="T66" i="1"/>
  <c r="K16" i="1"/>
  <c r="H63" i="1"/>
  <c r="I64" i="1"/>
  <c r="K23" i="4"/>
  <c r="M22" i="4"/>
  <c r="V20" i="4"/>
  <c r="T141" i="4"/>
  <c r="Q16" i="1" l="1"/>
  <c r="R16" i="1"/>
  <c r="O16" i="1"/>
  <c r="P16" i="1"/>
  <c r="M16" i="1"/>
  <c r="N16" i="1"/>
  <c r="L16" i="1"/>
  <c r="T67" i="1"/>
  <c r="K17" i="1"/>
  <c r="H62" i="1"/>
  <c r="I63" i="1"/>
  <c r="K24" i="4"/>
  <c r="M23" i="4"/>
  <c r="T142" i="4"/>
  <c r="V21" i="4"/>
  <c r="R17" i="1" l="1"/>
  <c r="L17" i="1"/>
  <c r="M17" i="1"/>
  <c r="Q17" i="1"/>
  <c r="N17" i="1"/>
  <c r="O17" i="1"/>
  <c r="P17" i="1"/>
  <c r="T68" i="1"/>
  <c r="K18" i="1"/>
  <c r="H61" i="1"/>
  <c r="I62" i="1"/>
  <c r="K25" i="4"/>
  <c r="M24" i="4"/>
  <c r="V22" i="4"/>
  <c r="T143" i="4"/>
  <c r="L18" i="1" l="1"/>
  <c r="M18" i="1"/>
  <c r="O18" i="1"/>
  <c r="P18" i="1"/>
  <c r="Q18" i="1"/>
  <c r="N18" i="1"/>
  <c r="R18" i="1"/>
  <c r="T69" i="1"/>
  <c r="K19" i="1"/>
  <c r="H60" i="1"/>
  <c r="I61" i="1"/>
  <c r="T144" i="4"/>
  <c r="V23" i="4"/>
  <c r="K26" i="4"/>
  <c r="M25" i="4"/>
  <c r="L19" i="1" l="1"/>
  <c r="M19" i="1"/>
  <c r="N19" i="1"/>
  <c r="O19" i="1"/>
  <c r="P19" i="1"/>
  <c r="Q19" i="1"/>
  <c r="R19" i="1"/>
  <c r="T70" i="1"/>
  <c r="K20" i="1"/>
  <c r="H59" i="1"/>
  <c r="I60" i="1"/>
  <c r="V24" i="4"/>
  <c r="T145" i="4"/>
  <c r="K27" i="4"/>
  <c r="M26" i="4"/>
  <c r="M20" i="1" l="1"/>
  <c r="N20" i="1"/>
  <c r="O20" i="1"/>
  <c r="L20" i="1"/>
  <c r="P20" i="1"/>
  <c r="Q20" i="1"/>
  <c r="R20" i="1"/>
  <c r="T71" i="1"/>
  <c r="K21" i="1"/>
  <c r="H58" i="1"/>
  <c r="I59" i="1"/>
  <c r="V25" i="4"/>
  <c r="T146" i="4"/>
  <c r="K28" i="4"/>
  <c r="M27" i="4"/>
  <c r="N21" i="1" l="1"/>
  <c r="O21" i="1"/>
  <c r="P21" i="1"/>
  <c r="M21" i="1"/>
  <c r="R21" i="1"/>
  <c r="L21" i="1"/>
  <c r="Q21" i="1"/>
  <c r="T72" i="1"/>
  <c r="K22" i="1"/>
  <c r="H57" i="1"/>
  <c r="I58" i="1"/>
  <c r="K29" i="4"/>
  <c r="M28" i="4"/>
  <c r="T147" i="4"/>
  <c r="V26" i="4"/>
  <c r="O22" i="1" l="1"/>
  <c r="P22" i="1"/>
  <c r="Q22" i="1"/>
  <c r="L22" i="1"/>
  <c r="M22" i="1"/>
  <c r="N22" i="1"/>
  <c r="R22" i="1"/>
  <c r="T73" i="1"/>
  <c r="K23" i="1"/>
  <c r="H56" i="1"/>
  <c r="I57" i="1"/>
  <c r="T148" i="4"/>
  <c r="V27" i="4"/>
  <c r="K30" i="4"/>
  <c r="M29" i="4"/>
  <c r="P23" i="1" l="1"/>
  <c r="Q23" i="1"/>
  <c r="R23" i="1"/>
  <c r="L23" i="1"/>
  <c r="M23" i="1"/>
  <c r="N23" i="1"/>
  <c r="O23" i="1"/>
  <c r="T74" i="1"/>
  <c r="K24" i="1"/>
  <c r="H55" i="1"/>
  <c r="I56" i="1"/>
  <c r="V28" i="4"/>
  <c r="T149" i="4"/>
  <c r="K31" i="4"/>
  <c r="M30" i="4"/>
  <c r="Q24" i="1" l="1"/>
  <c r="R24" i="1"/>
  <c r="L24" i="1"/>
  <c r="M24" i="1"/>
  <c r="N24" i="1"/>
  <c r="O24" i="1"/>
  <c r="P24" i="1"/>
  <c r="T75" i="1"/>
  <c r="K25" i="1"/>
  <c r="H54" i="1"/>
  <c r="I55" i="1"/>
  <c r="K32" i="4"/>
  <c r="M31" i="4"/>
  <c r="T150" i="4"/>
  <c r="V29" i="4"/>
  <c r="R25" i="1" l="1"/>
  <c r="L25" i="1"/>
  <c r="P25" i="1"/>
  <c r="Q25" i="1"/>
  <c r="M25" i="1"/>
  <c r="N25" i="1"/>
  <c r="O25" i="1"/>
  <c r="K26" i="1"/>
  <c r="H53" i="1"/>
  <c r="I54" i="1"/>
  <c r="V30" i="4"/>
  <c r="T151" i="4"/>
  <c r="K33" i="4"/>
  <c r="M32" i="4"/>
  <c r="L26" i="1" l="1"/>
  <c r="M26" i="1"/>
  <c r="N26" i="1"/>
  <c r="R26" i="1"/>
  <c r="O26" i="1"/>
  <c r="Q26" i="1"/>
  <c r="P26" i="1"/>
  <c r="K27" i="1"/>
  <c r="H52" i="1"/>
  <c r="I53" i="1"/>
  <c r="K34" i="4"/>
  <c r="M33" i="4"/>
  <c r="T152" i="4"/>
  <c r="V31" i="4"/>
  <c r="R83" i="1" l="1"/>
  <c r="R81" i="1"/>
  <c r="R80" i="1"/>
  <c r="R79" i="1"/>
  <c r="R78" i="1"/>
  <c r="R85" i="1"/>
  <c r="R84" i="1"/>
  <c r="L27" i="1"/>
  <c r="M27" i="1"/>
  <c r="N27" i="1"/>
  <c r="P27" i="1"/>
  <c r="Q27" i="1"/>
  <c r="O27" i="1"/>
  <c r="K28" i="1"/>
  <c r="H51" i="1"/>
  <c r="I52" i="1"/>
  <c r="V32" i="4"/>
  <c r="T153" i="4"/>
  <c r="K35" i="4"/>
  <c r="M34" i="4"/>
  <c r="N28" i="1" l="1"/>
  <c r="O28" i="1"/>
  <c r="P28" i="1"/>
  <c r="L28" i="1"/>
  <c r="Q28" i="1"/>
  <c r="M28" i="1"/>
  <c r="K29" i="1"/>
  <c r="H50" i="1"/>
  <c r="I51" i="1"/>
  <c r="K36" i="4"/>
  <c r="M35" i="4"/>
  <c r="T154" i="4"/>
  <c r="V33" i="4"/>
  <c r="P29" i="1" l="1"/>
  <c r="Q29" i="1"/>
  <c r="O29" i="1"/>
  <c r="L29" i="1"/>
  <c r="M29" i="1"/>
  <c r="N29" i="1"/>
  <c r="K30" i="1"/>
  <c r="H49" i="1"/>
  <c r="I50" i="1"/>
  <c r="T155" i="4"/>
  <c r="V34" i="4"/>
  <c r="K37" i="4"/>
  <c r="M36" i="4"/>
  <c r="L30" i="1" l="1"/>
  <c r="M30" i="1"/>
  <c r="N30" i="1"/>
  <c r="P30" i="1"/>
  <c r="O30" i="1"/>
  <c r="Q30" i="1"/>
  <c r="K31" i="1"/>
  <c r="H48" i="1"/>
  <c r="I49" i="1"/>
  <c r="K38" i="4"/>
  <c r="M37" i="4"/>
  <c r="T156" i="4"/>
  <c r="V35" i="4"/>
  <c r="L31" i="1" l="1"/>
  <c r="M31" i="1"/>
  <c r="N31" i="1"/>
  <c r="Q31" i="1"/>
  <c r="O31" i="1"/>
  <c r="P31" i="1"/>
  <c r="K32" i="1"/>
  <c r="H47" i="1"/>
  <c r="I48" i="1"/>
  <c r="V36" i="4"/>
  <c r="T157" i="4"/>
  <c r="K39" i="4"/>
  <c r="M38" i="4"/>
  <c r="N32" i="1" l="1"/>
  <c r="O32" i="1"/>
  <c r="P32" i="1"/>
  <c r="L32" i="1"/>
  <c r="M32" i="1"/>
  <c r="Q32" i="1"/>
  <c r="K33" i="1"/>
  <c r="H46" i="1"/>
  <c r="I47" i="1"/>
  <c r="K40" i="4"/>
  <c r="M39" i="4"/>
  <c r="T158" i="4"/>
  <c r="V37" i="4"/>
  <c r="P33" i="1" l="1"/>
  <c r="Q33" i="1"/>
  <c r="O33" i="1"/>
  <c r="N33" i="1"/>
  <c r="L33" i="1"/>
  <c r="M33" i="1"/>
  <c r="K34" i="1"/>
  <c r="H45" i="1"/>
  <c r="I46" i="1"/>
  <c r="V38" i="4"/>
  <c r="T159" i="4"/>
  <c r="K41" i="4"/>
  <c r="M40" i="4"/>
  <c r="L34" i="1" l="1"/>
  <c r="M34" i="1"/>
  <c r="N34" i="1"/>
  <c r="O34" i="1"/>
  <c r="P34" i="1"/>
  <c r="Q34" i="1"/>
  <c r="K35" i="1"/>
  <c r="I45" i="1"/>
  <c r="H44" i="1"/>
  <c r="K42" i="4"/>
  <c r="M41" i="4"/>
  <c r="T160" i="4"/>
  <c r="V39" i="4"/>
  <c r="L35" i="1" l="1"/>
  <c r="M35" i="1"/>
  <c r="N35" i="1"/>
  <c r="O35" i="1"/>
  <c r="Q35" i="1"/>
  <c r="P35" i="1"/>
  <c r="K36" i="1"/>
  <c r="I44" i="1"/>
  <c r="H43" i="1"/>
  <c r="V40" i="4"/>
  <c r="T161" i="4"/>
  <c r="K43" i="4"/>
  <c r="M42" i="4"/>
  <c r="N36" i="1" l="1"/>
  <c r="O36" i="1"/>
  <c r="P36" i="1"/>
  <c r="L36" i="1"/>
  <c r="M36" i="1"/>
  <c r="Q36" i="1"/>
  <c r="K37" i="1"/>
  <c r="I43" i="1"/>
  <c r="H42" i="1"/>
  <c r="K44" i="4"/>
  <c r="M43" i="4"/>
  <c r="T162" i="4"/>
  <c r="V41" i="4"/>
  <c r="P37" i="1" l="1"/>
  <c r="N37" i="1"/>
  <c r="O37" i="1"/>
  <c r="L37" i="1"/>
  <c r="M37" i="1"/>
  <c r="Q83" i="1"/>
  <c r="Q80" i="1"/>
  <c r="Q84" i="1"/>
  <c r="Q81" i="1"/>
  <c r="Q85" i="1"/>
  <c r="Q78" i="1"/>
  <c r="Q79" i="1"/>
  <c r="K38" i="1"/>
  <c r="I42" i="1"/>
  <c r="H41" i="1"/>
  <c r="V42" i="4"/>
  <c r="T163" i="4"/>
  <c r="K45" i="4"/>
  <c r="M44" i="4"/>
  <c r="L38" i="1" l="1"/>
  <c r="M38" i="1"/>
  <c r="O38" i="1"/>
  <c r="P38" i="1"/>
  <c r="N38" i="1"/>
  <c r="K39" i="1"/>
  <c r="I41" i="1"/>
  <c r="H40" i="1"/>
  <c r="K46" i="4"/>
  <c r="M45" i="4"/>
  <c r="T164" i="4"/>
  <c r="V43" i="4"/>
  <c r="N39" i="1" l="1"/>
  <c r="O39" i="1"/>
  <c r="L39" i="1"/>
  <c r="U39" i="1"/>
  <c r="W39" i="1"/>
  <c r="M39" i="1"/>
  <c r="P39" i="1"/>
  <c r="K40" i="1"/>
  <c r="I40" i="1"/>
  <c r="H39" i="1"/>
  <c r="Y39" i="1" s="1"/>
  <c r="T165" i="4"/>
  <c r="V44" i="4"/>
  <c r="K47" i="4"/>
  <c r="M46" i="4"/>
  <c r="X39" i="1" l="1"/>
  <c r="V39" i="1"/>
  <c r="U40" i="1"/>
  <c r="V40" i="1"/>
  <c r="W40" i="1"/>
  <c r="X40" i="1"/>
  <c r="O40" i="1"/>
  <c r="Y40" i="1"/>
  <c r="P40" i="1"/>
  <c r="L40" i="1"/>
  <c r="M40" i="1"/>
  <c r="N40" i="1"/>
  <c r="K41" i="1"/>
  <c r="I39" i="1"/>
  <c r="H38" i="1"/>
  <c r="K48" i="4"/>
  <c r="M47" i="4"/>
  <c r="T166" i="4"/>
  <c r="V45" i="4"/>
  <c r="W38" i="1" l="1"/>
  <c r="V38" i="1"/>
  <c r="U38" i="1"/>
  <c r="X38" i="1"/>
  <c r="Y38" i="1"/>
  <c r="X41" i="1"/>
  <c r="Y41" i="1"/>
  <c r="U41" i="1"/>
  <c r="L41" i="1"/>
  <c r="M41" i="1"/>
  <c r="N41" i="1"/>
  <c r="O41" i="1"/>
  <c r="P41" i="1"/>
  <c r="V41" i="1"/>
  <c r="W41" i="1"/>
  <c r="K42" i="1"/>
  <c r="I38" i="1"/>
  <c r="H37" i="1"/>
  <c r="V46" i="4"/>
  <c r="T167" i="4"/>
  <c r="K49" i="4"/>
  <c r="M48" i="4"/>
  <c r="U42" i="1" l="1"/>
  <c r="Y42" i="1"/>
  <c r="M42" i="1"/>
  <c r="N42" i="1"/>
  <c r="O42" i="1"/>
  <c r="X42" i="1"/>
  <c r="L42" i="1"/>
  <c r="P42" i="1"/>
  <c r="W42" i="1"/>
  <c r="V42" i="1"/>
  <c r="X37" i="1"/>
  <c r="U37" i="1"/>
  <c r="V37" i="1"/>
  <c r="Y37" i="1"/>
  <c r="W37" i="1"/>
  <c r="K43" i="1"/>
  <c r="I37" i="1"/>
  <c r="H36" i="1"/>
  <c r="K50" i="4"/>
  <c r="M49" i="4"/>
  <c r="T168" i="4"/>
  <c r="V47" i="4"/>
  <c r="V43" i="1" l="1"/>
  <c r="W43" i="1"/>
  <c r="X43" i="1"/>
  <c r="P43" i="1"/>
  <c r="U43" i="1"/>
  <c r="Y43" i="1"/>
  <c r="N43" i="1"/>
  <c r="L43" i="1"/>
  <c r="M43" i="1"/>
  <c r="O43" i="1"/>
  <c r="Z36" i="1"/>
  <c r="Y36" i="1"/>
  <c r="W36" i="1"/>
  <c r="X36" i="1"/>
  <c r="U36" i="1"/>
  <c r="V36" i="1"/>
  <c r="K44" i="1"/>
  <c r="I36" i="1"/>
  <c r="H35" i="1"/>
  <c r="T169" i="4"/>
  <c r="V48" i="4"/>
  <c r="K51" i="4"/>
  <c r="M50" i="4"/>
  <c r="X35" i="1" l="1"/>
  <c r="V35" i="1"/>
  <c r="Y35" i="1"/>
  <c r="Z35" i="1"/>
  <c r="W35" i="1"/>
  <c r="U35" i="1"/>
  <c r="Y44" i="1"/>
  <c r="L44" i="1"/>
  <c r="M44" i="1"/>
  <c r="V44" i="1"/>
  <c r="W44" i="1"/>
  <c r="O44" i="1"/>
  <c r="U44" i="1"/>
  <c r="N44" i="1"/>
  <c r="X44" i="1"/>
  <c r="P44" i="1"/>
  <c r="K45" i="1"/>
  <c r="I35" i="1"/>
  <c r="H34" i="1"/>
  <c r="K52" i="4"/>
  <c r="M51" i="4"/>
  <c r="T170" i="4"/>
  <c r="V49" i="4"/>
  <c r="V34" i="1" l="1"/>
  <c r="W34" i="1"/>
  <c r="Z34" i="1"/>
  <c r="Y34" i="1"/>
  <c r="X34" i="1"/>
  <c r="U34" i="1"/>
  <c r="U45" i="1"/>
  <c r="V45" i="1"/>
  <c r="X45" i="1"/>
  <c r="N45" i="1"/>
  <c r="Y45" i="1"/>
  <c r="O45" i="1"/>
  <c r="P45" i="1"/>
  <c r="L45" i="1"/>
  <c r="W45" i="1"/>
  <c r="M45" i="1"/>
  <c r="K46" i="1"/>
  <c r="I34" i="1"/>
  <c r="H33" i="1"/>
  <c r="T171" i="4"/>
  <c r="V50" i="4"/>
  <c r="K53" i="4"/>
  <c r="M52" i="4"/>
  <c r="U33" i="1" l="1"/>
  <c r="W33" i="1"/>
  <c r="V33" i="1"/>
  <c r="X33" i="1"/>
  <c r="Y33" i="1"/>
  <c r="Z33" i="1"/>
  <c r="W46" i="1"/>
  <c r="X46" i="1"/>
  <c r="Y46" i="1"/>
  <c r="U46" i="1"/>
  <c r="M46" i="1"/>
  <c r="N46" i="1"/>
  <c r="K47" i="1"/>
  <c r="O46" i="1"/>
  <c r="P46" i="1"/>
  <c r="L46" i="1"/>
  <c r="V46" i="1"/>
  <c r="I33" i="1"/>
  <c r="H32" i="1"/>
  <c r="K54" i="4"/>
  <c r="M53" i="4"/>
  <c r="T172" i="4"/>
  <c r="V51" i="4"/>
  <c r="L47" i="1" l="1"/>
  <c r="M47" i="1"/>
  <c r="N47" i="1"/>
  <c r="V47" i="1"/>
  <c r="W47" i="1"/>
  <c r="U47" i="1"/>
  <c r="X47" i="1"/>
  <c r="O47" i="1"/>
  <c r="K48" i="1"/>
  <c r="P85" i="1"/>
  <c r="P83" i="1"/>
  <c r="P80" i="1"/>
  <c r="P79" i="1"/>
  <c r="P81" i="1"/>
  <c r="P84" i="1"/>
  <c r="P78" i="1"/>
  <c r="Z32" i="1"/>
  <c r="X32" i="1"/>
  <c r="W32" i="1"/>
  <c r="Y32" i="1"/>
  <c r="U32" i="1"/>
  <c r="V32" i="1"/>
  <c r="I32" i="1"/>
  <c r="H31" i="1"/>
  <c r="T173" i="4"/>
  <c r="V52" i="4"/>
  <c r="K55" i="4"/>
  <c r="M54" i="4"/>
  <c r="X31" i="1" l="1"/>
  <c r="W31" i="1"/>
  <c r="U31" i="1"/>
  <c r="Y31" i="1"/>
  <c r="Z31" i="1"/>
  <c r="V31" i="1"/>
  <c r="V48" i="1"/>
  <c r="W48" i="1"/>
  <c r="X48" i="1"/>
  <c r="U48" i="1"/>
  <c r="O48" i="1"/>
  <c r="L48" i="1"/>
  <c r="M48" i="1"/>
  <c r="N48" i="1"/>
  <c r="K49" i="1"/>
  <c r="R86" i="1"/>
  <c r="Q86" i="1"/>
  <c r="Q82" i="1"/>
  <c r="R82" i="1"/>
  <c r="P82" i="1"/>
  <c r="P86" i="1"/>
  <c r="I31" i="1"/>
  <c r="H30" i="1"/>
  <c r="K56" i="4"/>
  <c r="M55" i="4"/>
  <c r="T174" i="4"/>
  <c r="V53" i="4"/>
  <c r="V30" i="1" l="1"/>
  <c r="W30" i="1"/>
  <c r="U30" i="1"/>
  <c r="Z30" i="1"/>
  <c r="X30" i="1"/>
  <c r="Y30" i="1"/>
  <c r="L49" i="1"/>
  <c r="U49" i="1"/>
  <c r="M49" i="1"/>
  <c r="V49" i="1"/>
  <c r="N49" i="1"/>
  <c r="O49" i="1"/>
  <c r="W49" i="1"/>
  <c r="X49" i="1"/>
  <c r="K50" i="1"/>
  <c r="I30" i="1"/>
  <c r="H29" i="1"/>
  <c r="V54" i="4"/>
  <c r="T175" i="4"/>
  <c r="K57" i="4"/>
  <c r="M56" i="4"/>
  <c r="V50" i="1" l="1"/>
  <c r="W50" i="1"/>
  <c r="X50" i="1"/>
  <c r="L50" i="1"/>
  <c r="O50" i="1"/>
  <c r="M50" i="1"/>
  <c r="N50" i="1"/>
  <c r="U50" i="1"/>
  <c r="K51" i="1"/>
  <c r="Z29" i="1"/>
  <c r="U29" i="1"/>
  <c r="V29" i="1"/>
  <c r="W29" i="1"/>
  <c r="X29" i="1"/>
  <c r="Y29" i="1"/>
  <c r="I29" i="1"/>
  <c r="H28" i="1"/>
  <c r="K58" i="4"/>
  <c r="M57" i="4"/>
  <c r="T176" i="4"/>
  <c r="V55" i="4"/>
  <c r="Z28" i="1" l="1"/>
  <c r="Y28" i="1"/>
  <c r="V28" i="1"/>
  <c r="U28" i="1"/>
  <c r="W28" i="1"/>
  <c r="X28" i="1"/>
  <c r="W51" i="1"/>
  <c r="L51" i="1"/>
  <c r="X51" i="1"/>
  <c r="M51" i="1"/>
  <c r="N51" i="1"/>
  <c r="O51" i="1"/>
  <c r="U51" i="1"/>
  <c r="V51" i="1"/>
  <c r="K52" i="1"/>
  <c r="I28" i="1"/>
  <c r="H27" i="1"/>
  <c r="T177" i="4"/>
  <c r="V56" i="4"/>
  <c r="K59" i="4"/>
  <c r="M58" i="4"/>
  <c r="V52" i="1" l="1"/>
  <c r="W52" i="1"/>
  <c r="X52" i="1"/>
  <c r="U52" i="1"/>
  <c r="M52" i="1"/>
  <c r="N52" i="1"/>
  <c r="O52" i="1"/>
  <c r="L52" i="1"/>
  <c r="K53" i="1"/>
  <c r="Y27" i="1"/>
  <c r="W27" i="1"/>
  <c r="Z27" i="1"/>
  <c r="U27" i="1"/>
  <c r="X27" i="1"/>
  <c r="V27" i="1"/>
  <c r="I27" i="1"/>
  <c r="H26" i="1"/>
  <c r="K60" i="4"/>
  <c r="M59" i="4"/>
  <c r="V57" i="4"/>
  <c r="T178" i="4"/>
  <c r="W26" i="1" l="1"/>
  <c r="V26" i="1"/>
  <c r="X26" i="1"/>
  <c r="Z26" i="1"/>
  <c r="AA26" i="1"/>
  <c r="Y26" i="1"/>
  <c r="U26" i="1"/>
  <c r="L53" i="1"/>
  <c r="M53" i="1"/>
  <c r="N53" i="1"/>
  <c r="U53" i="1"/>
  <c r="W53" i="1"/>
  <c r="V53" i="1"/>
  <c r="X53" i="1"/>
  <c r="O53" i="1"/>
  <c r="K54" i="1"/>
  <c r="I26" i="1"/>
  <c r="H25" i="1"/>
  <c r="T179" i="4"/>
  <c r="V58" i="4"/>
  <c r="K61" i="4"/>
  <c r="M60" i="4"/>
  <c r="V54" i="1" l="1"/>
  <c r="W54" i="1"/>
  <c r="X54" i="1"/>
  <c r="O54" i="1"/>
  <c r="M54" i="1"/>
  <c r="U54" i="1"/>
  <c r="L54" i="1"/>
  <c r="N54" i="1"/>
  <c r="K55" i="1"/>
  <c r="V25" i="1"/>
  <c r="Z25" i="1"/>
  <c r="W25" i="1"/>
  <c r="X25" i="1"/>
  <c r="AA25" i="1"/>
  <c r="U25" i="1"/>
  <c r="Y25" i="1"/>
  <c r="I25" i="1"/>
  <c r="H24" i="1"/>
  <c r="K62" i="4"/>
  <c r="M61" i="4"/>
  <c r="T180" i="4"/>
  <c r="V59" i="4"/>
  <c r="U24" i="1" l="1"/>
  <c r="AA24" i="1"/>
  <c r="Z24" i="1"/>
  <c r="V24" i="1"/>
  <c r="W24" i="1"/>
  <c r="X24" i="1"/>
  <c r="Y24" i="1"/>
  <c r="U55" i="1"/>
  <c r="L55" i="1"/>
  <c r="V55" i="1"/>
  <c r="M55" i="1"/>
  <c r="W55" i="1"/>
  <c r="N55" i="1"/>
  <c r="O55" i="1"/>
  <c r="X55" i="1"/>
  <c r="K56" i="1"/>
  <c r="I24" i="1"/>
  <c r="H23" i="1"/>
  <c r="T181" i="4"/>
  <c r="V60" i="4"/>
  <c r="K63" i="4"/>
  <c r="M62" i="4"/>
  <c r="V56" i="1" l="1"/>
  <c r="W56" i="1"/>
  <c r="X56" i="1"/>
  <c r="M56" i="1"/>
  <c r="N56" i="1"/>
  <c r="L56" i="1"/>
  <c r="O56" i="1"/>
  <c r="U56" i="1"/>
  <c r="K57" i="1"/>
  <c r="AA23" i="1"/>
  <c r="U23" i="1"/>
  <c r="W23" i="1"/>
  <c r="V23" i="1"/>
  <c r="X23" i="1"/>
  <c r="Y23" i="1"/>
  <c r="Z23" i="1"/>
  <c r="I23" i="1"/>
  <c r="H22" i="1"/>
  <c r="K64" i="4"/>
  <c r="M63" i="4"/>
  <c r="V61" i="4"/>
  <c r="T182" i="4"/>
  <c r="O83" i="1" l="1"/>
  <c r="O81" i="1"/>
  <c r="O80" i="1"/>
  <c r="O79" i="1"/>
  <c r="O85" i="1"/>
  <c r="O84" i="1"/>
  <c r="O86" i="1" s="1"/>
  <c r="O78" i="1"/>
  <c r="AA22" i="1"/>
  <c r="W22" i="1"/>
  <c r="X22" i="1"/>
  <c r="U22" i="1"/>
  <c r="Y22" i="1"/>
  <c r="Z22" i="1"/>
  <c r="V22" i="1"/>
  <c r="L57" i="1"/>
  <c r="M57" i="1"/>
  <c r="N57" i="1"/>
  <c r="V57" i="1"/>
  <c r="U57" i="1"/>
  <c r="W57" i="1"/>
  <c r="K58" i="1"/>
  <c r="I22" i="1"/>
  <c r="H21" i="1"/>
  <c r="T183" i="4"/>
  <c r="V62" i="4"/>
  <c r="K65" i="4"/>
  <c r="M64" i="4"/>
  <c r="Z21" i="1" l="1"/>
  <c r="AA21" i="1"/>
  <c r="V21" i="1"/>
  <c r="X21" i="1"/>
  <c r="U21" i="1"/>
  <c r="Y21" i="1"/>
  <c r="W21" i="1"/>
  <c r="O82" i="1"/>
  <c r="W58" i="1"/>
  <c r="U58" i="1"/>
  <c r="V58" i="1"/>
  <c r="N58" i="1"/>
  <c r="M58" i="1"/>
  <c r="L58" i="1"/>
  <c r="K59" i="1"/>
  <c r="I21" i="1"/>
  <c r="H20" i="1"/>
  <c r="K66" i="4"/>
  <c r="M65" i="4"/>
  <c r="T184" i="4"/>
  <c r="V63" i="4"/>
  <c r="U59" i="1" l="1"/>
  <c r="V59" i="1"/>
  <c r="N59" i="1"/>
  <c r="W59" i="1"/>
  <c r="L59" i="1"/>
  <c r="M59" i="1"/>
  <c r="K60" i="1"/>
  <c r="Y20" i="1"/>
  <c r="W20" i="1"/>
  <c r="V20" i="1"/>
  <c r="Z20" i="1"/>
  <c r="AA20" i="1"/>
  <c r="X20" i="1"/>
  <c r="U20" i="1"/>
  <c r="I20" i="1"/>
  <c r="H19" i="1"/>
  <c r="T185" i="4"/>
  <c r="V64" i="4"/>
  <c r="K67" i="4"/>
  <c r="M66" i="4"/>
  <c r="X19" i="1" l="1"/>
  <c r="U19" i="1"/>
  <c r="Y19" i="1"/>
  <c r="V19" i="1"/>
  <c r="W19" i="1"/>
  <c r="Z19" i="1"/>
  <c r="AA19" i="1"/>
  <c r="L60" i="1"/>
  <c r="M60" i="1"/>
  <c r="U60" i="1"/>
  <c r="V60" i="1"/>
  <c r="N60" i="1"/>
  <c r="W60" i="1"/>
  <c r="K61" i="1"/>
  <c r="I19" i="1"/>
  <c r="H18" i="1"/>
  <c r="K68" i="4"/>
  <c r="M67" i="4"/>
  <c r="T186" i="4"/>
  <c r="V65" i="4"/>
  <c r="W18" i="1" l="1"/>
  <c r="V18" i="1"/>
  <c r="Z18" i="1"/>
  <c r="AA18" i="1"/>
  <c r="X18" i="1"/>
  <c r="Y18" i="1"/>
  <c r="U18" i="1"/>
  <c r="V61" i="1"/>
  <c r="W61" i="1"/>
  <c r="L61" i="1"/>
  <c r="M61" i="1"/>
  <c r="U61" i="1"/>
  <c r="N61" i="1"/>
  <c r="K62" i="1"/>
  <c r="I18" i="1"/>
  <c r="H17" i="1"/>
  <c r="T187" i="4"/>
  <c r="V66" i="4"/>
  <c r="K69" i="4"/>
  <c r="M68" i="4"/>
  <c r="V17" i="1" l="1"/>
  <c r="W17" i="1"/>
  <c r="X17" i="1"/>
  <c r="Y17" i="1"/>
  <c r="U17" i="1"/>
  <c r="AA17" i="1"/>
  <c r="Z17" i="1"/>
  <c r="U62" i="1"/>
  <c r="W62" i="1"/>
  <c r="M62" i="1"/>
  <c r="N62" i="1"/>
  <c r="L62" i="1"/>
  <c r="V62" i="1"/>
  <c r="K63" i="1"/>
  <c r="I17" i="1"/>
  <c r="H16" i="1"/>
  <c r="K70" i="4"/>
  <c r="M69" i="4"/>
  <c r="T188" i="4"/>
  <c r="V67" i="4"/>
  <c r="U16" i="1" l="1"/>
  <c r="Y16" i="1"/>
  <c r="Z16" i="1"/>
  <c r="AA16" i="1"/>
  <c r="V16" i="1"/>
  <c r="W16" i="1"/>
  <c r="X16" i="1"/>
  <c r="U63" i="1"/>
  <c r="V63" i="1"/>
  <c r="L63" i="1"/>
  <c r="N63" i="1"/>
  <c r="W63" i="1"/>
  <c r="M63" i="1"/>
  <c r="K64" i="1"/>
  <c r="I16" i="1"/>
  <c r="H15" i="1"/>
  <c r="T189" i="4"/>
  <c r="V68" i="4"/>
  <c r="K71" i="4"/>
  <c r="M70" i="4"/>
  <c r="U15" i="1" l="1"/>
  <c r="X15" i="1"/>
  <c r="W15" i="1"/>
  <c r="Z15" i="1"/>
  <c r="V15" i="1"/>
  <c r="Y15" i="1"/>
  <c r="AA15" i="1"/>
  <c r="U64" i="1"/>
  <c r="V64" i="1"/>
  <c r="W64" i="1"/>
  <c r="L64" i="1"/>
  <c r="M64" i="1"/>
  <c r="N64" i="1"/>
  <c r="K65" i="1"/>
  <c r="I15" i="1"/>
  <c r="H14" i="1"/>
  <c r="K72" i="4"/>
  <c r="M71" i="4"/>
  <c r="V69" i="4"/>
  <c r="T190" i="4"/>
  <c r="AA14" i="1" l="1"/>
  <c r="Y14" i="1"/>
  <c r="Z14" i="1"/>
  <c r="V14" i="1"/>
  <c r="U14" i="1"/>
  <c r="W14" i="1"/>
  <c r="X14" i="1"/>
  <c r="L65" i="1"/>
  <c r="M65" i="1"/>
  <c r="N65" i="1"/>
  <c r="U65" i="1"/>
  <c r="V65" i="1"/>
  <c r="W65" i="1"/>
  <c r="K66" i="1"/>
  <c r="I14" i="1"/>
  <c r="H13" i="1"/>
  <c r="T191" i="4"/>
  <c r="V70" i="4"/>
  <c r="K73" i="4"/>
  <c r="M72" i="4"/>
  <c r="Z13" i="1" l="1"/>
  <c r="V13" i="1"/>
  <c r="Y13" i="1"/>
  <c r="W13" i="1"/>
  <c r="X13" i="1"/>
  <c r="AA13" i="1"/>
  <c r="U13" i="1"/>
  <c r="W66" i="1"/>
  <c r="V66" i="1"/>
  <c r="M66" i="1"/>
  <c r="L66" i="1"/>
  <c r="N66" i="1"/>
  <c r="U66" i="1"/>
  <c r="K67" i="1"/>
  <c r="I13" i="1"/>
  <c r="H12" i="1"/>
  <c r="K74" i="4"/>
  <c r="M73" i="4"/>
  <c r="V71" i="4"/>
  <c r="T192" i="4"/>
  <c r="N80" i="1" l="1"/>
  <c r="N79" i="1"/>
  <c r="N85" i="1"/>
  <c r="N83" i="1"/>
  <c r="N81" i="1"/>
  <c r="N78" i="1"/>
  <c r="N84" i="1"/>
  <c r="N86" i="1" s="1"/>
  <c r="Y12" i="1"/>
  <c r="X12" i="1"/>
  <c r="W12" i="1"/>
  <c r="U12" i="1"/>
  <c r="Z12" i="1"/>
  <c r="AA12" i="1"/>
  <c r="V12" i="1"/>
  <c r="U67" i="1"/>
  <c r="V67" i="1"/>
  <c r="M67" i="1"/>
  <c r="L67" i="1"/>
  <c r="K68" i="1"/>
  <c r="U68" i="1" s="1"/>
  <c r="I12" i="1"/>
  <c r="H11" i="1"/>
  <c r="T193" i="4"/>
  <c r="V72" i="4"/>
  <c r="K75" i="4"/>
  <c r="M74" i="4"/>
  <c r="N82" i="1" l="1"/>
  <c r="X11" i="1"/>
  <c r="U11" i="1"/>
  <c r="V11" i="1"/>
  <c r="Y11" i="1"/>
  <c r="W11" i="1"/>
  <c r="AA11" i="1"/>
  <c r="Z11" i="1"/>
  <c r="M68" i="1"/>
  <c r="V68" i="1"/>
  <c r="L68" i="1"/>
  <c r="K69" i="1"/>
  <c r="I11" i="1"/>
  <c r="H10" i="1"/>
  <c r="K76" i="4"/>
  <c r="M75" i="4"/>
  <c r="T194" i="4"/>
  <c r="V73" i="4"/>
  <c r="AA10" i="1" l="1"/>
  <c r="U10" i="1"/>
  <c r="W10" i="1"/>
  <c r="V10" i="1"/>
  <c r="X10" i="1"/>
  <c r="Y10" i="1"/>
  <c r="Z10" i="1"/>
  <c r="L69" i="1"/>
  <c r="M69" i="1"/>
  <c r="U69" i="1"/>
  <c r="V69" i="1"/>
  <c r="K70" i="1"/>
  <c r="I10" i="1"/>
  <c r="H9" i="1"/>
  <c r="T195" i="4"/>
  <c r="V74" i="4"/>
  <c r="K77" i="4"/>
  <c r="M76" i="4"/>
  <c r="V70" i="1" l="1"/>
  <c r="M70" i="1"/>
  <c r="L70" i="1"/>
  <c r="U70" i="1"/>
  <c r="K71" i="1"/>
  <c r="U9" i="1"/>
  <c r="V9" i="1"/>
  <c r="AA9" i="1"/>
  <c r="W9" i="1"/>
  <c r="X9" i="1"/>
  <c r="Y9" i="1"/>
  <c r="Z9" i="1"/>
  <c r="I9" i="1"/>
  <c r="H8" i="1"/>
  <c r="K78" i="4"/>
  <c r="M77" i="4"/>
  <c r="T196" i="4"/>
  <c r="V75" i="4"/>
  <c r="W8" i="1" l="1"/>
  <c r="Z8" i="1"/>
  <c r="X8" i="1"/>
  <c r="AA8" i="1"/>
  <c r="U8" i="1"/>
  <c r="V8" i="1"/>
  <c r="Y8" i="1"/>
  <c r="U71" i="1"/>
  <c r="V71" i="1"/>
  <c r="L71" i="1"/>
  <c r="M71" i="1"/>
  <c r="K72" i="1"/>
  <c r="U72" i="1" s="1"/>
  <c r="I8" i="1"/>
  <c r="H7" i="1"/>
  <c r="T197" i="4"/>
  <c r="V76" i="4"/>
  <c r="K79" i="4"/>
  <c r="M78" i="4"/>
  <c r="W7" i="1" l="1"/>
  <c r="X7" i="1"/>
  <c r="Z7" i="1"/>
  <c r="Y7" i="1"/>
  <c r="U7" i="1"/>
  <c r="AA7" i="1"/>
  <c r="V7" i="1"/>
  <c r="L72" i="1"/>
  <c r="K73" i="1"/>
  <c r="M84" i="1"/>
  <c r="M85" i="1"/>
  <c r="M79" i="1"/>
  <c r="M81" i="1"/>
  <c r="M78" i="1"/>
  <c r="M80" i="1"/>
  <c r="M83" i="1"/>
  <c r="I7" i="1"/>
  <c r="H6" i="1"/>
  <c r="K80" i="4"/>
  <c r="M79" i="4"/>
  <c r="V77" i="4"/>
  <c r="T198" i="4"/>
  <c r="M82" i="1" l="1"/>
  <c r="M86" i="1"/>
  <c r="U6" i="1"/>
  <c r="X6" i="1"/>
  <c r="W6" i="1"/>
  <c r="Y6" i="1"/>
  <c r="V6" i="1"/>
  <c r="Z6" i="1"/>
  <c r="AA6" i="1"/>
  <c r="L73" i="1"/>
  <c r="U73" i="1"/>
  <c r="K74" i="1"/>
  <c r="I6" i="1"/>
  <c r="H5" i="1"/>
  <c r="T199" i="4"/>
  <c r="V78" i="4"/>
  <c r="K81" i="4"/>
  <c r="M80" i="4"/>
  <c r="W5" i="1" l="1"/>
  <c r="X5" i="1"/>
  <c r="Z5" i="1"/>
  <c r="AA5" i="1"/>
  <c r="Y5" i="1"/>
  <c r="U5" i="1"/>
  <c r="V5" i="1"/>
  <c r="U74" i="1"/>
  <c r="L74" i="1"/>
  <c r="K75" i="1"/>
  <c r="I5" i="1"/>
  <c r="H4" i="1"/>
  <c r="K82" i="4"/>
  <c r="M81" i="4"/>
  <c r="V79" i="4"/>
  <c r="T200" i="4"/>
  <c r="Y4" i="1" l="1"/>
  <c r="V4" i="1"/>
  <c r="Z4" i="1"/>
  <c r="W4" i="1"/>
  <c r="AA4" i="1"/>
  <c r="X4" i="1"/>
  <c r="U4" i="1"/>
  <c r="U75" i="1"/>
  <c r="L75" i="1"/>
  <c r="I4" i="1"/>
  <c r="H3" i="1"/>
  <c r="T201" i="4"/>
  <c r="V80" i="4"/>
  <c r="K83" i="4"/>
  <c r="M82" i="4"/>
  <c r="L78" i="1" l="1"/>
  <c r="L85" i="1"/>
  <c r="L84" i="1"/>
  <c r="L86" i="1" s="1"/>
  <c r="L79" i="1"/>
  <c r="L81" i="1"/>
  <c r="L82" i="1" s="1"/>
  <c r="L80" i="1"/>
  <c r="L83" i="1"/>
  <c r="V3" i="1"/>
  <c r="U3" i="1"/>
  <c r="Z3" i="1"/>
  <c r="Y3" i="1"/>
  <c r="X3" i="1"/>
  <c r="W3" i="1"/>
  <c r="AA3" i="1"/>
  <c r="I3" i="1"/>
  <c r="K84" i="4"/>
  <c r="M83" i="4"/>
  <c r="T202" i="4"/>
  <c r="V81" i="4"/>
  <c r="V80" i="1" l="1"/>
  <c r="V81" i="1"/>
  <c r="V79" i="1"/>
  <c r="V78" i="1"/>
  <c r="V83" i="1"/>
  <c r="W81" i="1"/>
  <c r="W79" i="1"/>
  <c r="W80" i="1"/>
  <c r="W78" i="1"/>
  <c r="W83" i="1"/>
  <c r="X81" i="1"/>
  <c r="X83" i="1"/>
  <c r="X78" i="1"/>
  <c r="X79" i="1"/>
  <c r="X80" i="1"/>
  <c r="Y83" i="1"/>
  <c r="Y78" i="1"/>
  <c r="Y79" i="1"/>
  <c r="Y81" i="1"/>
  <c r="Y80" i="1"/>
  <c r="Z83" i="1"/>
  <c r="Z78" i="1"/>
  <c r="Z79" i="1"/>
  <c r="Z81" i="1"/>
  <c r="Z80" i="1"/>
  <c r="AA79" i="1"/>
  <c r="AA81" i="1"/>
  <c r="AA80" i="1"/>
  <c r="AA78" i="1"/>
  <c r="AA83" i="1"/>
  <c r="U81" i="1"/>
  <c r="U80" i="1"/>
  <c r="U79" i="1"/>
  <c r="U84" i="1"/>
  <c r="U83" i="1"/>
  <c r="U78" i="1"/>
  <c r="U85" i="1"/>
  <c r="X85" i="1"/>
  <c r="X84" i="1"/>
  <c r="AA85" i="1"/>
  <c r="AA84" i="1"/>
  <c r="Z85" i="1"/>
  <c r="Z84" i="1"/>
  <c r="W84" i="1"/>
  <c r="W85" i="1"/>
  <c r="Y85" i="1"/>
  <c r="Y84" i="1"/>
  <c r="V84" i="1"/>
  <c r="V85" i="1"/>
  <c r="T203" i="4"/>
  <c r="V82" i="4"/>
  <c r="K85" i="4"/>
  <c r="M84" i="4"/>
  <c r="X86" i="1" l="1"/>
  <c r="O87" i="1" s="1"/>
  <c r="W86" i="1"/>
  <c r="N87" i="1" s="1"/>
  <c r="AA86" i="1"/>
  <c r="R87" i="1" s="1"/>
  <c r="V86" i="1"/>
  <c r="M87" i="1" s="1"/>
  <c r="Z86" i="1"/>
  <c r="Q87" i="1" s="1"/>
  <c r="Y86" i="1"/>
  <c r="P87" i="1" s="1"/>
  <c r="W82" i="1"/>
  <c r="U82" i="1"/>
  <c r="X82" i="1"/>
  <c r="Z82" i="1"/>
  <c r="AA82" i="1"/>
  <c r="U86" i="1"/>
  <c r="L87" i="1" s="1"/>
  <c r="V82" i="1"/>
  <c r="Y82" i="1"/>
  <c r="K86" i="4"/>
  <c r="M85" i="4"/>
  <c r="T204" i="4"/>
  <c r="V83" i="4"/>
  <c r="T205" i="4" l="1"/>
  <c r="V84" i="4"/>
  <c r="K87" i="4"/>
  <c r="M86" i="4"/>
  <c r="K88" i="4" l="1"/>
  <c r="M87" i="4"/>
  <c r="T206" i="4"/>
  <c r="V85" i="4"/>
  <c r="T207" i="4" l="1"/>
  <c r="V86" i="4"/>
  <c r="K89" i="4"/>
  <c r="M88" i="4"/>
  <c r="K90" i="4" l="1"/>
  <c r="M89" i="4"/>
  <c r="T208" i="4"/>
  <c r="V87" i="4"/>
  <c r="T209" i="4" l="1"/>
  <c r="V88" i="4"/>
  <c r="K91" i="4"/>
  <c r="M90" i="4"/>
  <c r="K92" i="4" l="1"/>
  <c r="M91" i="4"/>
  <c r="T210" i="4"/>
  <c r="V89" i="4"/>
  <c r="T211" i="4" l="1"/>
  <c r="V90" i="4"/>
  <c r="K93" i="4"/>
  <c r="M92" i="4"/>
  <c r="K94" i="4" l="1"/>
  <c r="M93" i="4"/>
  <c r="T212" i="4"/>
  <c r="V91" i="4"/>
  <c r="T213" i="4" l="1"/>
  <c r="V92" i="4"/>
  <c r="K95" i="4"/>
  <c r="M94" i="4"/>
  <c r="K96" i="4" l="1"/>
  <c r="M95" i="4"/>
  <c r="T214" i="4"/>
  <c r="V93" i="4"/>
  <c r="T215" i="4" l="1"/>
  <c r="V94" i="4"/>
  <c r="K97" i="4"/>
  <c r="M96" i="4"/>
  <c r="K98" i="4" l="1"/>
  <c r="M97" i="4"/>
  <c r="T216" i="4"/>
  <c r="V95" i="4"/>
  <c r="T217" i="4" l="1"/>
  <c r="V96" i="4"/>
  <c r="K99" i="4"/>
  <c r="M98" i="4"/>
  <c r="K100" i="4" l="1"/>
  <c r="M99" i="4"/>
  <c r="T218" i="4"/>
  <c r="V97" i="4"/>
  <c r="T219" i="4" l="1"/>
  <c r="V98" i="4"/>
  <c r="K101" i="4"/>
  <c r="M100" i="4"/>
  <c r="K102" i="4" l="1"/>
  <c r="M101" i="4"/>
  <c r="V99" i="4"/>
  <c r="T220" i="4"/>
  <c r="T221" i="4" l="1"/>
  <c r="V100" i="4"/>
  <c r="K103" i="4"/>
  <c r="M102" i="4"/>
  <c r="K104" i="4" l="1"/>
  <c r="M103" i="4"/>
  <c r="T222" i="4"/>
  <c r="V101" i="4"/>
  <c r="T223" i="4" l="1"/>
  <c r="V102" i="4"/>
  <c r="K105" i="4"/>
  <c r="M104" i="4"/>
  <c r="K106" i="4" l="1"/>
  <c r="M105" i="4"/>
  <c r="T224" i="4"/>
  <c r="V103" i="4"/>
  <c r="T225" i="4" l="1"/>
  <c r="V104" i="4"/>
  <c r="K107" i="4"/>
  <c r="M106" i="4"/>
  <c r="K108" i="4" l="1"/>
  <c r="M107" i="4"/>
  <c r="T226" i="4"/>
  <c r="V105" i="4"/>
  <c r="V106" i="4" l="1"/>
  <c r="T227" i="4"/>
  <c r="K109" i="4"/>
  <c r="M108" i="4"/>
  <c r="K110" i="4" l="1"/>
  <c r="M109" i="4"/>
  <c r="T228" i="4"/>
  <c r="V107" i="4"/>
  <c r="V108" i="4" l="1"/>
  <c r="T229" i="4"/>
  <c r="K111" i="4"/>
  <c r="M110" i="4"/>
  <c r="K112" i="4" l="1"/>
  <c r="M111" i="4"/>
  <c r="T230" i="4"/>
  <c r="V109" i="4"/>
  <c r="T231" i="4" l="1"/>
  <c r="V110" i="4"/>
  <c r="K113" i="4"/>
  <c r="M112" i="4"/>
  <c r="K114" i="4" l="1"/>
  <c r="M113" i="4"/>
  <c r="T232" i="4"/>
  <c r="V111" i="4"/>
  <c r="T233" i="4" l="1"/>
  <c r="V112" i="4"/>
  <c r="K115" i="4"/>
  <c r="M114" i="4"/>
  <c r="K116" i="4" l="1"/>
  <c r="M115" i="4"/>
  <c r="T234" i="4"/>
  <c r="V113" i="4"/>
  <c r="V114" i="4" l="1"/>
  <c r="T235" i="4"/>
  <c r="K117" i="4"/>
  <c r="M116" i="4"/>
  <c r="M117" i="4" l="1"/>
  <c r="K118" i="4"/>
  <c r="T236" i="4"/>
  <c r="V115" i="4"/>
  <c r="T237" i="4" l="1"/>
  <c r="V116" i="4"/>
  <c r="K119" i="4"/>
  <c r="M118" i="4"/>
  <c r="M119" i="4" l="1"/>
  <c r="K120" i="4"/>
  <c r="T238" i="4"/>
  <c r="V117" i="4"/>
  <c r="T239" i="4" l="1"/>
  <c r="V118" i="4"/>
  <c r="K121" i="4"/>
  <c r="M120" i="4"/>
  <c r="M121" i="4" l="1"/>
  <c r="K122" i="4"/>
  <c r="T240" i="4"/>
  <c r="V119" i="4"/>
  <c r="T241" i="4" l="1"/>
  <c r="V120" i="4"/>
  <c r="K123" i="4"/>
  <c r="M122" i="4"/>
  <c r="M123" i="4" l="1"/>
  <c r="K124" i="4"/>
  <c r="T242" i="4"/>
  <c r="V121" i="4"/>
  <c r="T243" i="4" l="1"/>
  <c r="V122" i="4"/>
  <c r="K125" i="4"/>
  <c r="M124" i="4"/>
  <c r="M125" i="4" l="1"/>
  <c r="K126" i="4"/>
  <c r="T244" i="4"/>
  <c r="V123" i="4"/>
  <c r="T245" i="4" l="1"/>
  <c r="V124" i="4"/>
  <c r="K127" i="4"/>
  <c r="M126" i="4"/>
  <c r="M127" i="4" l="1"/>
  <c r="K128" i="4"/>
  <c r="T246" i="4"/>
  <c r="V125" i="4"/>
  <c r="T247" i="4" l="1"/>
  <c r="V126" i="4"/>
  <c r="K129" i="4"/>
  <c r="M128" i="4"/>
  <c r="P129" i="4" l="1"/>
  <c r="K130" i="4"/>
  <c r="U9" i="4"/>
  <c r="W9" i="4" s="1"/>
  <c r="M129" i="4"/>
  <c r="T248" i="4"/>
  <c r="V127" i="4"/>
  <c r="T249" i="4" l="1"/>
  <c r="V128" i="4"/>
  <c r="P130" i="4"/>
  <c r="U10" i="4"/>
  <c r="W10" i="4" s="1"/>
  <c r="M130" i="4"/>
  <c r="K131" i="4"/>
  <c r="P131" i="4" l="1"/>
  <c r="M131" i="4"/>
  <c r="U11" i="4"/>
  <c r="W11" i="4" s="1"/>
  <c r="K132" i="4"/>
  <c r="T250" i="4"/>
  <c r="V129" i="4"/>
  <c r="T251" i="4" l="1"/>
  <c r="V130" i="4"/>
  <c r="K133" i="4"/>
  <c r="U12" i="4"/>
  <c r="W12" i="4" s="1"/>
  <c r="P132" i="4"/>
  <c r="M132" i="4"/>
  <c r="K134" i="4" l="1"/>
  <c r="P133" i="4"/>
  <c r="U13" i="4"/>
  <c r="W13" i="4" s="1"/>
  <c r="M133" i="4"/>
  <c r="T252" i="4"/>
  <c r="V131" i="4"/>
  <c r="T253" i="4" l="1"/>
  <c r="V132" i="4"/>
  <c r="U14" i="4"/>
  <c r="W14" i="4" s="1"/>
  <c r="K135" i="4"/>
  <c r="P134" i="4"/>
  <c r="M134" i="4"/>
  <c r="K136" i="4" l="1"/>
  <c r="U15" i="4"/>
  <c r="W15" i="4" s="1"/>
  <c r="P135" i="4"/>
  <c r="M135" i="4"/>
  <c r="T254" i="4"/>
  <c r="V133" i="4"/>
  <c r="T255" i="4" l="1"/>
  <c r="V134" i="4"/>
  <c r="M136" i="4"/>
  <c r="U16" i="4"/>
  <c r="W16" i="4" s="1"/>
  <c r="K137" i="4"/>
  <c r="P136" i="4"/>
  <c r="P137" i="4" l="1"/>
  <c r="K138" i="4"/>
  <c r="U17" i="4"/>
  <c r="W17" i="4" s="1"/>
  <c r="M137" i="4"/>
  <c r="T256" i="4"/>
  <c r="V135" i="4"/>
  <c r="P138" i="4" l="1"/>
  <c r="U18" i="4"/>
  <c r="W18" i="4" s="1"/>
  <c r="M138" i="4"/>
  <c r="K139" i="4"/>
  <c r="T257" i="4"/>
  <c r="V136" i="4"/>
  <c r="T258" i="4" l="1"/>
  <c r="V137" i="4"/>
  <c r="P139" i="4"/>
  <c r="M139" i="4"/>
  <c r="U19" i="4"/>
  <c r="W19" i="4" s="1"/>
  <c r="K140" i="4"/>
  <c r="K141" i="4" l="1"/>
  <c r="U20" i="4"/>
  <c r="W20" i="4" s="1"/>
  <c r="P140" i="4"/>
  <c r="M140" i="4"/>
  <c r="T259" i="4"/>
  <c r="V138" i="4"/>
  <c r="T260" i="4" l="1"/>
  <c r="V139" i="4"/>
  <c r="K142" i="4"/>
  <c r="P141" i="4"/>
  <c r="U21" i="4"/>
  <c r="W21" i="4" s="1"/>
  <c r="M141" i="4"/>
  <c r="U22" i="4" l="1"/>
  <c r="W22" i="4" s="1"/>
  <c r="K143" i="4"/>
  <c r="P142" i="4"/>
  <c r="M142" i="4"/>
  <c r="T261" i="4"/>
  <c r="V140" i="4"/>
  <c r="T262" i="4" l="1"/>
  <c r="V141" i="4"/>
  <c r="M143" i="4"/>
  <c r="K144" i="4"/>
  <c r="U23" i="4"/>
  <c r="W23" i="4" s="1"/>
  <c r="P143" i="4"/>
  <c r="P144" i="4" l="1"/>
  <c r="U24" i="4"/>
  <c r="W24" i="4" s="1"/>
  <c r="K145" i="4"/>
  <c r="M144" i="4"/>
  <c r="T263" i="4"/>
  <c r="V142" i="4"/>
  <c r="T264" i="4" l="1"/>
  <c r="V143" i="4"/>
  <c r="P145" i="4"/>
  <c r="M145" i="4"/>
  <c r="K146" i="4"/>
  <c r="U25" i="4"/>
  <c r="W25" i="4" s="1"/>
  <c r="P146" i="4" l="1"/>
  <c r="U26" i="4"/>
  <c r="W26" i="4" s="1"/>
  <c r="M146" i="4"/>
  <c r="K147" i="4"/>
  <c r="T265" i="4"/>
  <c r="V144" i="4"/>
  <c r="V145" i="4" l="1"/>
  <c r="T266" i="4"/>
  <c r="K148" i="4"/>
  <c r="P147" i="4"/>
  <c r="U27" i="4"/>
  <c r="W27" i="4" s="1"/>
  <c r="M147" i="4"/>
  <c r="K149" i="4" l="1"/>
  <c r="U28" i="4"/>
  <c r="W28" i="4" s="1"/>
  <c r="P148" i="4"/>
  <c r="M148" i="4"/>
  <c r="T267" i="4"/>
  <c r="V146" i="4"/>
  <c r="T268" i="4" l="1"/>
  <c r="V147" i="4"/>
  <c r="K150" i="4"/>
  <c r="P149" i="4"/>
  <c r="U29" i="4"/>
  <c r="W29" i="4" s="1"/>
  <c r="M149" i="4"/>
  <c r="U30" i="4" l="1"/>
  <c r="W30" i="4" s="1"/>
  <c r="K151" i="4"/>
  <c r="P150" i="4"/>
  <c r="M150" i="4"/>
  <c r="T269" i="4"/>
  <c r="V148" i="4"/>
  <c r="T270" i="4" l="1"/>
  <c r="V149" i="4"/>
  <c r="M151" i="4"/>
  <c r="K152" i="4"/>
  <c r="U31" i="4"/>
  <c r="W31" i="4" s="1"/>
  <c r="P151" i="4"/>
  <c r="P152" i="4" l="1"/>
  <c r="U32" i="4"/>
  <c r="W32" i="4" s="1"/>
  <c r="K153" i="4"/>
  <c r="M152" i="4"/>
  <c r="T271" i="4"/>
  <c r="V150" i="4"/>
  <c r="P153" i="4" l="1"/>
  <c r="M153" i="4"/>
  <c r="K154" i="4"/>
  <c r="U33" i="4"/>
  <c r="W33" i="4" s="1"/>
  <c r="V151" i="4"/>
  <c r="T272" i="4"/>
  <c r="V152" i="4" l="1"/>
  <c r="T273" i="4"/>
  <c r="K155" i="4"/>
  <c r="P154" i="4"/>
  <c r="U34" i="4"/>
  <c r="W34" i="4" s="1"/>
  <c r="M154" i="4"/>
  <c r="K156" i="4" l="1"/>
  <c r="P155" i="4"/>
  <c r="M155" i="4"/>
  <c r="U35" i="4"/>
  <c r="W35" i="4" s="1"/>
  <c r="T274" i="4"/>
  <c r="V153" i="4"/>
  <c r="T275" i="4" l="1"/>
  <c r="V154" i="4"/>
  <c r="K157" i="4"/>
  <c r="U36" i="4"/>
  <c r="W36" i="4" s="1"/>
  <c r="P156" i="4"/>
  <c r="M156" i="4"/>
  <c r="K158" i="4" l="1"/>
  <c r="P157" i="4"/>
  <c r="U37" i="4"/>
  <c r="W37" i="4" s="1"/>
  <c r="M157" i="4"/>
  <c r="T276" i="4"/>
  <c r="V155" i="4"/>
  <c r="T277" i="4" l="1"/>
  <c r="V156" i="4"/>
  <c r="M158" i="4"/>
  <c r="U38" i="4"/>
  <c r="W38" i="4" s="1"/>
  <c r="K159" i="4"/>
  <c r="P158" i="4"/>
  <c r="P159" i="4" l="1"/>
  <c r="K160" i="4"/>
  <c r="U39" i="4"/>
  <c r="W39" i="4" s="1"/>
  <c r="M159" i="4"/>
  <c r="T278" i="4"/>
  <c r="V157" i="4"/>
  <c r="T279" i="4" l="1"/>
  <c r="V158" i="4"/>
  <c r="P160" i="4"/>
  <c r="M160" i="4"/>
  <c r="U40" i="4"/>
  <c r="W40" i="4" s="1"/>
  <c r="K161" i="4"/>
  <c r="K162" i="4" l="1"/>
  <c r="P161" i="4"/>
  <c r="M161" i="4"/>
  <c r="U41" i="4"/>
  <c r="W41" i="4" s="1"/>
  <c r="T280" i="4"/>
  <c r="V159" i="4"/>
  <c r="T281" i="4" l="1"/>
  <c r="V160" i="4"/>
  <c r="P162" i="4"/>
  <c r="U42" i="4"/>
  <c r="W42" i="4" s="1"/>
  <c r="K163" i="4"/>
  <c r="M162" i="4"/>
  <c r="P163" i="4" l="1"/>
  <c r="K164" i="4"/>
  <c r="U43" i="4"/>
  <c r="W43" i="4" s="1"/>
  <c r="M163" i="4"/>
  <c r="T282" i="4"/>
  <c r="V161" i="4"/>
  <c r="T283" i="4" l="1"/>
  <c r="V162" i="4"/>
  <c r="K165" i="4"/>
  <c r="P164" i="4"/>
  <c r="U44" i="4"/>
  <c r="W44" i="4" s="1"/>
  <c r="M164" i="4"/>
  <c r="K166" i="4" l="1"/>
  <c r="P165" i="4"/>
  <c r="U45" i="4"/>
  <c r="W45" i="4" s="1"/>
  <c r="M165" i="4"/>
  <c r="T284" i="4"/>
  <c r="V163" i="4"/>
  <c r="T285" i="4" l="1"/>
  <c r="V164" i="4"/>
  <c r="K167" i="4"/>
  <c r="P166" i="4"/>
  <c r="U46" i="4"/>
  <c r="W46" i="4" s="1"/>
  <c r="M166" i="4"/>
  <c r="P167" i="4" l="1"/>
  <c r="U47" i="4"/>
  <c r="W47" i="4" s="1"/>
  <c r="K168" i="4"/>
  <c r="M167" i="4"/>
  <c r="T286" i="4"/>
  <c r="V165" i="4"/>
  <c r="T287" i="4" l="1"/>
  <c r="V166" i="4"/>
  <c r="K169" i="4"/>
  <c r="U48" i="4"/>
  <c r="W48" i="4" s="1"/>
  <c r="P168" i="4"/>
  <c r="M168" i="4"/>
  <c r="K170" i="4" l="1"/>
  <c r="P169" i="4"/>
  <c r="U49" i="4"/>
  <c r="W49" i="4" s="1"/>
  <c r="M169" i="4"/>
  <c r="V167" i="4"/>
  <c r="T288" i="4"/>
  <c r="T289" i="4" l="1"/>
  <c r="V168" i="4"/>
  <c r="P170" i="4"/>
  <c r="U50" i="4"/>
  <c r="W50" i="4" s="1"/>
  <c r="K171" i="4"/>
  <c r="M170" i="4"/>
  <c r="U51" i="4" l="1"/>
  <c r="W51" i="4" s="1"/>
  <c r="K172" i="4"/>
  <c r="P171" i="4"/>
  <c r="M171" i="4"/>
  <c r="T290" i="4"/>
  <c r="V169" i="4"/>
  <c r="T291" i="4" l="1"/>
  <c r="V170" i="4"/>
  <c r="K173" i="4"/>
  <c r="U52" i="4"/>
  <c r="W52" i="4" s="1"/>
  <c r="P172" i="4"/>
  <c r="M172" i="4"/>
  <c r="K174" i="4" l="1"/>
  <c r="U53" i="4"/>
  <c r="W53" i="4" s="1"/>
  <c r="P173" i="4"/>
  <c r="M173" i="4"/>
  <c r="T292" i="4"/>
  <c r="V171" i="4"/>
  <c r="T293" i="4" l="1"/>
  <c r="V172" i="4"/>
  <c r="P174" i="4"/>
  <c r="K175" i="4"/>
  <c r="M174" i="4"/>
  <c r="U54" i="4"/>
  <c r="W54" i="4" s="1"/>
  <c r="U55" i="4" l="1"/>
  <c r="W55" i="4" s="1"/>
  <c r="K176" i="4"/>
  <c r="P175" i="4"/>
  <c r="M175" i="4"/>
  <c r="T294" i="4"/>
  <c r="V173" i="4"/>
  <c r="T295" i="4" l="1"/>
  <c r="V174" i="4"/>
  <c r="K177" i="4"/>
  <c r="U56" i="4"/>
  <c r="W56" i="4" s="1"/>
  <c r="P176" i="4"/>
  <c r="M176" i="4"/>
  <c r="P177" i="4" l="1"/>
  <c r="U57" i="4"/>
  <c r="W57" i="4" s="1"/>
  <c r="K178" i="4"/>
  <c r="M177" i="4"/>
  <c r="V175" i="4"/>
  <c r="T296" i="4"/>
  <c r="T297" i="4" l="1"/>
  <c r="V176" i="4"/>
  <c r="M178" i="4"/>
  <c r="U58" i="4"/>
  <c r="W58" i="4" s="1"/>
  <c r="K179" i="4"/>
  <c r="P178" i="4"/>
  <c r="K180" i="4" l="1"/>
  <c r="U59" i="4"/>
  <c r="W59" i="4" s="1"/>
  <c r="P179" i="4"/>
  <c r="M179" i="4"/>
  <c r="T298" i="4"/>
  <c r="V177" i="4"/>
  <c r="T299" i="4" l="1"/>
  <c r="V178" i="4"/>
  <c r="K181" i="4"/>
  <c r="P180" i="4"/>
  <c r="M180" i="4"/>
  <c r="U60" i="4"/>
  <c r="W60" i="4" s="1"/>
  <c r="K182" i="4" l="1"/>
  <c r="P181" i="4"/>
  <c r="U61" i="4"/>
  <c r="W61" i="4" s="1"/>
  <c r="M181" i="4"/>
  <c r="T300" i="4"/>
  <c r="V179" i="4"/>
  <c r="T301" i="4" l="1"/>
  <c r="V180" i="4"/>
  <c r="K183" i="4"/>
  <c r="U62" i="4"/>
  <c r="W62" i="4" s="1"/>
  <c r="P182" i="4"/>
  <c r="M182" i="4"/>
  <c r="U63" i="4" l="1"/>
  <c r="W63" i="4" s="1"/>
  <c r="P183" i="4"/>
  <c r="K184" i="4"/>
  <c r="M183" i="4"/>
  <c r="T302" i="4"/>
  <c r="V181" i="4"/>
  <c r="V182" i="4" l="1"/>
  <c r="T303" i="4"/>
  <c r="K185" i="4"/>
  <c r="P184" i="4"/>
  <c r="U64" i="4"/>
  <c r="W64" i="4" s="1"/>
  <c r="M184" i="4"/>
  <c r="P185" i="4" l="1"/>
  <c r="U65" i="4"/>
  <c r="W65" i="4" s="1"/>
  <c r="K186" i="4"/>
  <c r="M185" i="4"/>
  <c r="V183" i="4"/>
  <c r="T304" i="4"/>
  <c r="T305" i="4" l="1"/>
  <c r="V184" i="4"/>
  <c r="P186" i="4"/>
  <c r="K187" i="4"/>
  <c r="M186" i="4"/>
  <c r="U66" i="4"/>
  <c r="W66" i="4" s="1"/>
  <c r="K188" i="4" l="1"/>
  <c r="P187" i="4"/>
  <c r="U67" i="4"/>
  <c r="W67" i="4" s="1"/>
  <c r="M187" i="4"/>
  <c r="T306" i="4"/>
  <c r="V185" i="4"/>
  <c r="T307" i="4" l="1"/>
  <c r="V186" i="4"/>
  <c r="K189" i="4"/>
  <c r="P188" i="4"/>
  <c r="M188" i="4"/>
  <c r="U68" i="4"/>
  <c r="W68" i="4" s="1"/>
  <c r="U69" i="4" l="1"/>
  <c r="W69" i="4" s="1"/>
  <c r="P189" i="4"/>
  <c r="K190" i="4"/>
  <c r="M189" i="4"/>
  <c r="T308" i="4"/>
  <c r="V187" i="4"/>
  <c r="T309" i="4" l="1"/>
  <c r="V188" i="4"/>
  <c r="P190" i="4"/>
  <c r="K191" i="4"/>
  <c r="U70" i="4"/>
  <c r="W70" i="4" s="1"/>
  <c r="M190" i="4"/>
  <c r="K192" i="4" l="1"/>
  <c r="P191" i="4"/>
  <c r="U71" i="4"/>
  <c r="W71" i="4" s="1"/>
  <c r="M191" i="4"/>
  <c r="V189" i="4"/>
  <c r="T310" i="4"/>
  <c r="V190" i="4" l="1"/>
  <c r="T311" i="4"/>
  <c r="P192" i="4"/>
  <c r="K193" i="4"/>
  <c r="M192" i="4"/>
  <c r="U72" i="4"/>
  <c r="W72" i="4" s="1"/>
  <c r="P193" i="4" l="1"/>
  <c r="K194" i="4"/>
  <c r="M193" i="4"/>
  <c r="U73" i="4"/>
  <c r="W73" i="4" s="1"/>
  <c r="T312" i="4"/>
  <c r="V191" i="4"/>
  <c r="K195" i="4" l="1"/>
  <c r="P194" i="4"/>
  <c r="U74" i="4"/>
  <c r="W74" i="4" s="1"/>
  <c r="M194" i="4"/>
  <c r="T313" i="4"/>
  <c r="V192" i="4"/>
  <c r="V193" i="4" l="1"/>
  <c r="T314" i="4"/>
  <c r="K196" i="4"/>
  <c r="P195" i="4"/>
  <c r="M195" i="4"/>
  <c r="U75" i="4"/>
  <c r="W75" i="4" s="1"/>
  <c r="K197" i="4" l="1"/>
  <c r="P196" i="4"/>
  <c r="M196" i="4"/>
  <c r="U76" i="4"/>
  <c r="W76" i="4" s="1"/>
  <c r="T315" i="4"/>
  <c r="V194" i="4"/>
  <c r="T316" i="4" l="1"/>
  <c r="V195" i="4"/>
  <c r="K198" i="4"/>
  <c r="P197" i="4"/>
  <c r="U77" i="4"/>
  <c r="W77" i="4" s="1"/>
  <c r="M197" i="4"/>
  <c r="P198" i="4" l="1"/>
  <c r="U78" i="4"/>
  <c r="W78" i="4" s="1"/>
  <c r="K199" i="4"/>
  <c r="M198" i="4"/>
  <c r="T317" i="4"/>
  <c r="V196" i="4"/>
  <c r="T318" i="4" l="1"/>
  <c r="V197" i="4"/>
  <c r="K200" i="4"/>
  <c r="P199" i="4"/>
  <c r="U79" i="4"/>
  <c r="W79" i="4" s="1"/>
  <c r="M199" i="4"/>
  <c r="P200" i="4" l="1"/>
  <c r="K201" i="4"/>
  <c r="U80" i="4"/>
  <c r="W80" i="4" s="1"/>
  <c r="M200" i="4"/>
  <c r="V198" i="4"/>
  <c r="T319" i="4"/>
  <c r="P201" i="4" l="1"/>
  <c r="K202" i="4"/>
  <c r="U81" i="4"/>
  <c r="W81" i="4" s="1"/>
  <c r="M201" i="4"/>
  <c r="V199" i="4"/>
  <c r="T320" i="4"/>
  <c r="K203" i="4" l="1"/>
  <c r="P202" i="4"/>
  <c r="M202" i="4"/>
  <c r="U82" i="4"/>
  <c r="W82" i="4" s="1"/>
  <c r="T321" i="4"/>
  <c r="V200" i="4"/>
  <c r="T322" i="4" l="1"/>
  <c r="V201" i="4"/>
  <c r="K204" i="4"/>
  <c r="P203" i="4"/>
  <c r="M203" i="4"/>
  <c r="U83" i="4"/>
  <c r="W83" i="4" s="1"/>
  <c r="K205" i="4" l="1"/>
  <c r="P204" i="4"/>
  <c r="U84" i="4"/>
  <c r="W84" i="4" s="1"/>
  <c r="M204" i="4"/>
  <c r="V202" i="4"/>
  <c r="T323" i="4"/>
  <c r="T324" i="4" l="1"/>
  <c r="V203" i="4"/>
  <c r="P205" i="4"/>
  <c r="K206" i="4"/>
  <c r="U85" i="4"/>
  <c r="W85" i="4" s="1"/>
  <c r="M205" i="4"/>
  <c r="K207" i="4" l="1"/>
  <c r="P206" i="4"/>
  <c r="U86" i="4"/>
  <c r="W86" i="4" s="1"/>
  <c r="M206" i="4"/>
  <c r="T325" i="4"/>
  <c r="V204" i="4"/>
  <c r="V205" i="4" l="1"/>
  <c r="T326" i="4"/>
  <c r="P207" i="4"/>
  <c r="K208" i="4"/>
  <c r="U87" i="4"/>
  <c r="W87" i="4" s="1"/>
  <c r="M207" i="4"/>
  <c r="P208" i="4" l="1"/>
  <c r="K209" i="4"/>
  <c r="M208" i="4"/>
  <c r="U88" i="4"/>
  <c r="W88" i="4" s="1"/>
  <c r="V206" i="4"/>
  <c r="T327" i="4"/>
  <c r="T328" i="4" l="1"/>
  <c r="V207" i="4"/>
  <c r="P209" i="4"/>
  <c r="K210" i="4"/>
  <c r="U89" i="4"/>
  <c r="W89" i="4" s="1"/>
  <c r="M209" i="4"/>
  <c r="K211" i="4" l="1"/>
  <c r="P210" i="4"/>
  <c r="M210" i="4"/>
  <c r="U90" i="4"/>
  <c r="W90" i="4" s="1"/>
  <c r="T329" i="4"/>
  <c r="V208" i="4"/>
  <c r="T330" i="4" l="1"/>
  <c r="V209" i="4"/>
  <c r="K212" i="4"/>
  <c r="P211" i="4"/>
  <c r="M211" i="4"/>
  <c r="U91" i="4"/>
  <c r="W91" i="4" s="1"/>
  <c r="K213" i="4" l="1"/>
  <c r="P212" i="4"/>
  <c r="U92" i="4"/>
  <c r="W92" i="4" s="1"/>
  <c r="M212" i="4"/>
  <c r="T331" i="4"/>
  <c r="V210" i="4"/>
  <c r="T332" i="4" l="1"/>
  <c r="V211" i="4"/>
  <c r="K214" i="4"/>
  <c r="P213" i="4"/>
  <c r="U93" i="4"/>
  <c r="W93" i="4" s="1"/>
  <c r="M213" i="4"/>
  <c r="P214" i="4" l="1"/>
  <c r="U94" i="4"/>
  <c r="W94" i="4" s="1"/>
  <c r="K215" i="4"/>
  <c r="M214" i="4"/>
  <c r="V212" i="4"/>
  <c r="T333" i="4"/>
  <c r="V213" i="4" l="1"/>
  <c r="T334" i="4"/>
  <c r="P215" i="4"/>
  <c r="K216" i="4"/>
  <c r="M215" i="4"/>
  <c r="U95" i="4"/>
  <c r="W95" i="4" s="1"/>
  <c r="P216" i="4" l="1"/>
  <c r="K217" i="4"/>
  <c r="U96" i="4"/>
  <c r="W96" i="4" s="1"/>
  <c r="M216" i="4"/>
  <c r="T335" i="4"/>
  <c r="V214" i="4"/>
  <c r="V215" i="4" l="1"/>
  <c r="T336" i="4"/>
  <c r="K218" i="4"/>
  <c r="P217" i="4"/>
  <c r="M217" i="4"/>
  <c r="U97" i="4"/>
  <c r="W97" i="4" s="1"/>
  <c r="K219" i="4" l="1"/>
  <c r="P218" i="4"/>
  <c r="M218" i="4"/>
  <c r="U98" i="4"/>
  <c r="W98" i="4" s="1"/>
  <c r="T337" i="4"/>
  <c r="V216" i="4"/>
  <c r="T338" i="4" l="1"/>
  <c r="V217" i="4"/>
  <c r="K220" i="4"/>
  <c r="U99" i="4"/>
  <c r="W99" i="4" s="1"/>
  <c r="P219" i="4"/>
  <c r="M219" i="4"/>
  <c r="P220" i="4" l="1"/>
  <c r="U100" i="4"/>
  <c r="W100" i="4" s="1"/>
  <c r="K221" i="4"/>
  <c r="M220" i="4"/>
  <c r="T339" i="4"/>
  <c r="V218" i="4"/>
  <c r="T340" i="4" l="1"/>
  <c r="V219" i="4"/>
  <c r="K222" i="4"/>
  <c r="P221" i="4"/>
  <c r="U101" i="4"/>
  <c r="W101" i="4" s="1"/>
  <c r="M221" i="4"/>
  <c r="P222" i="4" l="1"/>
  <c r="U102" i="4"/>
  <c r="W102" i="4" s="1"/>
  <c r="K223" i="4"/>
  <c r="M222" i="4"/>
  <c r="T341" i="4"/>
  <c r="V220" i="4"/>
  <c r="T342" i="4" l="1"/>
  <c r="V221" i="4"/>
  <c r="P223" i="4"/>
  <c r="K224" i="4"/>
  <c r="M223" i="4"/>
  <c r="U103" i="4"/>
  <c r="W103" i="4" s="1"/>
  <c r="K225" i="4" l="1"/>
  <c r="P224" i="4"/>
  <c r="U104" i="4"/>
  <c r="W104" i="4" s="1"/>
  <c r="M224" i="4"/>
  <c r="V222" i="4"/>
  <c r="T343" i="4"/>
  <c r="T344" i="4" l="1"/>
  <c r="V223" i="4"/>
  <c r="K226" i="4"/>
  <c r="P225" i="4"/>
  <c r="M225" i="4"/>
  <c r="U105" i="4"/>
  <c r="W105" i="4" s="1"/>
  <c r="K227" i="4" l="1"/>
  <c r="U106" i="4"/>
  <c r="W106" i="4" s="1"/>
  <c r="P226" i="4"/>
  <c r="M226" i="4"/>
  <c r="T345" i="4"/>
  <c r="V224" i="4"/>
  <c r="T346" i="4" l="1"/>
  <c r="V225" i="4"/>
  <c r="P227" i="4"/>
  <c r="K228" i="4"/>
  <c r="U107" i="4"/>
  <c r="W107" i="4" s="1"/>
  <c r="M227" i="4"/>
  <c r="K229" i="4" l="1"/>
  <c r="P228" i="4"/>
  <c r="U108" i="4"/>
  <c r="W108" i="4" s="1"/>
  <c r="M228" i="4"/>
  <c r="T347" i="4"/>
  <c r="V226" i="4"/>
  <c r="V227" i="4" l="1"/>
  <c r="T348" i="4"/>
  <c r="P229" i="4"/>
  <c r="K230" i="4"/>
  <c r="U109" i="4"/>
  <c r="W109" i="4" s="1"/>
  <c r="M229" i="4"/>
  <c r="P230" i="4" l="1"/>
  <c r="K231" i="4"/>
  <c r="U110" i="4"/>
  <c r="W110" i="4" s="1"/>
  <c r="M230" i="4"/>
  <c r="T349" i="4"/>
  <c r="V228" i="4"/>
  <c r="P231" i="4" l="1"/>
  <c r="K232" i="4"/>
  <c r="U111" i="4"/>
  <c r="W111" i="4" s="1"/>
  <c r="M231" i="4"/>
  <c r="T350" i="4"/>
  <c r="V229" i="4"/>
  <c r="K233" i="4" l="1"/>
  <c r="U112" i="4"/>
  <c r="W112" i="4" s="1"/>
  <c r="P232" i="4"/>
  <c r="M232" i="4"/>
  <c r="T351" i="4"/>
  <c r="V230" i="4"/>
  <c r="T352" i="4" l="1"/>
  <c r="V231" i="4"/>
  <c r="K234" i="4"/>
  <c r="P233" i="4"/>
  <c r="M233" i="4"/>
  <c r="U113" i="4"/>
  <c r="W113" i="4" s="1"/>
  <c r="K235" i="4" l="1"/>
  <c r="M234" i="4"/>
  <c r="U114" i="4"/>
  <c r="W114" i="4" s="1"/>
  <c r="P234" i="4"/>
  <c r="T353" i="4"/>
  <c r="V232" i="4"/>
  <c r="T354" i="4" l="1"/>
  <c r="V233" i="4"/>
  <c r="P235" i="4"/>
  <c r="K236" i="4"/>
  <c r="U115" i="4"/>
  <c r="W115" i="4" s="1"/>
  <c r="M235" i="4"/>
  <c r="P236" i="4" l="1"/>
  <c r="U116" i="4"/>
  <c r="W116" i="4" s="1"/>
  <c r="K237" i="4"/>
  <c r="M236" i="4"/>
  <c r="T355" i="4"/>
  <c r="V234" i="4"/>
  <c r="V235" i="4" l="1"/>
  <c r="T356" i="4"/>
  <c r="P237" i="4"/>
  <c r="K238" i="4"/>
  <c r="M237" i="4"/>
  <c r="U117" i="4"/>
  <c r="W117" i="4" s="1"/>
  <c r="V236" i="4" l="1"/>
  <c r="T357" i="4"/>
  <c r="P238" i="4"/>
  <c r="K239" i="4"/>
  <c r="U118" i="4"/>
  <c r="W118" i="4" s="1"/>
  <c r="M238" i="4"/>
  <c r="K240" i="4" l="1"/>
  <c r="P239" i="4"/>
  <c r="M239" i="4"/>
  <c r="U119" i="4"/>
  <c r="W119" i="4" s="1"/>
  <c r="T358" i="4"/>
  <c r="V237" i="4"/>
  <c r="T359" i="4" l="1"/>
  <c r="V238" i="4"/>
  <c r="K241" i="4"/>
  <c r="P240" i="4"/>
  <c r="M240" i="4"/>
  <c r="U120" i="4"/>
  <c r="W120" i="4" s="1"/>
  <c r="K242" i="4" l="1"/>
  <c r="U121" i="4"/>
  <c r="W121" i="4" s="1"/>
  <c r="P241" i="4"/>
  <c r="M241" i="4"/>
  <c r="T360" i="4"/>
  <c r="V239" i="4"/>
  <c r="T361" i="4" l="1"/>
  <c r="V240" i="4"/>
  <c r="P242" i="4"/>
  <c r="U122" i="4"/>
  <c r="W122" i="4" s="1"/>
  <c r="K243" i="4"/>
  <c r="M242" i="4"/>
  <c r="M243" i="4" l="1"/>
  <c r="K244" i="4"/>
  <c r="P243" i="4"/>
  <c r="U123" i="4"/>
  <c r="W123" i="4" s="1"/>
  <c r="T362" i="4"/>
  <c r="V241" i="4"/>
  <c r="V242" i="4" l="1"/>
  <c r="T363" i="4"/>
  <c r="P244" i="4"/>
  <c r="U124" i="4"/>
  <c r="W124" i="4" s="1"/>
  <c r="K245" i="4"/>
  <c r="M244" i="4"/>
  <c r="P245" i="4" l="1"/>
  <c r="K246" i="4"/>
  <c r="M245" i="4"/>
  <c r="U125" i="4"/>
  <c r="W125" i="4" s="1"/>
  <c r="T364" i="4"/>
  <c r="V243" i="4"/>
  <c r="P246" i="4" l="1"/>
  <c r="K247" i="4"/>
  <c r="U126" i="4"/>
  <c r="W126" i="4" s="1"/>
  <c r="M246" i="4"/>
  <c r="T365" i="4"/>
  <c r="V244" i="4"/>
  <c r="T366" i="4" l="1"/>
  <c r="V245" i="4"/>
  <c r="K248" i="4"/>
  <c r="P247" i="4"/>
  <c r="M247" i="4"/>
  <c r="U127" i="4"/>
  <c r="W127" i="4" s="1"/>
  <c r="K249" i="4" l="1"/>
  <c r="P248" i="4"/>
  <c r="M248" i="4"/>
  <c r="U128" i="4"/>
  <c r="W128" i="4" s="1"/>
  <c r="T367" i="4"/>
  <c r="V246" i="4"/>
  <c r="T368" i="4" l="1"/>
  <c r="V247" i="4"/>
  <c r="P249" i="4"/>
  <c r="K250" i="4"/>
  <c r="U129" i="4"/>
  <c r="W129" i="4" s="1"/>
  <c r="M249" i="4"/>
  <c r="M250" i="4" l="1"/>
  <c r="K251" i="4"/>
  <c r="P250" i="4"/>
  <c r="U130" i="4"/>
  <c r="W130" i="4" s="1"/>
  <c r="T369" i="4"/>
  <c r="V248" i="4"/>
  <c r="V249" i="4" l="1"/>
  <c r="T370" i="4"/>
  <c r="P251" i="4"/>
  <c r="K252" i="4"/>
  <c r="U131" i="4"/>
  <c r="W131" i="4" s="1"/>
  <c r="M251" i="4"/>
  <c r="P252" i="4" l="1"/>
  <c r="K253" i="4"/>
  <c r="M252" i="4"/>
  <c r="U132" i="4"/>
  <c r="W132" i="4" s="1"/>
  <c r="T371" i="4"/>
  <c r="V250" i="4"/>
  <c r="T372" i="4" l="1"/>
  <c r="V251" i="4"/>
  <c r="P253" i="4"/>
  <c r="K254" i="4"/>
  <c r="U133" i="4"/>
  <c r="W133" i="4" s="1"/>
  <c r="M253" i="4"/>
  <c r="K255" i="4" l="1"/>
  <c r="U134" i="4"/>
  <c r="W134" i="4" s="1"/>
  <c r="P254" i="4"/>
  <c r="M254" i="4"/>
  <c r="V252" i="4"/>
  <c r="T373" i="4"/>
  <c r="T374" i="4" l="1"/>
  <c r="V253" i="4"/>
  <c r="K256" i="4"/>
  <c r="P255" i="4"/>
  <c r="M255" i="4"/>
  <c r="U135" i="4"/>
  <c r="W135" i="4" s="1"/>
  <c r="K257" i="4" l="1"/>
  <c r="P256" i="4"/>
  <c r="U136" i="4"/>
  <c r="W136" i="4" s="1"/>
  <c r="M256" i="4"/>
  <c r="T375" i="4"/>
  <c r="V254" i="4"/>
  <c r="T376" i="4" l="1"/>
  <c r="V255" i="4"/>
  <c r="P257" i="4"/>
  <c r="U137" i="4"/>
  <c r="W137" i="4" s="1"/>
  <c r="K258" i="4"/>
  <c r="M257" i="4"/>
  <c r="M258" i="4" l="1"/>
  <c r="K259" i="4"/>
  <c r="P258" i="4"/>
  <c r="U138" i="4"/>
  <c r="W138" i="4" s="1"/>
  <c r="T377" i="4"/>
  <c r="V256" i="4"/>
  <c r="T378" i="4" l="1"/>
  <c r="V257" i="4"/>
  <c r="P259" i="4"/>
  <c r="U139" i="4"/>
  <c r="W139" i="4" s="1"/>
  <c r="K260" i="4"/>
  <c r="M259" i="4"/>
  <c r="P260" i="4" l="1"/>
  <c r="K261" i="4"/>
  <c r="M260" i="4"/>
  <c r="U140" i="4"/>
  <c r="W140" i="4" s="1"/>
  <c r="T379" i="4"/>
  <c r="V258" i="4"/>
  <c r="K262" i="4" l="1"/>
  <c r="U141" i="4"/>
  <c r="W141" i="4" s="1"/>
  <c r="P261" i="4"/>
  <c r="M261" i="4"/>
  <c r="T380" i="4"/>
  <c r="V259" i="4"/>
  <c r="T381" i="4" l="1"/>
  <c r="V260" i="4"/>
  <c r="K263" i="4"/>
  <c r="P262" i="4"/>
  <c r="M262" i="4"/>
  <c r="U142" i="4"/>
  <c r="W142" i="4" s="1"/>
  <c r="K264" i="4" l="1"/>
  <c r="P263" i="4"/>
  <c r="U143" i="4"/>
  <c r="W143" i="4" s="1"/>
  <c r="M263" i="4"/>
  <c r="T382" i="4"/>
  <c r="V261" i="4"/>
  <c r="T383" i="4" l="1"/>
  <c r="V262" i="4"/>
  <c r="P264" i="4"/>
  <c r="U144" i="4"/>
  <c r="W144" i="4" s="1"/>
  <c r="K265" i="4"/>
  <c r="M264" i="4"/>
  <c r="M265" i="4" l="1"/>
  <c r="K266" i="4"/>
  <c r="P265" i="4"/>
  <c r="U145" i="4"/>
  <c r="W145" i="4" s="1"/>
  <c r="T384" i="4"/>
  <c r="V263" i="4"/>
  <c r="V264" i="4" l="1"/>
  <c r="T385" i="4"/>
  <c r="P266" i="4"/>
  <c r="K267" i="4"/>
  <c r="U146" i="4"/>
  <c r="W146" i="4" s="1"/>
  <c r="M266" i="4"/>
  <c r="P267" i="4" l="1"/>
  <c r="K268" i="4"/>
  <c r="M267" i="4"/>
  <c r="U147" i="4"/>
  <c r="W147" i="4" s="1"/>
  <c r="T386" i="4"/>
  <c r="V265" i="4"/>
  <c r="P268" i="4" l="1"/>
  <c r="K269" i="4"/>
  <c r="U148" i="4"/>
  <c r="W148" i="4" s="1"/>
  <c r="M268" i="4"/>
  <c r="T387" i="4"/>
  <c r="V266" i="4"/>
  <c r="K270" i="4" l="1"/>
  <c r="M269" i="4"/>
  <c r="U149" i="4"/>
  <c r="W149" i="4" s="1"/>
  <c r="P269" i="4"/>
  <c r="T388" i="4"/>
  <c r="V267" i="4"/>
  <c r="T389" i="4" l="1"/>
  <c r="V268" i="4"/>
  <c r="K271" i="4"/>
  <c r="P270" i="4"/>
  <c r="M270" i="4"/>
  <c r="U150" i="4"/>
  <c r="W150" i="4" s="1"/>
  <c r="K272" i="4" l="1"/>
  <c r="P271" i="4"/>
  <c r="U151" i="4"/>
  <c r="W151" i="4" s="1"/>
  <c r="M271" i="4"/>
  <c r="T390" i="4"/>
  <c r="V269" i="4"/>
  <c r="T391" i="4" l="1"/>
  <c r="V270" i="4"/>
  <c r="K273" i="4"/>
  <c r="P272" i="4"/>
  <c r="U152" i="4"/>
  <c r="W152" i="4" s="1"/>
  <c r="M272" i="4"/>
  <c r="P273" i="4" l="1"/>
  <c r="K274" i="4"/>
  <c r="U153" i="4"/>
  <c r="W153" i="4" s="1"/>
  <c r="M273" i="4"/>
  <c r="T392" i="4"/>
  <c r="V271" i="4"/>
  <c r="T393" i="4" l="1"/>
  <c r="V272" i="4"/>
  <c r="P274" i="4"/>
  <c r="K275" i="4"/>
  <c r="M274" i="4"/>
  <c r="U154" i="4"/>
  <c r="W154" i="4" s="1"/>
  <c r="P275" i="4" l="1"/>
  <c r="K276" i="4"/>
  <c r="U155" i="4"/>
  <c r="W155" i="4" s="1"/>
  <c r="M275" i="4"/>
  <c r="T394" i="4"/>
  <c r="V273" i="4"/>
  <c r="K277" i="4" l="1"/>
  <c r="P276" i="4"/>
  <c r="M276" i="4"/>
  <c r="U156" i="4"/>
  <c r="W156" i="4" s="1"/>
  <c r="T395" i="4"/>
  <c r="V274" i="4"/>
  <c r="T396" i="4" l="1"/>
  <c r="V275" i="4"/>
  <c r="K278" i="4"/>
  <c r="P277" i="4"/>
  <c r="M277" i="4"/>
  <c r="U157" i="4"/>
  <c r="W157" i="4" s="1"/>
  <c r="K279" i="4" l="1"/>
  <c r="P278" i="4"/>
  <c r="U158" i="4"/>
  <c r="W158" i="4" s="1"/>
  <c r="M278" i="4"/>
  <c r="T397" i="4"/>
  <c r="V276" i="4"/>
  <c r="T398" i="4" l="1"/>
  <c r="V277" i="4"/>
  <c r="K280" i="4"/>
  <c r="P279" i="4"/>
  <c r="U159" i="4"/>
  <c r="W159" i="4" s="1"/>
  <c r="M279" i="4"/>
  <c r="M280" i="4" l="1"/>
  <c r="K281" i="4"/>
  <c r="P280" i="4"/>
  <c r="U160" i="4"/>
  <c r="W160" i="4" s="1"/>
  <c r="T399" i="4"/>
  <c r="V278" i="4"/>
  <c r="T400" i="4" l="1"/>
  <c r="V279" i="4"/>
  <c r="P281" i="4"/>
  <c r="U161" i="4"/>
  <c r="W161" i="4" s="1"/>
  <c r="K282" i="4"/>
  <c r="M281" i="4"/>
  <c r="P282" i="4" l="1"/>
  <c r="M282" i="4"/>
  <c r="K283" i="4"/>
  <c r="U162" i="4"/>
  <c r="W162" i="4" s="1"/>
  <c r="T401" i="4"/>
  <c r="V280" i="4"/>
  <c r="V281" i="4" l="1"/>
  <c r="T402" i="4"/>
  <c r="P283" i="4"/>
  <c r="K284" i="4"/>
  <c r="U163" i="4"/>
  <c r="W163" i="4" s="1"/>
  <c r="M283" i="4"/>
  <c r="T403" i="4" l="1"/>
  <c r="V282" i="4"/>
  <c r="K285" i="4"/>
  <c r="P284" i="4"/>
  <c r="U164" i="4"/>
  <c r="W164" i="4" s="1"/>
  <c r="M284" i="4"/>
  <c r="K286" i="4" l="1"/>
  <c r="U165" i="4"/>
  <c r="W165" i="4" s="1"/>
  <c r="P285" i="4"/>
  <c r="M285" i="4"/>
  <c r="T404" i="4"/>
  <c r="V283" i="4"/>
  <c r="T405" i="4" l="1"/>
  <c r="V284" i="4"/>
  <c r="U166" i="4"/>
  <c r="W166" i="4" s="1"/>
  <c r="K287" i="4"/>
  <c r="P286" i="4"/>
  <c r="M286" i="4"/>
  <c r="M287" i="4" l="1"/>
  <c r="K288" i="4"/>
  <c r="P287" i="4"/>
  <c r="U167" i="4"/>
  <c r="W167" i="4" s="1"/>
  <c r="T406" i="4"/>
  <c r="V285" i="4"/>
  <c r="V286" i="4" l="1"/>
  <c r="T407" i="4"/>
  <c r="P288" i="4"/>
  <c r="K289" i="4"/>
  <c r="U168" i="4"/>
  <c r="W168" i="4" s="1"/>
  <c r="M288" i="4"/>
  <c r="P289" i="4" l="1"/>
  <c r="M289" i="4"/>
  <c r="K290" i="4"/>
  <c r="U169" i="4"/>
  <c r="W169" i="4" s="1"/>
  <c r="T408" i="4"/>
  <c r="V287" i="4"/>
  <c r="P290" i="4" l="1"/>
  <c r="U170" i="4"/>
  <c r="W170" i="4" s="1"/>
  <c r="K291" i="4"/>
  <c r="M290" i="4"/>
  <c r="T409" i="4"/>
  <c r="V288" i="4"/>
  <c r="V289" i="4" l="1"/>
  <c r="T410" i="4"/>
  <c r="K292" i="4"/>
  <c r="P291" i="4"/>
  <c r="U171" i="4"/>
  <c r="W171" i="4" s="1"/>
  <c r="M291" i="4"/>
  <c r="K293" i="4" l="1"/>
  <c r="P292" i="4"/>
  <c r="M292" i="4"/>
  <c r="U172" i="4"/>
  <c r="W172" i="4" s="1"/>
  <c r="T411" i="4"/>
  <c r="V290" i="4"/>
  <c r="T412" i="4" l="1"/>
  <c r="V291" i="4"/>
  <c r="K294" i="4"/>
  <c r="U173" i="4"/>
  <c r="W173" i="4" s="1"/>
  <c r="P293" i="4"/>
  <c r="M293" i="4"/>
  <c r="U174" i="4" l="1"/>
  <c r="W174" i="4" s="1"/>
  <c r="K295" i="4"/>
  <c r="P294" i="4"/>
  <c r="M294" i="4"/>
  <c r="T413" i="4"/>
  <c r="V292" i="4"/>
  <c r="T414" i="4" l="1"/>
  <c r="V293" i="4"/>
  <c r="M295" i="4"/>
  <c r="K296" i="4"/>
  <c r="P295" i="4"/>
  <c r="U175" i="4"/>
  <c r="W175" i="4" s="1"/>
  <c r="P296" i="4" l="1"/>
  <c r="K297" i="4"/>
  <c r="U176" i="4"/>
  <c r="W176" i="4" s="1"/>
  <c r="M296" i="4"/>
  <c r="T415" i="4"/>
  <c r="V294" i="4"/>
  <c r="T416" i="4" l="1"/>
  <c r="V295" i="4"/>
  <c r="P297" i="4"/>
  <c r="U177" i="4"/>
  <c r="W177" i="4" s="1"/>
  <c r="K298" i="4"/>
  <c r="M297" i="4"/>
  <c r="K299" i="4" l="1"/>
  <c r="P298" i="4"/>
  <c r="M298" i="4"/>
  <c r="U178" i="4"/>
  <c r="W178" i="4" s="1"/>
  <c r="T417" i="4"/>
  <c r="V296" i="4"/>
  <c r="T418" i="4" l="1"/>
  <c r="V297" i="4"/>
  <c r="K300" i="4"/>
  <c r="P299" i="4"/>
  <c r="M299" i="4"/>
  <c r="U179" i="4"/>
  <c r="W179" i="4" s="1"/>
  <c r="K301" i="4" l="1"/>
  <c r="M300" i="4"/>
  <c r="U180" i="4"/>
  <c r="W180" i="4" s="1"/>
  <c r="P300" i="4"/>
  <c r="T419" i="4"/>
  <c r="V298" i="4"/>
  <c r="T420" i="4" l="1"/>
  <c r="V299" i="4"/>
  <c r="U181" i="4"/>
  <c r="W181" i="4" s="1"/>
  <c r="K302" i="4"/>
  <c r="P301" i="4"/>
  <c r="M301" i="4"/>
  <c r="M302" i="4" l="1"/>
  <c r="U182" i="4"/>
  <c r="W182" i="4" s="1"/>
  <c r="K303" i="4"/>
  <c r="P302" i="4"/>
  <c r="T421" i="4"/>
  <c r="V300" i="4"/>
  <c r="T422" i="4" l="1"/>
  <c r="V301" i="4"/>
  <c r="P303" i="4"/>
  <c r="K304" i="4"/>
  <c r="U183" i="4"/>
  <c r="W183" i="4" s="1"/>
  <c r="M303" i="4"/>
  <c r="P304" i="4" l="1"/>
  <c r="M304" i="4"/>
  <c r="K305" i="4"/>
  <c r="U184" i="4"/>
  <c r="W184" i="4" s="1"/>
  <c r="T423" i="4"/>
  <c r="V302" i="4"/>
  <c r="P305" i="4" l="1"/>
  <c r="U185" i="4"/>
  <c r="W185" i="4" s="1"/>
  <c r="K306" i="4"/>
  <c r="M305" i="4"/>
  <c r="T424" i="4"/>
  <c r="V303" i="4"/>
  <c r="T425" i="4" l="1"/>
  <c r="V304" i="4"/>
  <c r="K307" i="4"/>
  <c r="P306" i="4"/>
  <c r="U186" i="4"/>
  <c r="W186" i="4" s="1"/>
  <c r="M306" i="4"/>
  <c r="K308" i="4" l="1"/>
  <c r="P307" i="4"/>
  <c r="M307" i="4"/>
  <c r="U187" i="4"/>
  <c r="W187" i="4" s="1"/>
  <c r="T426" i="4"/>
  <c r="V305" i="4"/>
  <c r="T427" i="4" l="1"/>
  <c r="V306" i="4"/>
  <c r="K309" i="4"/>
  <c r="U188" i="4"/>
  <c r="W188" i="4" s="1"/>
  <c r="P308" i="4"/>
  <c r="M308" i="4"/>
  <c r="M309" i="4" l="1"/>
  <c r="U189" i="4"/>
  <c r="W189" i="4" s="1"/>
  <c r="K310" i="4"/>
  <c r="P309" i="4"/>
  <c r="T428" i="4"/>
  <c r="V307" i="4"/>
  <c r="V308" i="4" l="1"/>
  <c r="T429" i="4"/>
  <c r="K311" i="4"/>
  <c r="P310" i="4"/>
  <c r="U190" i="4"/>
  <c r="W190" i="4" s="1"/>
  <c r="M310" i="4"/>
  <c r="K312" i="4" l="1"/>
  <c r="P311" i="4"/>
  <c r="U191" i="4"/>
  <c r="W191" i="4" s="1"/>
  <c r="M311" i="4"/>
  <c r="T430" i="4"/>
  <c r="V309" i="4"/>
  <c r="T431" i="4" l="1"/>
  <c r="V310" i="4"/>
  <c r="K313" i="4"/>
  <c r="P312" i="4"/>
  <c r="U192" i="4"/>
  <c r="W192" i="4" s="1"/>
  <c r="M312" i="4"/>
  <c r="P313" i="4" l="1"/>
  <c r="U193" i="4"/>
  <c r="W193" i="4" s="1"/>
  <c r="K314" i="4"/>
  <c r="M313" i="4"/>
  <c r="T432" i="4"/>
  <c r="V311" i="4"/>
  <c r="K315" i="4" l="1"/>
  <c r="P314" i="4"/>
  <c r="M314" i="4"/>
  <c r="U194" i="4"/>
  <c r="W194" i="4" s="1"/>
  <c r="T433" i="4"/>
  <c r="V312" i="4"/>
  <c r="T434" i="4" l="1"/>
  <c r="V313" i="4"/>
  <c r="P315" i="4"/>
  <c r="K316" i="4"/>
  <c r="M315" i="4"/>
  <c r="U195" i="4"/>
  <c r="W195" i="4" s="1"/>
  <c r="U196" i="4" l="1"/>
  <c r="W196" i="4" s="1"/>
  <c r="K317" i="4"/>
  <c r="P316" i="4"/>
  <c r="M316" i="4"/>
  <c r="T435" i="4"/>
  <c r="V314" i="4"/>
  <c r="T436" i="4" l="1"/>
  <c r="V315" i="4"/>
  <c r="P317" i="4"/>
  <c r="U197" i="4"/>
  <c r="W197" i="4" s="1"/>
  <c r="K318" i="4"/>
  <c r="M317" i="4"/>
  <c r="K319" i="4" l="1"/>
  <c r="P318" i="4"/>
  <c r="U198" i="4"/>
  <c r="W198" i="4" s="1"/>
  <c r="M318" i="4"/>
  <c r="T437" i="4"/>
  <c r="V316" i="4"/>
  <c r="T438" i="4" l="1"/>
  <c r="V317" i="4"/>
  <c r="K320" i="4"/>
  <c r="U199" i="4"/>
  <c r="W199" i="4" s="1"/>
  <c r="P319" i="4"/>
  <c r="M319" i="4"/>
  <c r="M320" i="4" l="1"/>
  <c r="U200" i="4"/>
  <c r="W200" i="4" s="1"/>
  <c r="K321" i="4"/>
  <c r="P320" i="4"/>
  <c r="T439" i="4"/>
  <c r="V318" i="4"/>
  <c r="T440" i="4" l="1"/>
  <c r="V319" i="4"/>
  <c r="K322" i="4"/>
  <c r="P321" i="4"/>
  <c r="U201" i="4"/>
  <c r="W201" i="4" s="1"/>
  <c r="M321" i="4"/>
  <c r="P322" i="4" l="1"/>
  <c r="K323" i="4"/>
  <c r="U202" i="4"/>
  <c r="W202" i="4" s="1"/>
  <c r="M322" i="4"/>
  <c r="T441" i="4"/>
  <c r="V320" i="4"/>
  <c r="T442" i="4" l="1"/>
  <c r="V321" i="4"/>
  <c r="U203" i="4"/>
  <c r="W203" i="4" s="1"/>
  <c r="P323" i="4"/>
  <c r="K324" i="4"/>
  <c r="M323" i="4"/>
  <c r="P324" i="4" l="1"/>
  <c r="U204" i="4"/>
  <c r="W204" i="4" s="1"/>
  <c r="M324" i="4"/>
  <c r="K325" i="4"/>
  <c r="T443" i="4"/>
  <c r="V322" i="4"/>
  <c r="K326" i="4" l="1"/>
  <c r="U205" i="4"/>
  <c r="W205" i="4" s="1"/>
  <c r="P325" i="4"/>
  <c r="M325" i="4"/>
  <c r="T444" i="4"/>
  <c r="V323" i="4"/>
  <c r="T445" i="4" l="1"/>
  <c r="V324" i="4"/>
  <c r="K327" i="4"/>
  <c r="P326" i="4"/>
  <c r="U206" i="4"/>
  <c r="W206" i="4" s="1"/>
  <c r="M326" i="4"/>
  <c r="P327" i="4" l="1"/>
  <c r="M327" i="4"/>
  <c r="U207" i="4"/>
  <c r="W207" i="4" s="1"/>
  <c r="K328" i="4"/>
  <c r="T446" i="4"/>
  <c r="V325" i="4"/>
  <c r="T447" i="4" l="1"/>
  <c r="V326" i="4"/>
  <c r="K329" i="4"/>
  <c r="P328" i="4"/>
  <c r="U208" i="4"/>
  <c r="W208" i="4" s="1"/>
  <c r="M328" i="4"/>
  <c r="K330" i="4" l="1"/>
  <c r="P329" i="4"/>
  <c r="U209" i="4"/>
  <c r="W209" i="4" s="1"/>
  <c r="M329" i="4"/>
  <c r="T448" i="4"/>
  <c r="V327" i="4"/>
  <c r="T449" i="4" l="1"/>
  <c r="V328" i="4"/>
  <c r="P330" i="4"/>
  <c r="K331" i="4"/>
  <c r="U210" i="4"/>
  <c r="W210" i="4" s="1"/>
  <c r="M330" i="4"/>
  <c r="K332" i="4" l="1"/>
  <c r="U211" i="4"/>
  <c r="W211" i="4" s="1"/>
  <c r="P331" i="4"/>
  <c r="M331" i="4"/>
  <c r="T450" i="4"/>
  <c r="V329" i="4"/>
  <c r="V330" i="4" l="1"/>
  <c r="T451" i="4"/>
  <c r="K333" i="4"/>
  <c r="U212" i="4"/>
  <c r="W212" i="4" s="1"/>
  <c r="P332" i="4"/>
  <c r="M332" i="4"/>
  <c r="T452" i="4" l="1"/>
  <c r="V331" i="4"/>
  <c r="P333" i="4"/>
  <c r="K334" i="4"/>
  <c r="U213" i="4"/>
  <c r="W213" i="4" s="1"/>
  <c r="M333" i="4"/>
  <c r="K335" i="4" l="1"/>
  <c r="P334" i="4"/>
  <c r="M334" i="4"/>
  <c r="U214" i="4"/>
  <c r="W214" i="4" s="1"/>
  <c r="T453" i="4"/>
  <c r="V332" i="4"/>
  <c r="T454" i="4" l="1"/>
  <c r="V333" i="4"/>
  <c r="K336" i="4"/>
  <c r="U215" i="4"/>
  <c r="W215" i="4" s="1"/>
  <c r="P335" i="4"/>
  <c r="M335" i="4"/>
  <c r="P336" i="4" l="1"/>
  <c r="K337" i="4"/>
  <c r="U216" i="4"/>
  <c r="W216" i="4" s="1"/>
  <c r="M336" i="4"/>
  <c r="V334" i="4"/>
  <c r="T455" i="4"/>
  <c r="P337" i="4" l="1"/>
  <c r="K338" i="4"/>
  <c r="U217" i="4"/>
  <c r="W217" i="4" s="1"/>
  <c r="M337" i="4"/>
  <c r="T456" i="4"/>
  <c r="V335" i="4"/>
  <c r="T457" i="4" l="1"/>
  <c r="V336" i="4"/>
  <c r="U218" i="4"/>
  <c r="W218" i="4" s="1"/>
  <c r="K339" i="4"/>
  <c r="P338" i="4"/>
  <c r="M338" i="4"/>
  <c r="U219" i="4" l="1"/>
  <c r="W219" i="4" s="1"/>
  <c r="K340" i="4"/>
  <c r="P339" i="4"/>
  <c r="M339" i="4"/>
  <c r="T458" i="4"/>
  <c r="V337" i="4"/>
  <c r="T459" i="4" l="1"/>
  <c r="V338" i="4"/>
  <c r="K341" i="4"/>
  <c r="P340" i="4"/>
  <c r="U220" i="4"/>
  <c r="W220" i="4" s="1"/>
  <c r="M340" i="4"/>
  <c r="K342" i="4" l="1"/>
  <c r="P341" i="4"/>
  <c r="M341" i="4"/>
  <c r="U221" i="4"/>
  <c r="W221" i="4" s="1"/>
  <c r="T460" i="4"/>
  <c r="V339" i="4"/>
  <c r="T461" i="4" l="1"/>
  <c r="V340" i="4"/>
  <c r="K343" i="4"/>
  <c r="U222" i="4"/>
  <c r="W222" i="4" s="1"/>
  <c r="M342" i="4"/>
  <c r="P342" i="4"/>
  <c r="P343" i="4" l="1"/>
  <c r="K344" i="4"/>
  <c r="U223" i="4"/>
  <c r="W223" i="4" s="1"/>
  <c r="M343" i="4"/>
  <c r="T462" i="4"/>
  <c r="V341" i="4"/>
  <c r="T463" i="4" l="1"/>
  <c r="V342" i="4"/>
  <c r="K345" i="4"/>
  <c r="P344" i="4"/>
  <c r="U224" i="4"/>
  <c r="W224" i="4" s="1"/>
  <c r="M344" i="4"/>
  <c r="K346" i="4" l="1"/>
  <c r="U225" i="4"/>
  <c r="W225" i="4" s="1"/>
  <c r="P345" i="4"/>
  <c r="M345" i="4"/>
  <c r="T464" i="4"/>
  <c r="V343" i="4"/>
  <c r="T465" i="4" l="1"/>
  <c r="V344" i="4"/>
  <c r="P346" i="4"/>
  <c r="U226" i="4"/>
  <c r="W226" i="4" s="1"/>
  <c r="K347" i="4"/>
  <c r="M346" i="4"/>
  <c r="K348" i="4" l="1"/>
  <c r="P347" i="4"/>
  <c r="M347" i="4"/>
  <c r="U227" i="4"/>
  <c r="W227" i="4" s="1"/>
  <c r="V345" i="4"/>
  <c r="T466" i="4"/>
  <c r="T467" i="4" l="1"/>
  <c r="V346" i="4"/>
  <c r="K349" i="4"/>
  <c r="P348" i="4"/>
  <c r="U228" i="4"/>
  <c r="W228" i="4" s="1"/>
  <c r="M348" i="4"/>
  <c r="K350" i="4" l="1"/>
  <c r="P349" i="4"/>
  <c r="M349" i="4"/>
  <c r="U229" i="4"/>
  <c r="W229" i="4" s="1"/>
  <c r="T468" i="4"/>
  <c r="V347" i="4"/>
  <c r="T469" i="4" l="1"/>
  <c r="V348" i="4"/>
  <c r="P350" i="4"/>
  <c r="K351" i="4"/>
  <c r="U230" i="4"/>
  <c r="W230" i="4" s="1"/>
  <c r="M350" i="4"/>
  <c r="K352" i="4" l="1"/>
  <c r="P351" i="4"/>
  <c r="U231" i="4"/>
  <c r="W231" i="4" s="1"/>
  <c r="M351" i="4"/>
  <c r="T470" i="4"/>
  <c r="V349" i="4"/>
  <c r="T471" i="4" l="1"/>
  <c r="V350" i="4"/>
  <c r="P352" i="4"/>
  <c r="K353" i="4"/>
  <c r="U232" i="4"/>
  <c r="W232" i="4" s="1"/>
  <c r="M352" i="4"/>
  <c r="K354" i="4" l="1"/>
  <c r="P353" i="4"/>
  <c r="U233" i="4"/>
  <c r="W233" i="4" s="1"/>
  <c r="M353" i="4"/>
  <c r="T472" i="4"/>
  <c r="V351" i="4"/>
  <c r="T473" i="4" l="1"/>
  <c r="V352" i="4"/>
  <c r="P354" i="4"/>
  <c r="U234" i="4"/>
  <c r="W234" i="4" s="1"/>
  <c r="K355" i="4"/>
  <c r="M354" i="4"/>
  <c r="K356" i="4" l="1"/>
  <c r="P355" i="4"/>
  <c r="U235" i="4"/>
  <c r="W235" i="4" s="1"/>
  <c r="M355" i="4"/>
  <c r="T474" i="4"/>
  <c r="V353" i="4"/>
  <c r="T475" i="4" l="1"/>
  <c r="V354" i="4"/>
  <c r="K357" i="4"/>
  <c r="P356" i="4"/>
  <c r="U236" i="4"/>
  <c r="W236" i="4" s="1"/>
  <c r="M356" i="4"/>
  <c r="P357" i="4" l="1"/>
  <c r="K358" i="4"/>
  <c r="U237" i="4"/>
  <c r="W237" i="4" s="1"/>
  <c r="M357" i="4"/>
  <c r="T476" i="4"/>
  <c r="V355" i="4"/>
  <c r="T477" i="4" l="1"/>
  <c r="V356" i="4"/>
  <c r="K359" i="4"/>
  <c r="P358" i="4"/>
  <c r="M358" i="4"/>
  <c r="U238" i="4"/>
  <c r="W238" i="4" s="1"/>
  <c r="P359" i="4" l="1"/>
  <c r="K360" i="4"/>
  <c r="U239" i="4"/>
  <c r="W239" i="4" s="1"/>
  <c r="M359" i="4"/>
  <c r="T478" i="4"/>
  <c r="V357" i="4"/>
  <c r="T479" i="4" l="1"/>
  <c r="V358" i="4"/>
  <c r="K361" i="4"/>
  <c r="U240" i="4"/>
  <c r="W240" i="4" s="1"/>
  <c r="M360" i="4"/>
  <c r="P360" i="4"/>
  <c r="P361" i="4" l="1"/>
  <c r="U241" i="4"/>
  <c r="W241" i="4" s="1"/>
  <c r="K362" i="4"/>
  <c r="M361" i="4"/>
  <c r="T480" i="4"/>
  <c r="V359" i="4"/>
  <c r="T481" i="4" l="1"/>
  <c r="V360" i="4"/>
  <c r="K363" i="4"/>
  <c r="M362" i="4"/>
  <c r="U242" i="4"/>
  <c r="W242" i="4" s="1"/>
  <c r="P362" i="4"/>
  <c r="K364" i="4" l="1"/>
  <c r="P363" i="4"/>
  <c r="U243" i="4"/>
  <c r="W243" i="4" s="1"/>
  <c r="M363" i="4"/>
  <c r="T482" i="4"/>
  <c r="V361" i="4"/>
  <c r="T483" i="4" l="1"/>
  <c r="V362" i="4"/>
  <c r="K365" i="4"/>
  <c r="P364" i="4"/>
  <c r="M364" i="4"/>
  <c r="U244" i="4"/>
  <c r="W244" i="4" s="1"/>
  <c r="P365" i="4" l="1"/>
  <c r="K366" i="4"/>
  <c r="U245" i="4"/>
  <c r="W245" i="4" s="1"/>
  <c r="M365" i="4"/>
  <c r="T484" i="4"/>
  <c r="V363" i="4"/>
  <c r="T485" i="4" l="1"/>
  <c r="V364" i="4"/>
  <c r="K367" i="4"/>
  <c r="P366" i="4"/>
  <c r="U246" i="4"/>
  <c r="W246" i="4" s="1"/>
  <c r="M366" i="4"/>
  <c r="P367" i="4" l="1"/>
  <c r="K368" i="4"/>
  <c r="U247" i="4"/>
  <c r="W247" i="4" s="1"/>
  <c r="M367" i="4"/>
  <c r="T486" i="4"/>
  <c r="V365" i="4"/>
  <c r="T487" i="4" l="1"/>
  <c r="V366" i="4"/>
  <c r="U248" i="4"/>
  <c r="W248" i="4" s="1"/>
  <c r="P368" i="4"/>
  <c r="K369" i="4"/>
  <c r="M368" i="4"/>
  <c r="K370" i="4" l="1"/>
  <c r="U249" i="4"/>
  <c r="W249" i="4" s="1"/>
  <c r="P369" i="4"/>
  <c r="M369" i="4"/>
  <c r="T488" i="4"/>
  <c r="V367" i="4"/>
  <c r="T489" i="4" l="1"/>
  <c r="V368" i="4"/>
  <c r="K371" i="4"/>
  <c r="P370" i="4"/>
  <c r="U250" i="4"/>
  <c r="W250" i="4" s="1"/>
  <c r="M370" i="4"/>
  <c r="K372" i="4" l="1"/>
  <c r="U251" i="4"/>
  <c r="W251" i="4" s="1"/>
  <c r="P371" i="4"/>
  <c r="M371" i="4"/>
  <c r="T490" i="4"/>
  <c r="V369" i="4"/>
  <c r="T491" i="4" l="1"/>
  <c r="V370" i="4"/>
  <c r="P372" i="4"/>
  <c r="K373" i="4"/>
  <c r="U252" i="4"/>
  <c r="W252" i="4" s="1"/>
  <c r="M372" i="4"/>
  <c r="K374" i="4" l="1"/>
  <c r="P373" i="4"/>
  <c r="M373" i="4"/>
  <c r="U253" i="4"/>
  <c r="W253" i="4" s="1"/>
  <c r="T492" i="4"/>
  <c r="V371" i="4"/>
  <c r="T493" i="4" l="1"/>
  <c r="V372" i="4"/>
  <c r="P374" i="4"/>
  <c r="K375" i="4"/>
  <c r="U254" i="4"/>
  <c r="W254" i="4" s="1"/>
  <c r="M374" i="4"/>
  <c r="K376" i="4" l="1"/>
  <c r="U255" i="4"/>
  <c r="W255" i="4" s="1"/>
  <c r="P375" i="4"/>
  <c r="M375" i="4"/>
  <c r="T494" i="4"/>
  <c r="V373" i="4"/>
  <c r="T495" i="4" l="1"/>
  <c r="V374" i="4"/>
  <c r="P376" i="4"/>
  <c r="K377" i="4"/>
  <c r="U256" i="4"/>
  <c r="W256" i="4" s="1"/>
  <c r="M376" i="4"/>
  <c r="K378" i="4" l="1"/>
  <c r="U257" i="4"/>
  <c r="W257" i="4" s="1"/>
  <c r="P377" i="4"/>
  <c r="M377" i="4"/>
  <c r="T496" i="4"/>
  <c r="V375" i="4"/>
  <c r="T497" i="4" l="1"/>
  <c r="V376" i="4"/>
  <c r="K379" i="4"/>
  <c r="P378" i="4"/>
  <c r="U258" i="4"/>
  <c r="W258" i="4" s="1"/>
  <c r="M378" i="4"/>
  <c r="K380" i="4" l="1"/>
  <c r="M379" i="4"/>
  <c r="U259" i="4"/>
  <c r="W259" i="4" s="1"/>
  <c r="P379" i="4"/>
  <c r="T498" i="4"/>
  <c r="V377" i="4"/>
  <c r="T499" i="4" l="1"/>
  <c r="V378" i="4"/>
  <c r="P380" i="4"/>
  <c r="K381" i="4"/>
  <c r="U260" i="4"/>
  <c r="W260" i="4" s="1"/>
  <c r="M380" i="4"/>
  <c r="P381" i="4" l="1"/>
  <c r="K382" i="4"/>
  <c r="U261" i="4"/>
  <c r="W261" i="4" s="1"/>
  <c r="M381" i="4"/>
  <c r="T500" i="4"/>
  <c r="V379" i="4"/>
  <c r="K383" i="4" l="1"/>
  <c r="U262" i="4"/>
  <c r="W262" i="4" s="1"/>
  <c r="P382" i="4"/>
  <c r="M382" i="4"/>
  <c r="T501" i="4"/>
  <c r="V380" i="4"/>
  <c r="T502" i="4" l="1"/>
  <c r="V381" i="4"/>
  <c r="P383" i="4"/>
  <c r="U263" i="4"/>
  <c r="W263" i="4" s="1"/>
  <c r="K384" i="4"/>
  <c r="M383" i="4"/>
  <c r="K385" i="4" l="1"/>
  <c r="P384" i="4"/>
  <c r="M384" i="4"/>
  <c r="U264" i="4"/>
  <c r="W264" i="4" s="1"/>
  <c r="T503" i="4"/>
  <c r="V382" i="4"/>
  <c r="T504" i="4" l="1"/>
  <c r="V383" i="4"/>
  <c r="K386" i="4"/>
  <c r="P385" i="4"/>
  <c r="U265" i="4"/>
  <c r="W265" i="4" s="1"/>
  <c r="M385" i="4"/>
  <c r="K387" i="4" l="1"/>
  <c r="P386" i="4"/>
  <c r="M386" i="4"/>
  <c r="U266" i="4"/>
  <c r="W266" i="4" s="1"/>
  <c r="T505" i="4"/>
  <c r="V384" i="4"/>
  <c r="T506" i="4" l="1"/>
  <c r="V385" i="4"/>
  <c r="P387" i="4"/>
  <c r="K388" i="4"/>
  <c r="U267" i="4"/>
  <c r="W267" i="4" s="1"/>
  <c r="M387" i="4"/>
  <c r="K389" i="4" l="1"/>
  <c r="P388" i="4"/>
  <c r="U268" i="4"/>
  <c r="W268" i="4" s="1"/>
  <c r="M388" i="4"/>
  <c r="T507" i="4"/>
  <c r="V386" i="4"/>
  <c r="T508" i="4" l="1"/>
  <c r="V387" i="4"/>
  <c r="P389" i="4"/>
  <c r="K390" i="4"/>
  <c r="U269" i="4"/>
  <c r="W269" i="4" s="1"/>
  <c r="M389" i="4"/>
  <c r="K391" i="4" l="1"/>
  <c r="P390" i="4"/>
  <c r="U270" i="4"/>
  <c r="W270" i="4" s="1"/>
  <c r="M390" i="4"/>
  <c r="T509" i="4"/>
  <c r="V388" i="4"/>
  <c r="T510" i="4" l="1"/>
  <c r="V389" i="4"/>
  <c r="P391" i="4"/>
  <c r="U271" i="4"/>
  <c r="W271" i="4" s="1"/>
  <c r="K392" i="4"/>
  <c r="M391" i="4"/>
  <c r="P392" i="4" l="1"/>
  <c r="K393" i="4"/>
  <c r="U272" i="4"/>
  <c r="W272" i="4" s="1"/>
  <c r="M392" i="4"/>
  <c r="T511" i="4"/>
  <c r="V390" i="4"/>
  <c r="T512" i="4" l="1"/>
  <c r="V391" i="4"/>
  <c r="K394" i="4"/>
  <c r="M393" i="4"/>
  <c r="U273" i="4"/>
  <c r="W273" i="4" s="1"/>
  <c r="P393" i="4"/>
  <c r="P394" i="4" l="1"/>
  <c r="K395" i="4"/>
  <c r="U274" i="4"/>
  <c r="W274" i="4" s="1"/>
  <c r="M394" i="4"/>
  <c r="T513" i="4"/>
  <c r="V392" i="4"/>
  <c r="T514" i="4" l="1"/>
  <c r="V393" i="4"/>
  <c r="K396" i="4"/>
  <c r="P395" i="4"/>
  <c r="M395" i="4"/>
  <c r="U275" i="4"/>
  <c r="W275" i="4" s="1"/>
  <c r="P396" i="4" l="1"/>
  <c r="K397" i="4"/>
  <c r="U276" i="4"/>
  <c r="W276" i="4" s="1"/>
  <c r="M396" i="4"/>
  <c r="T515" i="4"/>
  <c r="V394" i="4"/>
  <c r="T516" i="4" l="1"/>
  <c r="V395" i="4"/>
  <c r="K398" i="4"/>
  <c r="U277" i="4"/>
  <c r="W277" i="4" s="1"/>
  <c r="P397" i="4"/>
  <c r="M397" i="4"/>
  <c r="P398" i="4" l="1"/>
  <c r="K399" i="4"/>
  <c r="U278" i="4"/>
  <c r="W278" i="4" s="1"/>
  <c r="M398" i="4"/>
  <c r="V396" i="4"/>
  <c r="T517" i="4"/>
  <c r="T518" i="4" l="1"/>
  <c r="V397" i="4"/>
  <c r="K400" i="4"/>
  <c r="U279" i="4"/>
  <c r="W279" i="4" s="1"/>
  <c r="P399" i="4"/>
  <c r="M399" i="4"/>
  <c r="K401" i="4" l="1"/>
  <c r="P400" i="4"/>
  <c r="U280" i="4"/>
  <c r="W280" i="4" s="1"/>
  <c r="M400" i="4"/>
  <c r="T519" i="4"/>
  <c r="V398" i="4"/>
  <c r="T520" i="4" l="1"/>
  <c r="V399" i="4"/>
  <c r="K402" i="4"/>
  <c r="P401" i="4"/>
  <c r="M401" i="4"/>
  <c r="U281" i="4"/>
  <c r="W281" i="4" s="1"/>
  <c r="P402" i="4" l="1"/>
  <c r="K403" i="4"/>
  <c r="U282" i="4"/>
  <c r="W282" i="4" s="1"/>
  <c r="M402" i="4"/>
  <c r="V400" i="4"/>
  <c r="T521" i="4"/>
  <c r="T522" i="4" l="1"/>
  <c r="V401" i="4"/>
  <c r="K404" i="4"/>
  <c r="P403" i="4"/>
  <c r="M403" i="4"/>
  <c r="U283" i="4"/>
  <c r="W283" i="4" s="1"/>
  <c r="K405" i="4" l="1"/>
  <c r="P404" i="4"/>
  <c r="U284" i="4"/>
  <c r="W284" i="4" s="1"/>
  <c r="M404" i="4"/>
  <c r="T523" i="4"/>
  <c r="V402" i="4"/>
  <c r="T524" i="4" l="1"/>
  <c r="V403" i="4"/>
  <c r="P405" i="4"/>
  <c r="U285" i="4"/>
  <c r="W285" i="4" s="1"/>
  <c r="K406" i="4"/>
  <c r="M405" i="4"/>
  <c r="K407" i="4" l="1"/>
  <c r="P406" i="4"/>
  <c r="U286" i="4"/>
  <c r="W286" i="4" s="1"/>
  <c r="M406" i="4"/>
  <c r="T525" i="4"/>
  <c r="V404" i="4"/>
  <c r="T526" i="4" l="1"/>
  <c r="V405" i="4"/>
  <c r="K408" i="4"/>
  <c r="P407" i="4"/>
  <c r="U287" i="4"/>
  <c r="W287" i="4" s="1"/>
  <c r="M407" i="4"/>
  <c r="K409" i="4" l="1"/>
  <c r="U288" i="4"/>
  <c r="W288" i="4" s="1"/>
  <c r="P408" i="4"/>
  <c r="M408" i="4"/>
  <c r="T527" i="4"/>
  <c r="V406" i="4"/>
  <c r="T528" i="4" l="1"/>
  <c r="V407" i="4"/>
  <c r="P409" i="4"/>
  <c r="K410" i="4"/>
  <c r="U289" i="4"/>
  <c r="W289" i="4" s="1"/>
  <c r="M409" i="4"/>
  <c r="K411" i="4" l="1"/>
  <c r="P410" i="4"/>
  <c r="M410" i="4"/>
  <c r="U290" i="4"/>
  <c r="W290" i="4" s="1"/>
  <c r="T529" i="4"/>
  <c r="V408" i="4"/>
  <c r="T530" i="4" l="1"/>
  <c r="V409" i="4"/>
  <c r="K412" i="4"/>
  <c r="P411" i="4"/>
  <c r="U291" i="4"/>
  <c r="W291" i="4" s="1"/>
  <c r="M411" i="4"/>
  <c r="U292" i="4" l="1"/>
  <c r="W292" i="4" s="1"/>
  <c r="P412" i="4"/>
  <c r="K413" i="4"/>
  <c r="M412" i="4"/>
  <c r="T531" i="4"/>
  <c r="V410" i="4"/>
  <c r="K414" i="4" l="1"/>
  <c r="P413" i="4"/>
  <c r="U293" i="4"/>
  <c r="W293" i="4" s="1"/>
  <c r="M413" i="4"/>
  <c r="V411" i="4"/>
  <c r="T532" i="4"/>
  <c r="T533" i="4" l="1"/>
  <c r="V412" i="4"/>
  <c r="P414" i="4"/>
  <c r="K415" i="4"/>
  <c r="U294" i="4"/>
  <c r="W294" i="4" s="1"/>
  <c r="M414" i="4"/>
  <c r="M415" i="4" l="1"/>
  <c r="K416" i="4"/>
  <c r="P415" i="4"/>
  <c r="U295" i="4"/>
  <c r="W295" i="4" s="1"/>
  <c r="T534" i="4"/>
  <c r="V413" i="4"/>
  <c r="T535" i="4" l="1"/>
  <c r="V414" i="4"/>
  <c r="K417" i="4"/>
  <c r="P416" i="4"/>
  <c r="U296" i="4"/>
  <c r="W296" i="4" s="1"/>
  <c r="M416" i="4"/>
  <c r="P417" i="4" l="1"/>
  <c r="K418" i="4"/>
  <c r="U297" i="4"/>
  <c r="W297" i="4" s="1"/>
  <c r="M417" i="4"/>
  <c r="T536" i="4"/>
  <c r="V415" i="4"/>
  <c r="T537" i="4" l="1"/>
  <c r="V416" i="4"/>
  <c r="M418" i="4"/>
  <c r="K419" i="4"/>
  <c r="P418" i="4"/>
  <c r="U298" i="4"/>
  <c r="W298" i="4" s="1"/>
  <c r="P419" i="4" l="1"/>
  <c r="U299" i="4"/>
  <c r="W299" i="4" s="1"/>
  <c r="K420" i="4"/>
  <c r="M419" i="4"/>
  <c r="T538" i="4"/>
  <c r="V417" i="4"/>
  <c r="V418" i="4" l="1"/>
  <c r="T539" i="4"/>
  <c r="K421" i="4"/>
  <c r="M420" i="4"/>
  <c r="P420" i="4"/>
  <c r="U300" i="4"/>
  <c r="W300" i="4" s="1"/>
  <c r="P421" i="4" l="1"/>
  <c r="K422" i="4"/>
  <c r="U301" i="4"/>
  <c r="W301" i="4" s="1"/>
  <c r="M421" i="4"/>
  <c r="T540" i="4"/>
  <c r="V419" i="4"/>
  <c r="T541" i="4" l="1"/>
  <c r="V420" i="4"/>
  <c r="K423" i="4"/>
  <c r="M422" i="4"/>
  <c r="U302" i="4"/>
  <c r="W302" i="4" s="1"/>
  <c r="P422" i="4"/>
  <c r="K424" i="4" l="1"/>
  <c r="P423" i="4"/>
  <c r="U303" i="4"/>
  <c r="W303" i="4" s="1"/>
  <c r="M423" i="4"/>
  <c r="T542" i="4"/>
  <c r="V421" i="4"/>
  <c r="T543" i="4" l="1"/>
  <c r="V422" i="4"/>
  <c r="K425" i="4"/>
  <c r="P424" i="4"/>
  <c r="U304" i="4"/>
  <c r="W304" i="4" s="1"/>
  <c r="M424" i="4"/>
  <c r="P425" i="4" l="1"/>
  <c r="K426" i="4"/>
  <c r="M425" i="4"/>
  <c r="U305" i="4"/>
  <c r="W305" i="4" s="1"/>
  <c r="T544" i="4"/>
  <c r="V423" i="4"/>
  <c r="T545" i="4" l="1"/>
  <c r="V424" i="4"/>
  <c r="P426" i="4"/>
  <c r="K427" i="4"/>
  <c r="M426" i="4"/>
  <c r="U306" i="4"/>
  <c r="W306" i="4" s="1"/>
  <c r="P427" i="4" l="1"/>
  <c r="K428" i="4"/>
  <c r="U307" i="4"/>
  <c r="W307" i="4" s="1"/>
  <c r="M427" i="4"/>
  <c r="T546" i="4"/>
  <c r="V425" i="4"/>
  <c r="K429" i="4" l="1"/>
  <c r="P428" i="4"/>
  <c r="U308" i="4"/>
  <c r="W308" i="4" s="1"/>
  <c r="M428" i="4"/>
  <c r="V426" i="4"/>
  <c r="T547" i="4"/>
  <c r="T548" i="4" l="1"/>
  <c r="V427" i="4"/>
  <c r="P429" i="4"/>
  <c r="M429" i="4"/>
  <c r="U309" i="4"/>
  <c r="W309" i="4" s="1"/>
  <c r="K430" i="4"/>
  <c r="P430" i="4" l="1"/>
  <c r="U310" i="4"/>
  <c r="W310" i="4" s="1"/>
  <c r="K431" i="4"/>
  <c r="M430" i="4"/>
  <c r="T549" i="4"/>
  <c r="V428" i="4"/>
  <c r="T550" i="4" l="1"/>
  <c r="V429" i="4"/>
  <c r="K432" i="4"/>
  <c r="P431" i="4"/>
  <c r="U311" i="4"/>
  <c r="W311" i="4" s="1"/>
  <c r="M431" i="4"/>
  <c r="P432" i="4" l="1"/>
  <c r="U312" i="4"/>
  <c r="W312" i="4" s="1"/>
  <c r="K433" i="4"/>
  <c r="M432" i="4"/>
  <c r="T551" i="4"/>
  <c r="V430" i="4"/>
  <c r="T552" i="4" l="1"/>
  <c r="V431" i="4"/>
  <c r="K434" i="4"/>
  <c r="P433" i="4"/>
  <c r="M433" i="4"/>
  <c r="U313" i="4"/>
  <c r="W313" i="4" s="1"/>
  <c r="K435" i="4" l="1"/>
  <c r="P434" i="4"/>
  <c r="U314" i="4"/>
  <c r="W314" i="4" s="1"/>
  <c r="M434" i="4"/>
  <c r="T553" i="4"/>
  <c r="V432" i="4"/>
  <c r="V433" i="4" l="1"/>
  <c r="T554" i="4"/>
  <c r="K436" i="4"/>
  <c r="P435" i="4"/>
  <c r="U315" i="4"/>
  <c r="W315" i="4" s="1"/>
  <c r="M435" i="4"/>
  <c r="P436" i="4" l="1"/>
  <c r="K437" i="4"/>
  <c r="U316" i="4"/>
  <c r="W316" i="4" s="1"/>
  <c r="M436" i="4"/>
  <c r="T555" i="4"/>
  <c r="V434" i="4"/>
  <c r="K438" i="4" l="1"/>
  <c r="M437" i="4"/>
  <c r="P437" i="4"/>
  <c r="U317" i="4"/>
  <c r="W317" i="4" s="1"/>
  <c r="T556" i="4"/>
  <c r="V435" i="4"/>
  <c r="T557" i="4" l="1"/>
  <c r="V436" i="4"/>
  <c r="K439" i="4"/>
  <c r="P438" i="4"/>
  <c r="U318" i="4"/>
  <c r="W318" i="4" s="1"/>
  <c r="M438" i="4"/>
  <c r="K440" i="4" l="1"/>
  <c r="M439" i="4"/>
  <c r="U319" i="4"/>
  <c r="W319" i="4" s="1"/>
  <c r="P439" i="4"/>
  <c r="T558" i="4"/>
  <c r="V437" i="4"/>
  <c r="T559" i="4" l="1"/>
  <c r="V438" i="4"/>
  <c r="P440" i="4"/>
  <c r="K441" i="4"/>
  <c r="U320" i="4"/>
  <c r="W320" i="4" s="1"/>
  <c r="M440" i="4"/>
  <c r="K442" i="4" l="1"/>
  <c r="P441" i="4"/>
  <c r="U321" i="4"/>
  <c r="W321" i="4" s="1"/>
  <c r="M441" i="4"/>
  <c r="T560" i="4"/>
  <c r="V439" i="4"/>
  <c r="T561" i="4" l="1"/>
  <c r="V440" i="4"/>
  <c r="K443" i="4"/>
  <c r="P442" i="4"/>
  <c r="U322" i="4"/>
  <c r="W322" i="4" s="1"/>
  <c r="M442" i="4"/>
  <c r="P443" i="4" l="1"/>
  <c r="U323" i="4"/>
  <c r="W323" i="4" s="1"/>
  <c r="K444" i="4"/>
  <c r="M443" i="4"/>
  <c r="T562" i="4"/>
  <c r="V441" i="4"/>
  <c r="T563" i="4" l="1"/>
  <c r="V442" i="4"/>
  <c r="M444" i="4"/>
  <c r="K445" i="4"/>
  <c r="P444" i="4"/>
  <c r="U324" i="4"/>
  <c r="W324" i="4" s="1"/>
  <c r="K446" i="4" l="1"/>
  <c r="U325" i="4"/>
  <c r="W325" i="4" s="1"/>
  <c r="P445" i="4"/>
  <c r="M445" i="4"/>
  <c r="T564" i="4"/>
  <c r="V443" i="4"/>
  <c r="T565" i="4" l="1"/>
  <c r="V444" i="4"/>
  <c r="K447" i="4"/>
  <c r="U326" i="4"/>
  <c r="W326" i="4" s="1"/>
  <c r="M446" i="4"/>
  <c r="P446" i="4"/>
  <c r="P447" i="4" l="1"/>
  <c r="K448" i="4"/>
  <c r="U327" i="4"/>
  <c r="W327" i="4" s="1"/>
  <c r="M447" i="4"/>
  <c r="T566" i="4"/>
  <c r="V445" i="4"/>
  <c r="K449" i="4" l="1"/>
  <c r="P448" i="4"/>
  <c r="M448" i="4"/>
  <c r="U328" i="4"/>
  <c r="W328" i="4" s="1"/>
  <c r="T567" i="4"/>
  <c r="V446" i="4"/>
  <c r="T568" i="4" l="1"/>
  <c r="V447" i="4"/>
  <c r="K450" i="4"/>
  <c r="P449" i="4"/>
  <c r="U329" i="4"/>
  <c r="W329" i="4" s="1"/>
  <c r="M449" i="4"/>
  <c r="P450" i="4" l="1"/>
  <c r="K451" i="4"/>
  <c r="M450" i="4"/>
  <c r="U330" i="4"/>
  <c r="W330" i="4" s="1"/>
  <c r="V448" i="4"/>
  <c r="T569" i="4"/>
  <c r="P451" i="4" l="1"/>
  <c r="K452" i="4"/>
  <c r="M451" i="4"/>
  <c r="U331" i="4"/>
  <c r="W331" i="4" s="1"/>
  <c r="T570" i="4"/>
  <c r="V449" i="4"/>
  <c r="T571" i="4" l="1"/>
  <c r="V450" i="4"/>
  <c r="K453" i="4"/>
  <c r="M452" i="4"/>
  <c r="P452" i="4"/>
  <c r="U332" i="4"/>
  <c r="W332" i="4" s="1"/>
  <c r="K454" i="4" l="1"/>
  <c r="P453" i="4"/>
  <c r="U333" i="4"/>
  <c r="W333" i="4" s="1"/>
  <c r="M453" i="4"/>
  <c r="V451" i="4"/>
  <c r="T572" i="4"/>
  <c r="T573" i="4" l="1"/>
  <c r="V452" i="4"/>
  <c r="P454" i="4"/>
  <c r="M454" i="4"/>
  <c r="K455" i="4"/>
  <c r="U334" i="4"/>
  <c r="W334" i="4" s="1"/>
  <c r="M455" i="4" l="1"/>
  <c r="P455" i="4"/>
  <c r="K456" i="4"/>
  <c r="U335" i="4"/>
  <c r="W335" i="4" s="1"/>
  <c r="T574" i="4"/>
  <c r="V453" i="4"/>
  <c r="V454" i="4" l="1"/>
  <c r="T575" i="4"/>
  <c r="K457" i="4"/>
  <c r="P456" i="4"/>
  <c r="U336" i="4"/>
  <c r="W336" i="4" s="1"/>
  <c r="M456" i="4"/>
  <c r="P457" i="4" l="1"/>
  <c r="K458" i="4"/>
  <c r="M457" i="4"/>
  <c r="U337" i="4"/>
  <c r="W337" i="4" s="1"/>
  <c r="V455" i="4"/>
  <c r="T576" i="4"/>
  <c r="P458" i="4" l="1"/>
  <c r="K459" i="4"/>
  <c r="M458" i="4"/>
  <c r="U338" i="4"/>
  <c r="W338" i="4" s="1"/>
  <c r="T577" i="4"/>
  <c r="V456" i="4"/>
  <c r="T578" i="4" l="1"/>
  <c r="V457" i="4"/>
  <c r="M459" i="4"/>
  <c r="K460" i="4"/>
  <c r="P459" i="4"/>
  <c r="U339" i="4"/>
  <c r="W339" i="4" s="1"/>
  <c r="K461" i="4" l="1"/>
  <c r="P460" i="4"/>
  <c r="U340" i="4"/>
  <c r="W340" i="4" s="1"/>
  <c r="M460" i="4"/>
  <c r="T579" i="4"/>
  <c r="V458" i="4"/>
  <c r="T580" i="4" l="1"/>
  <c r="V459" i="4"/>
  <c r="K462" i="4"/>
  <c r="P461" i="4"/>
  <c r="U341" i="4"/>
  <c r="W341" i="4" s="1"/>
  <c r="M461" i="4"/>
  <c r="P462" i="4" l="1"/>
  <c r="M462" i="4"/>
  <c r="K463" i="4"/>
  <c r="U342" i="4"/>
  <c r="W342" i="4" s="1"/>
  <c r="T581" i="4"/>
  <c r="V460" i="4"/>
  <c r="T582" i="4" l="1"/>
  <c r="V461" i="4"/>
  <c r="M463" i="4"/>
  <c r="P463" i="4"/>
  <c r="K464" i="4"/>
  <c r="U343" i="4"/>
  <c r="W343" i="4" s="1"/>
  <c r="K465" i="4" l="1"/>
  <c r="P464" i="4"/>
  <c r="U344" i="4"/>
  <c r="W344" i="4" s="1"/>
  <c r="M464" i="4"/>
  <c r="V462" i="4"/>
  <c r="T583" i="4"/>
  <c r="V463" i="4" l="1"/>
  <c r="T584" i="4"/>
  <c r="P465" i="4"/>
  <c r="M465" i="4"/>
  <c r="K466" i="4"/>
  <c r="U345" i="4"/>
  <c r="W345" i="4" s="1"/>
  <c r="M466" i="4" l="1"/>
  <c r="P466" i="4"/>
  <c r="K467" i="4"/>
  <c r="U346" i="4"/>
  <c r="W346" i="4" s="1"/>
  <c r="T585" i="4"/>
  <c r="V464" i="4"/>
  <c r="T586" i="4" l="1"/>
  <c r="V465" i="4"/>
  <c r="K468" i="4"/>
  <c r="P467" i="4"/>
  <c r="U347" i="4"/>
  <c r="W347" i="4" s="1"/>
  <c r="M467" i="4"/>
  <c r="K469" i="4" l="1"/>
  <c r="P468" i="4"/>
  <c r="U348" i="4"/>
  <c r="W348" i="4" s="1"/>
  <c r="M468" i="4"/>
  <c r="T587" i="4"/>
  <c r="V466" i="4"/>
  <c r="T588" i="4" l="1"/>
  <c r="V467" i="4"/>
  <c r="P469" i="4"/>
  <c r="K470" i="4"/>
  <c r="M469" i="4"/>
  <c r="U349" i="4"/>
  <c r="W349" i="4" s="1"/>
  <c r="M470" i="4" l="1"/>
  <c r="K471" i="4"/>
  <c r="P470" i="4"/>
  <c r="U350" i="4"/>
  <c r="W350" i="4" s="1"/>
  <c r="T589" i="4"/>
  <c r="V468" i="4"/>
  <c r="V469" i="4" l="1"/>
  <c r="T590" i="4"/>
  <c r="K472" i="4"/>
  <c r="P471" i="4"/>
  <c r="U351" i="4"/>
  <c r="W351" i="4" s="1"/>
  <c r="M471" i="4"/>
  <c r="P472" i="4" l="1"/>
  <c r="K473" i="4"/>
  <c r="U352" i="4"/>
  <c r="W352" i="4" s="1"/>
  <c r="M472" i="4"/>
  <c r="T591" i="4"/>
  <c r="V470" i="4"/>
  <c r="P473" i="4" l="1"/>
  <c r="M473" i="4"/>
  <c r="K474" i="4"/>
  <c r="U353" i="4"/>
  <c r="W353" i="4" s="1"/>
  <c r="T592" i="4"/>
  <c r="V471" i="4"/>
  <c r="T593" i="4" l="1"/>
  <c r="V472" i="4"/>
  <c r="M474" i="4"/>
  <c r="P474" i="4"/>
  <c r="K475" i="4"/>
  <c r="U354" i="4"/>
  <c r="W354" i="4" s="1"/>
  <c r="K476" i="4" l="1"/>
  <c r="P475" i="4"/>
  <c r="U355" i="4"/>
  <c r="W355" i="4" s="1"/>
  <c r="M475" i="4"/>
  <c r="V473" i="4"/>
  <c r="T594" i="4"/>
  <c r="T595" i="4" l="1"/>
  <c r="V474" i="4"/>
  <c r="P476" i="4"/>
  <c r="K477" i="4"/>
  <c r="U356" i="4"/>
  <c r="W356" i="4" s="1"/>
  <c r="M476" i="4"/>
  <c r="M477" i="4" l="1"/>
  <c r="P477" i="4"/>
  <c r="K478" i="4"/>
  <c r="U357" i="4"/>
  <c r="W357" i="4" s="1"/>
  <c r="T596" i="4"/>
  <c r="V475" i="4"/>
  <c r="T597" i="4" l="1"/>
  <c r="V476" i="4"/>
  <c r="K479" i="4"/>
  <c r="P478" i="4"/>
  <c r="U358" i="4"/>
  <c r="W358" i="4" s="1"/>
  <c r="M478" i="4"/>
  <c r="P479" i="4" l="1"/>
  <c r="K480" i="4"/>
  <c r="U359" i="4"/>
  <c r="W359" i="4" s="1"/>
  <c r="M479" i="4"/>
  <c r="T598" i="4"/>
  <c r="V477" i="4"/>
  <c r="P480" i="4" l="1"/>
  <c r="K481" i="4"/>
  <c r="M480" i="4"/>
  <c r="U360" i="4"/>
  <c r="W360" i="4" s="1"/>
  <c r="T599" i="4"/>
  <c r="V478" i="4"/>
  <c r="M481" i="4" l="1"/>
  <c r="K482" i="4"/>
  <c r="P481" i="4"/>
  <c r="U361" i="4"/>
  <c r="W361" i="4" s="1"/>
  <c r="T600" i="4"/>
  <c r="V479" i="4"/>
  <c r="T601" i="4" l="1"/>
  <c r="V480" i="4"/>
  <c r="K483" i="4"/>
  <c r="P482" i="4"/>
  <c r="U362" i="4"/>
  <c r="W362" i="4" s="1"/>
  <c r="M482" i="4"/>
  <c r="K484" i="4" l="1"/>
  <c r="P483" i="4"/>
  <c r="U363" i="4"/>
  <c r="W363" i="4" s="1"/>
  <c r="M483" i="4"/>
  <c r="T602" i="4"/>
  <c r="V481" i="4"/>
  <c r="T603" i="4" l="1"/>
  <c r="V482" i="4"/>
  <c r="P484" i="4"/>
  <c r="K485" i="4"/>
  <c r="M484" i="4"/>
  <c r="U364" i="4"/>
  <c r="W364" i="4" s="1"/>
  <c r="M485" i="4" l="1"/>
  <c r="P485" i="4"/>
  <c r="U365" i="4"/>
  <c r="W365" i="4" s="1"/>
  <c r="K486" i="4"/>
  <c r="T604" i="4"/>
  <c r="V483" i="4"/>
  <c r="V484" i="4" l="1"/>
  <c r="T605" i="4"/>
  <c r="K487" i="4"/>
  <c r="P486" i="4"/>
  <c r="U366" i="4"/>
  <c r="W366" i="4" s="1"/>
  <c r="M486" i="4"/>
  <c r="P487" i="4" l="1"/>
  <c r="K488" i="4"/>
  <c r="U367" i="4"/>
  <c r="W367" i="4" s="1"/>
  <c r="M487" i="4"/>
  <c r="V485" i="4"/>
  <c r="T606" i="4"/>
  <c r="P488" i="4" l="1"/>
  <c r="M488" i="4"/>
  <c r="K489" i="4"/>
  <c r="U368" i="4"/>
  <c r="W368" i="4" s="1"/>
  <c r="T607" i="4"/>
  <c r="V486" i="4"/>
  <c r="T608" i="4" l="1"/>
  <c r="V487" i="4"/>
  <c r="K490" i="4"/>
  <c r="P489" i="4"/>
  <c r="U369" i="4"/>
  <c r="W369" i="4" s="1"/>
  <c r="M489" i="4"/>
  <c r="K491" i="4" l="1"/>
  <c r="P490" i="4"/>
  <c r="U370" i="4"/>
  <c r="W370" i="4" s="1"/>
  <c r="M490" i="4"/>
  <c r="T609" i="4"/>
  <c r="V488" i="4"/>
  <c r="T610" i="4" l="1"/>
  <c r="V489" i="4"/>
  <c r="P491" i="4"/>
  <c r="M491" i="4"/>
  <c r="K492" i="4"/>
  <c r="U371" i="4"/>
  <c r="W371" i="4" s="1"/>
  <c r="M492" i="4" l="1"/>
  <c r="P492" i="4"/>
  <c r="K493" i="4"/>
  <c r="U372" i="4"/>
  <c r="W372" i="4" s="1"/>
  <c r="T611" i="4"/>
  <c r="V490" i="4"/>
  <c r="V491" i="4" l="1"/>
  <c r="T612" i="4"/>
  <c r="K494" i="4"/>
  <c r="P493" i="4"/>
  <c r="U373" i="4"/>
  <c r="W373" i="4" s="1"/>
  <c r="M493" i="4"/>
  <c r="P494" i="4" l="1"/>
  <c r="K495" i="4"/>
  <c r="M494" i="4"/>
  <c r="U374" i="4"/>
  <c r="W374" i="4" s="1"/>
  <c r="V492" i="4"/>
  <c r="T613" i="4"/>
  <c r="P495" i="4" l="1"/>
  <c r="K496" i="4"/>
  <c r="M495" i="4"/>
  <c r="U375" i="4"/>
  <c r="W375" i="4" s="1"/>
  <c r="T614" i="4"/>
  <c r="V493" i="4"/>
  <c r="T615" i="4" l="1"/>
  <c r="V494" i="4"/>
  <c r="M496" i="4"/>
  <c r="K497" i="4"/>
  <c r="U376" i="4"/>
  <c r="W376" i="4" s="1"/>
  <c r="P496" i="4"/>
  <c r="K498" i="4" l="1"/>
  <c r="P497" i="4"/>
  <c r="U377" i="4"/>
  <c r="W377" i="4" s="1"/>
  <c r="M497" i="4"/>
  <c r="V495" i="4"/>
  <c r="T616" i="4"/>
  <c r="T617" i="4" l="1"/>
  <c r="V496" i="4"/>
  <c r="K499" i="4"/>
  <c r="P498" i="4"/>
  <c r="M498" i="4"/>
  <c r="U378" i="4"/>
  <c r="W378" i="4" s="1"/>
  <c r="P499" i="4" l="1"/>
  <c r="K500" i="4"/>
  <c r="M499" i="4"/>
  <c r="U379" i="4"/>
  <c r="W379" i="4" s="1"/>
  <c r="T618" i="4"/>
  <c r="V497" i="4"/>
  <c r="M500" i="4" l="1"/>
  <c r="K501" i="4"/>
  <c r="P500" i="4"/>
  <c r="U380" i="4"/>
  <c r="W380" i="4" s="1"/>
  <c r="T619" i="4"/>
  <c r="V498" i="4"/>
  <c r="T620" i="4" l="1"/>
  <c r="V499" i="4"/>
  <c r="P501" i="4"/>
  <c r="K502" i="4"/>
  <c r="M501" i="4"/>
  <c r="U381" i="4"/>
  <c r="W381" i="4" s="1"/>
  <c r="P502" i="4" l="1"/>
  <c r="M502" i="4"/>
  <c r="K503" i="4"/>
  <c r="U382" i="4"/>
  <c r="W382" i="4" s="1"/>
  <c r="T621" i="4"/>
  <c r="V500" i="4"/>
  <c r="T622" i="4" l="1"/>
  <c r="V501" i="4"/>
  <c r="M503" i="4"/>
  <c r="K504" i="4"/>
  <c r="P503" i="4"/>
  <c r="U383" i="4"/>
  <c r="W383" i="4" s="1"/>
  <c r="K505" i="4" l="1"/>
  <c r="P504" i="4"/>
  <c r="U384" i="4"/>
  <c r="W384" i="4" s="1"/>
  <c r="M504" i="4"/>
  <c r="V502" i="4"/>
  <c r="T623" i="4"/>
  <c r="T624" i="4" l="1"/>
  <c r="V503" i="4"/>
  <c r="K506" i="4"/>
  <c r="P505" i="4"/>
  <c r="U385" i="4"/>
  <c r="W385" i="4" s="1"/>
  <c r="M505" i="4"/>
  <c r="P506" i="4" l="1"/>
  <c r="M506" i="4"/>
  <c r="K507" i="4"/>
  <c r="U386" i="4"/>
  <c r="W386" i="4" s="1"/>
  <c r="T625" i="4"/>
  <c r="V504" i="4"/>
  <c r="T626" i="4" l="1"/>
  <c r="V505" i="4"/>
  <c r="M507" i="4"/>
  <c r="K508" i="4"/>
  <c r="P507" i="4"/>
  <c r="U387" i="4"/>
  <c r="W387" i="4" s="1"/>
  <c r="K509" i="4" l="1"/>
  <c r="P508" i="4"/>
  <c r="U388" i="4"/>
  <c r="W388" i="4" s="1"/>
  <c r="M508" i="4"/>
  <c r="T627" i="4"/>
  <c r="V506" i="4"/>
  <c r="V507" i="4" l="1"/>
  <c r="T628" i="4"/>
  <c r="P509" i="4"/>
  <c r="K510" i="4"/>
  <c r="M509" i="4"/>
  <c r="U389" i="4"/>
  <c r="W389" i="4" s="1"/>
  <c r="P510" i="4" l="1"/>
  <c r="M510" i="4"/>
  <c r="K511" i="4"/>
  <c r="U390" i="4"/>
  <c r="W390" i="4" s="1"/>
  <c r="T629" i="4"/>
  <c r="V508" i="4"/>
  <c r="T630" i="4" l="1"/>
  <c r="V509" i="4"/>
  <c r="M511" i="4"/>
  <c r="P511" i="4"/>
  <c r="K512" i="4"/>
  <c r="U391" i="4"/>
  <c r="W391" i="4" s="1"/>
  <c r="K513" i="4" l="1"/>
  <c r="P512" i="4"/>
  <c r="U392" i="4"/>
  <c r="W392" i="4" s="1"/>
  <c r="M512" i="4"/>
  <c r="T631" i="4"/>
  <c r="V510" i="4"/>
  <c r="V511" i="4" l="1"/>
  <c r="T632" i="4"/>
  <c r="P513" i="4"/>
  <c r="K514" i="4"/>
  <c r="M513" i="4"/>
  <c r="U393" i="4"/>
  <c r="W393" i="4" s="1"/>
  <c r="M514" i="4" l="1"/>
  <c r="K515" i="4"/>
  <c r="P514" i="4"/>
  <c r="U394" i="4"/>
  <c r="W394" i="4" s="1"/>
  <c r="T633" i="4"/>
  <c r="V512" i="4"/>
  <c r="V513" i="4" l="1"/>
  <c r="T634" i="4"/>
  <c r="K516" i="4"/>
  <c r="P515" i="4"/>
  <c r="U395" i="4"/>
  <c r="W395" i="4" s="1"/>
  <c r="M515" i="4"/>
  <c r="P516" i="4" l="1"/>
  <c r="K517" i="4"/>
  <c r="M516" i="4"/>
  <c r="U396" i="4"/>
  <c r="W396" i="4" s="1"/>
  <c r="V514" i="4"/>
  <c r="T635" i="4"/>
  <c r="P517" i="4" l="1"/>
  <c r="M517" i="4"/>
  <c r="K518" i="4"/>
  <c r="U397" i="4"/>
  <c r="W397" i="4" s="1"/>
  <c r="T636" i="4"/>
  <c r="V515" i="4"/>
  <c r="T637" i="4" l="1"/>
  <c r="V516" i="4"/>
  <c r="M518" i="4"/>
  <c r="P518" i="4"/>
  <c r="U398" i="4"/>
  <c r="W398" i="4" s="1"/>
  <c r="K519" i="4"/>
  <c r="K520" i="4" l="1"/>
  <c r="P519" i="4"/>
  <c r="U399" i="4"/>
  <c r="W399" i="4" s="1"/>
  <c r="M519" i="4"/>
  <c r="V517" i="4"/>
  <c r="T638" i="4"/>
  <c r="T639" i="4" l="1"/>
  <c r="V518" i="4"/>
  <c r="K521" i="4"/>
  <c r="P520" i="4"/>
  <c r="U400" i="4"/>
  <c r="W400" i="4" s="1"/>
  <c r="M520" i="4"/>
  <c r="P521" i="4" l="1"/>
  <c r="K522" i="4"/>
  <c r="M521" i="4"/>
  <c r="U401" i="4"/>
  <c r="W401" i="4" s="1"/>
  <c r="T640" i="4"/>
  <c r="V519" i="4"/>
  <c r="T641" i="4" l="1"/>
  <c r="V520" i="4"/>
  <c r="M522" i="4"/>
  <c r="K523" i="4"/>
  <c r="P522" i="4"/>
  <c r="U402" i="4"/>
  <c r="W402" i="4" s="1"/>
  <c r="K524" i="4" l="1"/>
  <c r="P523" i="4"/>
  <c r="U403" i="4"/>
  <c r="W403" i="4" s="1"/>
  <c r="M523" i="4"/>
  <c r="T642" i="4"/>
  <c r="V521" i="4"/>
  <c r="V522" i="4" l="1"/>
  <c r="T643" i="4"/>
  <c r="P524" i="4"/>
  <c r="K525" i="4"/>
  <c r="M524" i="4"/>
  <c r="U404" i="4"/>
  <c r="W404" i="4" s="1"/>
  <c r="K526" i="4" l="1"/>
  <c r="M525" i="4"/>
  <c r="U405" i="4"/>
  <c r="W405" i="4" s="1"/>
  <c r="P525" i="4"/>
  <c r="T644" i="4"/>
  <c r="V523" i="4"/>
  <c r="V524" i="4" l="1"/>
  <c r="T645" i="4"/>
  <c r="K527" i="4"/>
  <c r="P526" i="4"/>
  <c r="U406" i="4"/>
  <c r="W406" i="4" s="1"/>
  <c r="M526" i="4"/>
  <c r="K528" i="4" l="1"/>
  <c r="P527" i="4"/>
  <c r="M527" i="4"/>
  <c r="U407" i="4"/>
  <c r="W407" i="4" s="1"/>
  <c r="T646" i="4"/>
  <c r="V525" i="4"/>
  <c r="T647" i="4" l="1"/>
  <c r="V526" i="4"/>
  <c r="M528" i="4"/>
  <c r="K529" i="4"/>
  <c r="P528" i="4"/>
  <c r="U408" i="4"/>
  <c r="W408" i="4" s="1"/>
  <c r="M529" i="4" l="1"/>
  <c r="K530" i="4"/>
  <c r="P529" i="4"/>
  <c r="U409" i="4"/>
  <c r="W409" i="4" s="1"/>
  <c r="T648" i="4"/>
  <c r="V527" i="4"/>
  <c r="V528" i="4" l="1"/>
  <c r="T649" i="4"/>
  <c r="P530" i="4"/>
  <c r="K531" i="4"/>
  <c r="U410" i="4"/>
  <c r="W410" i="4" s="1"/>
  <c r="M530" i="4"/>
  <c r="P531" i="4" l="1"/>
  <c r="M531" i="4"/>
  <c r="K532" i="4"/>
  <c r="U411" i="4"/>
  <c r="W411" i="4" s="1"/>
  <c r="V529" i="4"/>
  <c r="T650" i="4"/>
  <c r="T651" i="4" l="1"/>
  <c r="V530" i="4"/>
  <c r="P532" i="4"/>
  <c r="M532" i="4"/>
  <c r="K533" i="4"/>
  <c r="U412" i="4"/>
  <c r="W412" i="4" s="1"/>
  <c r="K534" i="4" l="1"/>
  <c r="P533" i="4"/>
  <c r="M533" i="4"/>
  <c r="U413" i="4"/>
  <c r="W413" i="4" s="1"/>
  <c r="T652" i="4"/>
  <c r="V531" i="4"/>
  <c r="T653" i="4" l="1"/>
  <c r="V532" i="4"/>
  <c r="K535" i="4"/>
  <c r="P534" i="4"/>
  <c r="U414" i="4"/>
  <c r="W414" i="4" s="1"/>
  <c r="M534" i="4"/>
  <c r="K536" i="4" l="1"/>
  <c r="P535" i="4"/>
  <c r="M535" i="4"/>
  <c r="U415" i="4"/>
  <c r="W415" i="4" s="1"/>
  <c r="T654" i="4"/>
  <c r="V533" i="4"/>
  <c r="T655" i="4" l="1"/>
  <c r="V534" i="4"/>
  <c r="M536" i="4"/>
  <c r="K537" i="4"/>
  <c r="P536" i="4"/>
  <c r="U416" i="4"/>
  <c r="W416" i="4" s="1"/>
  <c r="P537" i="4" l="1"/>
  <c r="U417" i="4"/>
  <c r="W417" i="4" s="1"/>
  <c r="K538" i="4"/>
  <c r="M537" i="4"/>
  <c r="T656" i="4"/>
  <c r="V535" i="4"/>
  <c r="V536" i="4" l="1"/>
  <c r="T657" i="4"/>
  <c r="P538" i="4"/>
  <c r="M538" i="4"/>
  <c r="K539" i="4"/>
  <c r="U418" i="4"/>
  <c r="W418" i="4" s="1"/>
  <c r="P539" i="4" l="1"/>
  <c r="M539" i="4"/>
  <c r="K540" i="4"/>
  <c r="U419" i="4"/>
  <c r="W419" i="4" s="1"/>
  <c r="T658" i="4"/>
  <c r="V537" i="4"/>
  <c r="T659" i="4" l="1"/>
  <c r="V538" i="4"/>
  <c r="K541" i="4"/>
  <c r="P540" i="4"/>
  <c r="M540" i="4"/>
  <c r="U420" i="4"/>
  <c r="W420" i="4" s="1"/>
  <c r="K542" i="4" l="1"/>
  <c r="P541" i="4"/>
  <c r="U421" i="4"/>
  <c r="W421" i="4" s="1"/>
  <c r="M541" i="4"/>
  <c r="T660" i="4"/>
  <c r="V539" i="4"/>
  <c r="T661" i="4" l="1"/>
  <c r="V540" i="4"/>
  <c r="K543" i="4"/>
  <c r="P542" i="4"/>
  <c r="M542" i="4"/>
  <c r="U422" i="4"/>
  <c r="W422" i="4" s="1"/>
  <c r="M543" i="4" l="1"/>
  <c r="K544" i="4"/>
  <c r="P543" i="4"/>
  <c r="U423" i="4"/>
  <c r="W423" i="4" s="1"/>
  <c r="T662" i="4"/>
  <c r="V541" i="4"/>
  <c r="T663" i="4" l="1"/>
  <c r="V542" i="4"/>
  <c r="M544" i="4"/>
  <c r="K545" i="4"/>
  <c r="P544" i="4"/>
  <c r="U424" i="4"/>
  <c r="W424" i="4" s="1"/>
  <c r="P545" i="4" l="1"/>
  <c r="U425" i="4"/>
  <c r="W425" i="4" s="1"/>
  <c r="K546" i="4"/>
  <c r="M545" i="4"/>
  <c r="V543" i="4"/>
  <c r="T664" i="4"/>
  <c r="V544" i="4" l="1"/>
  <c r="T665" i="4"/>
  <c r="P546" i="4"/>
  <c r="M546" i="4"/>
  <c r="K547" i="4"/>
  <c r="U426" i="4"/>
  <c r="W426" i="4" s="1"/>
  <c r="P547" i="4" l="1"/>
  <c r="M547" i="4"/>
  <c r="K548" i="4"/>
  <c r="U427" i="4"/>
  <c r="W427" i="4" s="1"/>
  <c r="T666" i="4"/>
  <c r="V545" i="4"/>
  <c r="T667" i="4" l="1"/>
  <c r="V546" i="4"/>
  <c r="K549" i="4"/>
  <c r="P548" i="4"/>
  <c r="M548" i="4"/>
  <c r="U428" i="4"/>
  <c r="W428" i="4" s="1"/>
  <c r="K550" i="4" l="1"/>
  <c r="P549" i="4"/>
  <c r="M549" i="4"/>
  <c r="U429" i="4"/>
  <c r="W429" i="4" s="1"/>
  <c r="T668" i="4"/>
  <c r="V547" i="4"/>
  <c r="T669" i="4" l="1"/>
  <c r="V548" i="4"/>
  <c r="M550" i="4"/>
  <c r="K551" i="4"/>
  <c r="P550" i="4"/>
  <c r="U430" i="4"/>
  <c r="W430" i="4" s="1"/>
  <c r="M551" i="4" l="1"/>
  <c r="K552" i="4"/>
  <c r="U431" i="4"/>
  <c r="W431" i="4" s="1"/>
  <c r="P551" i="4"/>
  <c r="T670" i="4"/>
  <c r="V549" i="4"/>
  <c r="V550" i="4" l="1"/>
  <c r="T671" i="4"/>
  <c r="P552" i="4"/>
  <c r="U432" i="4"/>
  <c r="W432" i="4" s="1"/>
  <c r="K553" i="4"/>
  <c r="M552" i="4"/>
  <c r="P553" i="4" l="1"/>
  <c r="M553" i="4"/>
  <c r="K554" i="4"/>
  <c r="U433" i="4"/>
  <c r="W433" i="4" s="1"/>
  <c r="V551" i="4"/>
  <c r="T672" i="4"/>
  <c r="T673" i="4" l="1"/>
  <c r="V552" i="4"/>
  <c r="P554" i="4"/>
  <c r="M554" i="4"/>
  <c r="U434" i="4"/>
  <c r="W434" i="4" s="1"/>
  <c r="K555" i="4"/>
  <c r="K556" i="4" l="1"/>
  <c r="P555" i="4"/>
  <c r="M555" i="4"/>
  <c r="U435" i="4"/>
  <c r="W435" i="4" s="1"/>
  <c r="T674" i="4"/>
  <c r="V553" i="4"/>
  <c r="T675" i="4" l="1"/>
  <c r="V554" i="4"/>
  <c r="K557" i="4"/>
  <c r="P556" i="4"/>
  <c r="U436" i="4"/>
  <c r="W436" i="4" s="1"/>
  <c r="M556" i="4"/>
  <c r="K558" i="4" l="1"/>
  <c r="P557" i="4"/>
  <c r="M557" i="4"/>
  <c r="U437" i="4"/>
  <c r="W437" i="4" s="1"/>
  <c r="T676" i="4"/>
  <c r="V555" i="4"/>
  <c r="T677" i="4" l="1"/>
  <c r="V556" i="4"/>
  <c r="M558" i="4"/>
  <c r="K559" i="4"/>
  <c r="P558" i="4"/>
  <c r="U438" i="4"/>
  <c r="W438" i="4" s="1"/>
  <c r="M559" i="4" l="1"/>
  <c r="K560" i="4"/>
  <c r="P559" i="4"/>
  <c r="U439" i="4"/>
  <c r="W439" i="4" s="1"/>
  <c r="T678" i="4"/>
  <c r="V557" i="4"/>
  <c r="V558" i="4" l="1"/>
  <c r="T679" i="4"/>
  <c r="P560" i="4"/>
  <c r="U440" i="4"/>
  <c r="W440" i="4" s="1"/>
  <c r="K561" i="4"/>
  <c r="M560" i="4"/>
  <c r="P561" i="4" l="1"/>
  <c r="M561" i="4"/>
  <c r="U441" i="4"/>
  <c r="W441" i="4" s="1"/>
  <c r="K562" i="4"/>
  <c r="V559" i="4"/>
  <c r="T680" i="4"/>
  <c r="T681" i="4" l="1"/>
  <c r="V560" i="4"/>
  <c r="K563" i="4"/>
  <c r="P562" i="4"/>
  <c r="M562" i="4"/>
  <c r="U442" i="4"/>
  <c r="W442" i="4" s="1"/>
  <c r="K564" i="4" l="1"/>
  <c r="P563" i="4"/>
  <c r="U443" i="4"/>
  <c r="W443" i="4" s="1"/>
  <c r="M563" i="4"/>
  <c r="T682" i="4"/>
  <c r="V561" i="4"/>
  <c r="T683" i="4" l="1"/>
  <c r="V562" i="4"/>
  <c r="K565" i="4"/>
  <c r="P564" i="4"/>
  <c r="U444" i="4"/>
  <c r="W444" i="4" s="1"/>
  <c r="M564" i="4"/>
  <c r="M565" i="4" l="1"/>
  <c r="K566" i="4"/>
  <c r="P565" i="4"/>
  <c r="U445" i="4"/>
  <c r="W445" i="4" s="1"/>
  <c r="T684" i="4"/>
  <c r="V563" i="4"/>
  <c r="T685" i="4" l="1"/>
  <c r="V564" i="4"/>
  <c r="M566" i="4"/>
  <c r="K567" i="4"/>
  <c r="P566" i="4"/>
  <c r="U446" i="4"/>
  <c r="W446" i="4" s="1"/>
  <c r="P567" i="4" l="1"/>
  <c r="U447" i="4"/>
  <c r="W447" i="4" s="1"/>
  <c r="K568" i="4"/>
  <c r="M567" i="4"/>
  <c r="V565" i="4"/>
  <c r="T686" i="4"/>
  <c r="T687" i="4" l="1"/>
  <c r="V566" i="4"/>
  <c r="P568" i="4"/>
  <c r="M568" i="4"/>
  <c r="K569" i="4"/>
  <c r="U448" i="4"/>
  <c r="W448" i="4" s="1"/>
  <c r="P569" i="4" l="1"/>
  <c r="M569" i="4"/>
  <c r="U449" i="4"/>
  <c r="W449" i="4" s="1"/>
  <c r="K570" i="4"/>
  <c r="T688" i="4"/>
  <c r="V567" i="4"/>
  <c r="K571" i="4" l="1"/>
  <c r="P570" i="4"/>
  <c r="M570" i="4"/>
  <c r="U450" i="4"/>
  <c r="W450" i="4" s="1"/>
  <c r="T689" i="4"/>
  <c r="V568" i="4"/>
  <c r="T690" i="4" l="1"/>
  <c r="V569" i="4"/>
  <c r="K572" i="4"/>
  <c r="P571" i="4"/>
  <c r="U451" i="4"/>
  <c r="W451" i="4" s="1"/>
  <c r="M571" i="4"/>
  <c r="P572" i="4" l="1"/>
  <c r="K573" i="4"/>
  <c r="U452" i="4"/>
  <c r="W452" i="4" s="1"/>
  <c r="M572" i="4"/>
  <c r="T691" i="4"/>
  <c r="V570" i="4"/>
  <c r="U453" i="4" l="1"/>
  <c r="W453" i="4" s="1"/>
  <c r="K574" i="4"/>
  <c r="P573" i="4"/>
  <c r="M573" i="4"/>
  <c r="T692" i="4"/>
  <c r="V571" i="4"/>
  <c r="T693" i="4" l="1"/>
  <c r="V572" i="4"/>
  <c r="K575" i="4"/>
  <c r="P574" i="4"/>
  <c r="U454" i="4"/>
  <c r="W454" i="4" s="1"/>
  <c r="M574" i="4"/>
  <c r="P575" i="4" l="1"/>
  <c r="K576" i="4"/>
  <c r="M575" i="4"/>
  <c r="U455" i="4"/>
  <c r="W455" i="4" s="1"/>
  <c r="T694" i="4"/>
  <c r="V573" i="4"/>
  <c r="P576" i="4" l="1"/>
  <c r="M576" i="4"/>
  <c r="K577" i="4"/>
  <c r="U456" i="4"/>
  <c r="W456" i="4" s="1"/>
  <c r="T695" i="4"/>
  <c r="V574" i="4"/>
  <c r="T696" i="4" l="1"/>
  <c r="V575" i="4"/>
  <c r="K578" i="4"/>
  <c r="P577" i="4"/>
  <c r="U457" i="4"/>
  <c r="W457" i="4" s="1"/>
  <c r="M577" i="4"/>
  <c r="K579" i="4" l="1"/>
  <c r="P578" i="4"/>
  <c r="M578" i="4"/>
  <c r="U458" i="4"/>
  <c r="W458" i="4" s="1"/>
  <c r="T697" i="4"/>
  <c r="V576" i="4"/>
  <c r="T698" i="4" l="1"/>
  <c r="V577" i="4"/>
  <c r="P579" i="4"/>
  <c r="K580" i="4"/>
  <c r="U459" i="4"/>
  <c r="W459" i="4" s="1"/>
  <c r="M579" i="4"/>
  <c r="M580" i="4" l="1"/>
  <c r="K581" i="4"/>
  <c r="U460" i="4"/>
  <c r="W460" i="4" s="1"/>
  <c r="P580" i="4"/>
  <c r="T699" i="4"/>
  <c r="V578" i="4"/>
  <c r="T700" i="4" l="1"/>
  <c r="V579" i="4"/>
  <c r="K582" i="4"/>
  <c r="U461" i="4"/>
  <c r="W461" i="4" s="1"/>
  <c r="P581" i="4"/>
  <c r="M581" i="4"/>
  <c r="P582" i="4" l="1"/>
  <c r="K583" i="4"/>
  <c r="U462" i="4"/>
  <c r="W462" i="4" s="1"/>
  <c r="M582" i="4"/>
  <c r="V580" i="4"/>
  <c r="T701" i="4"/>
  <c r="T702" i="4" l="1"/>
  <c r="V581" i="4"/>
  <c r="P583" i="4"/>
  <c r="K584" i="4"/>
  <c r="M583" i="4"/>
  <c r="U463" i="4"/>
  <c r="W463" i="4" s="1"/>
  <c r="K585" i="4" l="1"/>
  <c r="M584" i="4"/>
  <c r="P584" i="4"/>
  <c r="U464" i="4"/>
  <c r="W464" i="4" s="1"/>
  <c r="T703" i="4"/>
  <c r="V582" i="4"/>
  <c r="T704" i="4" l="1"/>
  <c r="V583" i="4"/>
  <c r="K586" i="4"/>
  <c r="P585" i="4"/>
  <c r="U465" i="4"/>
  <c r="W465" i="4" s="1"/>
  <c r="M585" i="4"/>
  <c r="P586" i="4" l="1"/>
  <c r="K587" i="4"/>
  <c r="M586" i="4"/>
  <c r="U466" i="4"/>
  <c r="W466" i="4" s="1"/>
  <c r="T705" i="4"/>
  <c r="V584" i="4"/>
  <c r="T706" i="4" l="1"/>
  <c r="V585" i="4"/>
  <c r="M587" i="4"/>
  <c r="P587" i="4"/>
  <c r="K588" i="4"/>
  <c r="U467" i="4"/>
  <c r="W467" i="4" s="1"/>
  <c r="K589" i="4" l="1"/>
  <c r="P588" i="4"/>
  <c r="U468" i="4"/>
  <c r="W468" i="4" s="1"/>
  <c r="M588" i="4"/>
  <c r="V586" i="4"/>
  <c r="T707" i="4"/>
  <c r="V587" i="4" l="1"/>
  <c r="T708" i="4"/>
  <c r="P589" i="4"/>
  <c r="K590" i="4"/>
  <c r="M589" i="4"/>
  <c r="U469" i="4"/>
  <c r="W469" i="4" s="1"/>
  <c r="P590" i="4" l="1"/>
  <c r="K591" i="4"/>
  <c r="U470" i="4"/>
  <c r="W470" i="4" s="1"/>
  <c r="M590" i="4"/>
  <c r="T709" i="4"/>
  <c r="V588" i="4"/>
  <c r="T710" i="4" l="1"/>
  <c r="V589" i="4"/>
  <c r="M591" i="4"/>
  <c r="P591" i="4"/>
  <c r="K592" i="4"/>
  <c r="U471" i="4"/>
  <c r="W471" i="4" s="1"/>
  <c r="K593" i="4" l="1"/>
  <c r="P592" i="4"/>
  <c r="U472" i="4"/>
  <c r="W472" i="4" s="1"/>
  <c r="M592" i="4"/>
  <c r="T711" i="4"/>
  <c r="V590" i="4"/>
  <c r="T712" i="4" l="1"/>
  <c r="V591" i="4"/>
  <c r="K594" i="4"/>
  <c r="P593" i="4"/>
  <c r="U473" i="4"/>
  <c r="W473" i="4" s="1"/>
  <c r="M593" i="4"/>
  <c r="P594" i="4" l="1"/>
  <c r="K595" i="4"/>
  <c r="M594" i="4"/>
  <c r="U474" i="4"/>
  <c r="W474" i="4" s="1"/>
  <c r="T713" i="4"/>
  <c r="V592" i="4"/>
  <c r="T714" i="4" l="1"/>
  <c r="V593" i="4"/>
  <c r="M595" i="4"/>
  <c r="P595" i="4"/>
  <c r="K596" i="4"/>
  <c r="U475" i="4"/>
  <c r="W475" i="4" s="1"/>
  <c r="K597" i="4" l="1"/>
  <c r="U476" i="4"/>
  <c r="W476" i="4" s="1"/>
  <c r="P596" i="4"/>
  <c r="M596" i="4"/>
  <c r="V594" i="4"/>
  <c r="T715" i="4"/>
  <c r="V595" i="4" l="1"/>
  <c r="T716" i="4"/>
  <c r="P597" i="4"/>
  <c r="K598" i="4"/>
  <c r="M597" i="4"/>
  <c r="U477" i="4"/>
  <c r="W477" i="4" s="1"/>
  <c r="M598" i="4" l="1"/>
  <c r="P598" i="4"/>
  <c r="K599" i="4"/>
  <c r="U478" i="4"/>
  <c r="W478" i="4" s="1"/>
  <c r="T717" i="4"/>
  <c r="V596" i="4"/>
  <c r="T718" i="4" l="1"/>
  <c r="V597" i="4"/>
  <c r="K600" i="4"/>
  <c r="P599" i="4"/>
  <c r="U479" i="4"/>
  <c r="W479" i="4" s="1"/>
  <c r="M599" i="4"/>
  <c r="K601" i="4" l="1"/>
  <c r="P600" i="4"/>
  <c r="M600" i="4"/>
  <c r="U480" i="4"/>
  <c r="W480" i="4" s="1"/>
  <c r="T719" i="4"/>
  <c r="V598" i="4"/>
  <c r="T720" i="4" l="1"/>
  <c r="V599" i="4"/>
  <c r="P601" i="4"/>
  <c r="K602" i="4"/>
  <c r="U481" i="4"/>
  <c r="W481" i="4" s="1"/>
  <c r="M601" i="4"/>
  <c r="M602" i="4" l="1"/>
  <c r="P602" i="4"/>
  <c r="K603" i="4"/>
  <c r="U482" i="4"/>
  <c r="W482" i="4" s="1"/>
  <c r="T721" i="4"/>
  <c r="V600" i="4"/>
  <c r="K604" i="4" l="1"/>
  <c r="U483" i="4"/>
  <c r="W483" i="4" s="1"/>
  <c r="P603" i="4"/>
  <c r="M603" i="4"/>
  <c r="V601" i="4"/>
  <c r="T722" i="4"/>
  <c r="V602" i="4" l="1"/>
  <c r="T723" i="4"/>
  <c r="P604" i="4"/>
  <c r="K605" i="4"/>
  <c r="U484" i="4"/>
  <c r="W484" i="4" s="1"/>
  <c r="M604" i="4"/>
  <c r="P605" i="4" l="1"/>
  <c r="K606" i="4"/>
  <c r="M605" i="4"/>
  <c r="U485" i="4"/>
  <c r="W485" i="4" s="1"/>
  <c r="T724" i="4"/>
  <c r="V603" i="4"/>
  <c r="T725" i="4" l="1"/>
  <c r="V604" i="4"/>
  <c r="M606" i="4"/>
  <c r="P606" i="4"/>
  <c r="K607" i="4"/>
  <c r="U486" i="4"/>
  <c r="W486" i="4" s="1"/>
  <c r="K608" i="4" l="1"/>
  <c r="P607" i="4"/>
  <c r="U487" i="4"/>
  <c r="W487" i="4" s="1"/>
  <c r="M607" i="4"/>
  <c r="T726" i="4"/>
  <c r="V605" i="4"/>
  <c r="T727" i="4" l="1"/>
  <c r="V606" i="4"/>
  <c r="P608" i="4"/>
  <c r="M608" i="4"/>
  <c r="K609" i="4"/>
  <c r="U488" i="4"/>
  <c r="W488" i="4" s="1"/>
  <c r="M609" i="4" l="1"/>
  <c r="P609" i="4"/>
  <c r="K610" i="4"/>
  <c r="U489" i="4"/>
  <c r="W489" i="4" s="1"/>
  <c r="T728" i="4"/>
  <c r="V607" i="4"/>
  <c r="K611" i="4" l="1"/>
  <c r="P610" i="4"/>
  <c r="U490" i="4"/>
  <c r="W490" i="4" s="1"/>
  <c r="M610" i="4"/>
  <c r="T729" i="4"/>
  <c r="V608" i="4"/>
  <c r="V609" i="4" l="1"/>
  <c r="T730" i="4"/>
  <c r="P611" i="4"/>
  <c r="K612" i="4"/>
  <c r="M611" i="4"/>
  <c r="U491" i="4"/>
  <c r="W491" i="4" s="1"/>
  <c r="P612" i="4" l="1"/>
  <c r="M612" i="4"/>
  <c r="K613" i="4"/>
  <c r="U492" i="4"/>
  <c r="W492" i="4" s="1"/>
  <c r="T731" i="4"/>
  <c r="V610" i="4"/>
  <c r="T732" i="4" l="1"/>
  <c r="V611" i="4"/>
  <c r="M613" i="4"/>
  <c r="P613" i="4"/>
  <c r="K614" i="4"/>
  <c r="U493" i="4"/>
  <c r="W493" i="4" s="1"/>
  <c r="K615" i="4" l="1"/>
  <c r="P614" i="4"/>
  <c r="U494" i="4"/>
  <c r="W494" i="4" s="1"/>
  <c r="M614" i="4"/>
  <c r="T733" i="4"/>
  <c r="V612" i="4"/>
  <c r="T734" i="4" l="1"/>
  <c r="V613" i="4"/>
  <c r="K616" i="4"/>
  <c r="P615" i="4"/>
  <c r="M615" i="4"/>
  <c r="U495" i="4"/>
  <c r="W495" i="4" s="1"/>
  <c r="P616" i="4" l="1"/>
  <c r="K617" i="4"/>
  <c r="M616" i="4"/>
  <c r="U496" i="4"/>
  <c r="W496" i="4" s="1"/>
  <c r="T735" i="4"/>
  <c r="V614" i="4"/>
  <c r="T736" i="4" l="1"/>
  <c r="V615" i="4"/>
  <c r="M617" i="4"/>
  <c r="P617" i="4"/>
  <c r="K618" i="4"/>
  <c r="U497" i="4"/>
  <c r="W497" i="4" s="1"/>
  <c r="K619" i="4" l="1"/>
  <c r="U498" i="4"/>
  <c r="W498" i="4" s="1"/>
  <c r="P618" i="4"/>
  <c r="M618" i="4"/>
  <c r="V616" i="4"/>
  <c r="T737" i="4"/>
  <c r="V617" i="4" l="1"/>
  <c r="T738" i="4"/>
  <c r="P619" i="4"/>
  <c r="K620" i="4"/>
  <c r="U499" i="4"/>
  <c r="W499" i="4" s="1"/>
  <c r="M619" i="4"/>
  <c r="P620" i="4" l="1"/>
  <c r="K621" i="4"/>
  <c r="M620" i="4"/>
  <c r="U500" i="4"/>
  <c r="W500" i="4" s="1"/>
  <c r="T739" i="4"/>
  <c r="V618" i="4"/>
  <c r="T740" i="4" l="1"/>
  <c r="V619" i="4"/>
  <c r="K622" i="4"/>
  <c r="P621" i="4"/>
  <c r="U501" i="4"/>
  <c r="W501" i="4" s="1"/>
  <c r="M621" i="4"/>
  <c r="K623" i="4" l="1"/>
  <c r="P622" i="4"/>
  <c r="U502" i="4"/>
  <c r="W502" i="4" s="1"/>
  <c r="M622" i="4"/>
  <c r="T741" i="4"/>
  <c r="V620" i="4"/>
  <c r="T742" i="4" l="1"/>
  <c r="V621" i="4"/>
  <c r="P623" i="4"/>
  <c r="K624" i="4"/>
  <c r="M623" i="4"/>
  <c r="U503" i="4"/>
  <c r="W503" i="4" s="1"/>
  <c r="M624" i="4" l="1"/>
  <c r="P624" i="4"/>
  <c r="K625" i="4"/>
  <c r="U504" i="4"/>
  <c r="W504" i="4" s="1"/>
  <c r="T743" i="4"/>
  <c r="V622" i="4"/>
  <c r="V623" i="4" l="1"/>
  <c r="T744" i="4"/>
  <c r="K626" i="4"/>
  <c r="U505" i="4"/>
  <c r="W505" i="4" s="1"/>
  <c r="P625" i="4"/>
  <c r="M625" i="4"/>
  <c r="P626" i="4" l="1"/>
  <c r="K627" i="4"/>
  <c r="U506" i="4"/>
  <c r="W506" i="4" s="1"/>
  <c r="M626" i="4"/>
  <c r="V624" i="4"/>
  <c r="T745" i="4"/>
  <c r="P627" i="4" l="1"/>
  <c r="K628" i="4"/>
  <c r="M627" i="4"/>
  <c r="U507" i="4"/>
  <c r="W507" i="4" s="1"/>
  <c r="T746" i="4"/>
  <c r="V625" i="4"/>
  <c r="M628" i="4" l="1"/>
  <c r="K629" i="4"/>
  <c r="U508" i="4"/>
  <c r="W508" i="4" s="1"/>
  <c r="P628" i="4"/>
  <c r="T747" i="4"/>
  <c r="V626" i="4"/>
  <c r="T748" i="4" l="1"/>
  <c r="V627" i="4"/>
  <c r="K630" i="4"/>
  <c r="U509" i="4"/>
  <c r="W509" i="4" s="1"/>
  <c r="P629" i="4"/>
  <c r="M629" i="4"/>
  <c r="K631" i="4" l="1"/>
  <c r="P630" i="4"/>
  <c r="U510" i="4"/>
  <c r="W510" i="4" s="1"/>
  <c r="M630" i="4"/>
  <c r="T749" i="4"/>
  <c r="V628" i="4"/>
  <c r="T750" i="4" l="1"/>
  <c r="V629" i="4"/>
  <c r="P631" i="4"/>
  <c r="K632" i="4"/>
  <c r="M631" i="4"/>
  <c r="U511" i="4"/>
  <c r="W511" i="4" s="1"/>
  <c r="M632" i="4" l="1"/>
  <c r="K633" i="4"/>
  <c r="P632" i="4"/>
  <c r="U512" i="4"/>
  <c r="W512" i="4" s="1"/>
  <c r="T751" i="4"/>
  <c r="V630" i="4"/>
  <c r="V631" i="4" l="1"/>
  <c r="T752" i="4"/>
  <c r="P633" i="4"/>
  <c r="K634" i="4"/>
  <c r="M633" i="4"/>
  <c r="U513" i="4"/>
  <c r="W513" i="4" s="1"/>
  <c r="P634" i="4" l="1"/>
  <c r="M634" i="4"/>
  <c r="K635" i="4"/>
  <c r="U514" i="4"/>
  <c r="W514" i="4" s="1"/>
  <c r="T753" i="4"/>
  <c r="V632" i="4"/>
  <c r="T754" i="4" l="1"/>
  <c r="V633" i="4"/>
  <c r="M635" i="4"/>
  <c r="P635" i="4"/>
  <c r="U515" i="4"/>
  <c r="W515" i="4" s="1"/>
  <c r="K636" i="4"/>
  <c r="K637" i="4" l="1"/>
  <c r="P636" i="4"/>
  <c r="U516" i="4"/>
  <c r="W516" i="4" s="1"/>
  <c r="M636" i="4"/>
  <c r="T755" i="4"/>
  <c r="V634" i="4"/>
  <c r="T756" i="4" l="1"/>
  <c r="V635" i="4"/>
  <c r="K638" i="4"/>
  <c r="P637" i="4"/>
  <c r="M637" i="4"/>
  <c r="U517" i="4"/>
  <c r="W517" i="4" s="1"/>
  <c r="P638" i="4" l="1"/>
  <c r="K639" i="4"/>
  <c r="M638" i="4"/>
  <c r="U518" i="4"/>
  <c r="W518" i="4" s="1"/>
  <c r="T757" i="4"/>
  <c r="V636" i="4"/>
  <c r="T758" i="4" l="1"/>
  <c r="V637" i="4"/>
  <c r="M639" i="4"/>
  <c r="P639" i="4"/>
  <c r="K640" i="4"/>
  <c r="U519" i="4"/>
  <c r="W519" i="4" s="1"/>
  <c r="K641" i="4" l="1"/>
  <c r="U520" i="4"/>
  <c r="W520" i="4" s="1"/>
  <c r="P640" i="4"/>
  <c r="M640" i="4"/>
  <c r="V638" i="4"/>
  <c r="T759" i="4"/>
  <c r="V639" i="4" l="1"/>
  <c r="T760" i="4"/>
  <c r="P641" i="4"/>
  <c r="K642" i="4"/>
  <c r="U521" i="4"/>
  <c r="W521" i="4" s="1"/>
  <c r="M641" i="4"/>
  <c r="P642" i="4" l="1"/>
  <c r="K643" i="4"/>
  <c r="M642" i="4"/>
  <c r="U522" i="4"/>
  <c r="W522" i="4" s="1"/>
  <c r="T761" i="4"/>
  <c r="V640" i="4"/>
  <c r="M643" i="4" l="1"/>
  <c r="P643" i="4"/>
  <c r="K644" i="4"/>
  <c r="U523" i="4"/>
  <c r="W523" i="4" s="1"/>
  <c r="T762" i="4"/>
  <c r="V641" i="4"/>
  <c r="K645" i="4" l="1"/>
  <c r="U524" i="4"/>
  <c r="W524" i="4" s="1"/>
  <c r="P644" i="4"/>
  <c r="M644" i="4"/>
  <c r="T763" i="4"/>
  <c r="V642" i="4"/>
  <c r="T764" i="4" l="1"/>
  <c r="V643" i="4"/>
  <c r="P645" i="4"/>
  <c r="M645" i="4"/>
  <c r="K646" i="4"/>
  <c r="U525" i="4"/>
  <c r="W525" i="4" s="1"/>
  <c r="M646" i="4" l="1"/>
  <c r="K647" i="4"/>
  <c r="U526" i="4"/>
  <c r="W526" i="4" s="1"/>
  <c r="P646" i="4"/>
  <c r="V644" i="4"/>
  <c r="T765" i="4"/>
  <c r="V645" i="4" l="1"/>
  <c r="T766" i="4"/>
  <c r="K648" i="4"/>
  <c r="U527" i="4"/>
  <c r="W527" i="4" s="1"/>
  <c r="P647" i="4"/>
  <c r="M647" i="4"/>
  <c r="P648" i="4" l="1"/>
  <c r="K649" i="4"/>
  <c r="U528" i="4"/>
  <c r="W528" i="4" s="1"/>
  <c r="M648" i="4"/>
  <c r="V646" i="4"/>
  <c r="T767" i="4"/>
  <c r="T768" i="4" l="1"/>
  <c r="V647" i="4"/>
  <c r="P649" i="4"/>
  <c r="M649" i="4"/>
  <c r="U529" i="4"/>
  <c r="W529" i="4" s="1"/>
  <c r="K650" i="4"/>
  <c r="M650" i="4" l="1"/>
  <c r="P650" i="4"/>
  <c r="U530" i="4"/>
  <c r="W530" i="4" s="1"/>
  <c r="K651" i="4"/>
  <c r="V648" i="4"/>
  <c r="T769" i="4"/>
  <c r="K652" i="4" l="1"/>
  <c r="P651" i="4"/>
  <c r="U531" i="4"/>
  <c r="W531" i="4" s="1"/>
  <c r="M651" i="4"/>
  <c r="T770" i="4"/>
  <c r="V649" i="4"/>
  <c r="T771" i="4" l="1"/>
  <c r="V650" i="4"/>
  <c r="K653" i="4"/>
  <c r="P652" i="4"/>
  <c r="M652" i="4"/>
  <c r="U532" i="4"/>
  <c r="W532" i="4" s="1"/>
  <c r="P653" i="4" l="1"/>
  <c r="K654" i="4"/>
  <c r="M653" i="4"/>
  <c r="U533" i="4"/>
  <c r="W533" i="4" s="1"/>
  <c r="T772" i="4"/>
  <c r="V651" i="4"/>
  <c r="T773" i="4" l="1"/>
  <c r="V652" i="4"/>
  <c r="M654" i="4"/>
  <c r="K655" i="4"/>
  <c r="U534" i="4"/>
  <c r="W534" i="4" s="1"/>
  <c r="P654" i="4"/>
  <c r="K656" i="4" l="1"/>
  <c r="U535" i="4"/>
  <c r="W535" i="4" s="1"/>
  <c r="P655" i="4"/>
  <c r="M655" i="4"/>
  <c r="T774" i="4"/>
  <c r="V653" i="4"/>
  <c r="V654" i="4" l="1"/>
  <c r="T775" i="4"/>
  <c r="P656" i="4"/>
  <c r="U536" i="4"/>
  <c r="W536" i="4" s="1"/>
  <c r="M656" i="4"/>
  <c r="K657" i="4"/>
  <c r="M657" i="4" l="1"/>
  <c r="P657" i="4"/>
  <c r="U537" i="4"/>
  <c r="W537" i="4" s="1"/>
  <c r="K658" i="4"/>
  <c r="V655" i="4"/>
  <c r="T776" i="4"/>
  <c r="T777" i="4" l="1"/>
  <c r="V656" i="4"/>
  <c r="K659" i="4"/>
  <c r="P658" i="4"/>
  <c r="U538" i="4"/>
  <c r="W538" i="4" s="1"/>
  <c r="M658" i="4"/>
  <c r="K660" i="4" l="1"/>
  <c r="P659" i="4"/>
  <c r="M659" i="4"/>
  <c r="U539" i="4"/>
  <c r="W539" i="4" s="1"/>
  <c r="T778" i="4"/>
  <c r="V657" i="4"/>
  <c r="T779" i="4" l="1"/>
  <c r="V658" i="4"/>
  <c r="P660" i="4"/>
  <c r="K661" i="4"/>
  <c r="M660" i="4"/>
  <c r="U540" i="4"/>
  <c r="W540" i="4" s="1"/>
  <c r="M661" i="4" l="1"/>
  <c r="K662" i="4"/>
  <c r="P661" i="4"/>
  <c r="U541" i="4"/>
  <c r="W541" i="4" s="1"/>
  <c r="T780" i="4"/>
  <c r="V659" i="4"/>
  <c r="T781" i="4" l="1"/>
  <c r="V660" i="4"/>
  <c r="K663" i="4"/>
  <c r="U542" i="4"/>
  <c r="W542" i="4" s="1"/>
  <c r="P662" i="4"/>
  <c r="M662" i="4"/>
  <c r="P663" i="4" l="1"/>
  <c r="M663" i="4"/>
  <c r="K664" i="4"/>
  <c r="U543" i="4"/>
  <c r="W543" i="4" s="1"/>
  <c r="T782" i="4"/>
  <c r="V661" i="4"/>
  <c r="V662" i="4" l="1"/>
  <c r="T783" i="4"/>
  <c r="P664" i="4"/>
  <c r="M664" i="4"/>
  <c r="K665" i="4"/>
  <c r="U544" i="4"/>
  <c r="W544" i="4" s="1"/>
  <c r="P665" i="4" l="1"/>
  <c r="M665" i="4"/>
  <c r="K666" i="4"/>
  <c r="U545" i="4"/>
  <c r="W545" i="4" s="1"/>
  <c r="T784" i="4"/>
  <c r="V663" i="4"/>
  <c r="T785" i="4" l="1"/>
  <c r="V664" i="4"/>
  <c r="K667" i="4"/>
  <c r="P666" i="4"/>
  <c r="U546" i="4"/>
  <c r="W546" i="4" s="1"/>
  <c r="M666" i="4"/>
  <c r="K668" i="4" l="1"/>
  <c r="P667" i="4"/>
  <c r="U547" i="4"/>
  <c r="W547" i="4" s="1"/>
  <c r="M667" i="4"/>
  <c r="T786" i="4"/>
  <c r="V665" i="4"/>
  <c r="T787" i="4" l="1"/>
  <c r="V666" i="4"/>
  <c r="K669" i="4"/>
  <c r="P668" i="4"/>
  <c r="M668" i="4"/>
  <c r="U548" i="4"/>
  <c r="W548" i="4" s="1"/>
  <c r="K670" i="4" l="1"/>
  <c r="U549" i="4"/>
  <c r="W549" i="4" s="1"/>
  <c r="P669" i="4"/>
  <c r="M669" i="4"/>
  <c r="V667" i="4"/>
  <c r="T788" i="4"/>
  <c r="T789" i="4" l="1"/>
  <c r="V668" i="4"/>
  <c r="P670" i="4"/>
  <c r="M670" i="4"/>
  <c r="K671" i="4"/>
  <c r="U550" i="4"/>
  <c r="W550" i="4" s="1"/>
  <c r="P671" i="4" l="1"/>
  <c r="M671" i="4"/>
  <c r="K672" i="4"/>
  <c r="U551" i="4"/>
  <c r="W551" i="4" s="1"/>
  <c r="V669" i="4"/>
  <c r="T790" i="4"/>
  <c r="T791" i="4" l="1"/>
  <c r="V670" i="4"/>
  <c r="P672" i="4"/>
  <c r="M672" i="4"/>
  <c r="K673" i="4"/>
  <c r="U552" i="4"/>
  <c r="W552" i="4" s="1"/>
  <c r="K674" i="4" l="1"/>
  <c r="P673" i="4"/>
  <c r="U553" i="4"/>
  <c r="W553" i="4" s="1"/>
  <c r="M673" i="4"/>
  <c r="T792" i="4"/>
  <c r="V671" i="4"/>
  <c r="T793" i="4" l="1"/>
  <c r="V672" i="4"/>
  <c r="K675" i="4"/>
  <c r="P674" i="4"/>
  <c r="U554" i="4"/>
  <c r="W554" i="4" s="1"/>
  <c r="M674" i="4"/>
  <c r="K676" i="4" l="1"/>
  <c r="P675" i="4"/>
  <c r="M675" i="4"/>
  <c r="U555" i="4"/>
  <c r="W555" i="4" s="1"/>
  <c r="T794" i="4"/>
  <c r="V673" i="4"/>
  <c r="T795" i="4" l="1"/>
  <c r="V674" i="4"/>
  <c r="K677" i="4"/>
  <c r="P676" i="4"/>
  <c r="U556" i="4"/>
  <c r="W556" i="4" s="1"/>
  <c r="M676" i="4"/>
  <c r="K678" i="4" l="1"/>
  <c r="U557" i="4"/>
  <c r="W557" i="4" s="1"/>
  <c r="P677" i="4"/>
  <c r="M677" i="4"/>
  <c r="T796" i="4"/>
  <c r="V675" i="4"/>
  <c r="V676" i="4" l="1"/>
  <c r="T797" i="4"/>
  <c r="P678" i="4"/>
  <c r="M678" i="4"/>
  <c r="K679" i="4"/>
  <c r="U558" i="4"/>
  <c r="W558" i="4" s="1"/>
  <c r="P679" i="4" l="1"/>
  <c r="M679" i="4"/>
  <c r="K680" i="4"/>
  <c r="U559" i="4"/>
  <c r="W559" i="4" s="1"/>
  <c r="T798" i="4"/>
  <c r="V677" i="4"/>
  <c r="T799" i="4" l="1"/>
  <c r="V678" i="4"/>
  <c r="K681" i="4"/>
  <c r="P680" i="4"/>
  <c r="U560" i="4"/>
  <c r="W560" i="4" s="1"/>
  <c r="M680" i="4"/>
  <c r="K682" i="4" l="1"/>
  <c r="P681" i="4"/>
  <c r="U561" i="4"/>
  <c r="W561" i="4" s="1"/>
  <c r="M681" i="4"/>
  <c r="T800" i="4"/>
  <c r="V679" i="4"/>
  <c r="T801" i="4" l="1"/>
  <c r="V680" i="4"/>
  <c r="K683" i="4"/>
  <c r="P682" i="4"/>
  <c r="M682" i="4"/>
  <c r="U562" i="4"/>
  <c r="W562" i="4" s="1"/>
  <c r="K684" i="4" l="1"/>
  <c r="P683" i="4"/>
  <c r="U563" i="4"/>
  <c r="W563" i="4" s="1"/>
  <c r="M683" i="4"/>
  <c r="T802" i="4"/>
  <c r="V681" i="4"/>
  <c r="T803" i="4" l="1"/>
  <c r="V682" i="4"/>
  <c r="K685" i="4"/>
  <c r="U564" i="4"/>
  <c r="W564" i="4" s="1"/>
  <c r="P684" i="4"/>
  <c r="M684" i="4"/>
  <c r="P685" i="4" l="1"/>
  <c r="M685" i="4"/>
  <c r="K686" i="4"/>
  <c r="U565" i="4"/>
  <c r="W565" i="4" s="1"/>
  <c r="T804" i="4"/>
  <c r="V683" i="4"/>
  <c r="T805" i="4" l="1"/>
  <c r="V684" i="4"/>
  <c r="P686" i="4"/>
  <c r="M686" i="4"/>
  <c r="K687" i="4"/>
  <c r="U566" i="4"/>
  <c r="W566" i="4" s="1"/>
  <c r="K688" i="4" l="1"/>
  <c r="P687" i="4"/>
  <c r="U567" i="4"/>
  <c r="W567" i="4" s="1"/>
  <c r="M687" i="4"/>
  <c r="T806" i="4"/>
  <c r="V685" i="4"/>
  <c r="T807" i="4" l="1"/>
  <c r="V686" i="4"/>
  <c r="K689" i="4"/>
  <c r="P688" i="4"/>
  <c r="U568" i="4"/>
  <c r="W568" i="4" s="1"/>
  <c r="M688" i="4"/>
  <c r="K690" i="4" l="1"/>
  <c r="P689" i="4"/>
  <c r="M689" i="4"/>
  <c r="U569" i="4"/>
  <c r="W569" i="4" s="1"/>
  <c r="T808" i="4"/>
  <c r="V687" i="4"/>
  <c r="T809" i="4" l="1"/>
  <c r="V688" i="4"/>
  <c r="M690" i="4"/>
  <c r="K691" i="4"/>
  <c r="P690" i="4"/>
  <c r="U570" i="4"/>
  <c r="W570" i="4" s="1"/>
  <c r="K692" i="4" l="1"/>
  <c r="U571" i="4"/>
  <c r="W571" i="4" s="1"/>
  <c r="P691" i="4"/>
  <c r="M691" i="4"/>
  <c r="T810" i="4"/>
  <c r="V689" i="4"/>
  <c r="T811" i="4" l="1"/>
  <c r="V690" i="4"/>
  <c r="P692" i="4"/>
  <c r="U572" i="4"/>
  <c r="W572" i="4" s="1"/>
  <c r="K693" i="4"/>
  <c r="M692" i="4"/>
  <c r="P693" i="4" l="1"/>
  <c r="M693" i="4"/>
  <c r="K694" i="4"/>
  <c r="U573" i="4"/>
  <c r="W573" i="4" s="1"/>
  <c r="T812" i="4"/>
  <c r="V691" i="4"/>
  <c r="T813" i="4" l="1"/>
  <c r="V692" i="4"/>
  <c r="K695" i="4"/>
  <c r="P694" i="4"/>
  <c r="U574" i="4"/>
  <c r="W574" i="4" s="1"/>
  <c r="M694" i="4"/>
  <c r="K696" i="4" l="1"/>
  <c r="P695" i="4"/>
  <c r="U575" i="4"/>
  <c r="W575" i="4" s="1"/>
  <c r="M695" i="4"/>
  <c r="T814" i="4"/>
  <c r="V693" i="4"/>
  <c r="T815" i="4" l="1"/>
  <c r="V694" i="4"/>
  <c r="K697" i="4"/>
  <c r="P696" i="4"/>
  <c r="M696" i="4"/>
  <c r="U576" i="4"/>
  <c r="W576" i="4" s="1"/>
  <c r="M697" i="4" l="1"/>
  <c r="K698" i="4"/>
  <c r="P697" i="4"/>
  <c r="U577" i="4"/>
  <c r="W577" i="4" s="1"/>
  <c r="T816" i="4"/>
  <c r="V695" i="4"/>
  <c r="T817" i="4" l="1"/>
  <c r="V696" i="4"/>
  <c r="K699" i="4"/>
  <c r="U578" i="4"/>
  <c r="W578" i="4" s="1"/>
  <c r="P698" i="4"/>
  <c r="M698" i="4"/>
  <c r="P699" i="4" l="1"/>
  <c r="U579" i="4"/>
  <c r="W579" i="4" s="1"/>
  <c r="K700" i="4"/>
  <c r="M699" i="4"/>
  <c r="T818" i="4"/>
  <c r="V697" i="4"/>
  <c r="T819" i="4" l="1"/>
  <c r="V698" i="4"/>
  <c r="P700" i="4"/>
  <c r="M700" i="4"/>
  <c r="K701" i="4"/>
  <c r="U580" i="4"/>
  <c r="W580" i="4" s="1"/>
  <c r="P701" i="4" l="1"/>
  <c r="M701" i="4"/>
  <c r="U581" i="4"/>
  <c r="W581" i="4" s="1"/>
  <c r="K702" i="4"/>
  <c r="T820" i="4"/>
  <c r="V699" i="4"/>
  <c r="T821" i="4" l="1"/>
  <c r="V700" i="4"/>
  <c r="K703" i="4"/>
  <c r="P702" i="4"/>
  <c r="U582" i="4"/>
  <c r="W582" i="4" s="1"/>
  <c r="M702" i="4"/>
  <c r="K704" i="4" l="1"/>
  <c r="P703" i="4"/>
  <c r="U583" i="4"/>
  <c r="W583" i="4" s="1"/>
  <c r="M703" i="4"/>
  <c r="T822" i="4"/>
  <c r="V701" i="4"/>
  <c r="T823" i="4" l="1"/>
  <c r="V702" i="4"/>
  <c r="K705" i="4"/>
  <c r="P704" i="4"/>
  <c r="U584" i="4"/>
  <c r="W584" i="4" s="1"/>
  <c r="M704" i="4"/>
  <c r="U585" i="4" l="1"/>
  <c r="W585" i="4" s="1"/>
  <c r="K706" i="4"/>
  <c r="P705" i="4"/>
  <c r="M705" i="4"/>
  <c r="T824" i="4"/>
  <c r="V703" i="4"/>
  <c r="T825" i="4" l="1"/>
  <c r="V704" i="4"/>
  <c r="P706" i="4"/>
  <c r="U586" i="4"/>
  <c r="W586" i="4" s="1"/>
  <c r="K707" i="4"/>
  <c r="M706" i="4"/>
  <c r="P707" i="4" l="1"/>
  <c r="M707" i="4"/>
  <c r="K708" i="4"/>
  <c r="U587" i="4"/>
  <c r="W587" i="4" s="1"/>
  <c r="V705" i="4"/>
  <c r="T826" i="4"/>
  <c r="V706" i="4" l="1"/>
  <c r="T827" i="4"/>
  <c r="P708" i="4"/>
  <c r="M708" i="4"/>
  <c r="K709" i="4"/>
  <c r="U588" i="4"/>
  <c r="W588" i="4" s="1"/>
  <c r="K710" i="4" l="1"/>
  <c r="P709" i="4"/>
  <c r="U589" i="4"/>
  <c r="W589" i="4" s="1"/>
  <c r="M709" i="4"/>
  <c r="T828" i="4"/>
  <c r="V707" i="4"/>
  <c r="T829" i="4" l="1"/>
  <c r="V708" i="4"/>
  <c r="K711" i="4"/>
  <c r="P710" i="4"/>
  <c r="U590" i="4"/>
  <c r="W590" i="4" s="1"/>
  <c r="M710" i="4"/>
  <c r="K712" i="4" l="1"/>
  <c r="P711" i="4"/>
  <c r="M711" i="4"/>
  <c r="U591" i="4"/>
  <c r="W591" i="4" s="1"/>
  <c r="T830" i="4"/>
  <c r="V709" i="4"/>
  <c r="T831" i="4" l="1"/>
  <c r="V710" i="4"/>
  <c r="M712" i="4"/>
  <c r="K713" i="4"/>
  <c r="P712" i="4"/>
  <c r="U592" i="4"/>
  <c r="W592" i="4" s="1"/>
  <c r="U593" i="4" l="1"/>
  <c r="W593" i="4" s="1"/>
  <c r="K714" i="4"/>
  <c r="P713" i="4"/>
  <c r="M713" i="4"/>
  <c r="V711" i="4"/>
  <c r="T832" i="4"/>
  <c r="T833" i="4" l="1"/>
  <c r="V712" i="4"/>
  <c r="P714" i="4"/>
  <c r="U594" i="4"/>
  <c r="W594" i="4" s="1"/>
  <c r="K715" i="4"/>
  <c r="M714" i="4"/>
  <c r="P715" i="4" l="1"/>
  <c r="M715" i="4"/>
  <c r="K716" i="4"/>
  <c r="U595" i="4"/>
  <c r="W595" i="4" s="1"/>
  <c r="T834" i="4"/>
  <c r="V713" i="4"/>
  <c r="T835" i="4" l="1"/>
  <c r="V714" i="4"/>
  <c r="K717" i="4"/>
  <c r="P716" i="4"/>
  <c r="M716" i="4"/>
  <c r="U596" i="4"/>
  <c r="W596" i="4" s="1"/>
  <c r="K718" i="4" l="1"/>
  <c r="P717" i="4"/>
  <c r="U597" i="4"/>
  <c r="W597" i="4" s="1"/>
  <c r="M717" i="4"/>
  <c r="T836" i="4"/>
  <c r="V715" i="4"/>
  <c r="T837" i="4" l="1"/>
  <c r="V716" i="4"/>
  <c r="K719" i="4"/>
  <c r="P718" i="4"/>
  <c r="M718" i="4"/>
  <c r="U598" i="4"/>
  <c r="W598" i="4" s="1"/>
  <c r="M719" i="4" l="1"/>
  <c r="K720" i="4"/>
  <c r="P719" i="4"/>
  <c r="U599" i="4"/>
  <c r="W599" i="4" s="1"/>
  <c r="T838" i="4"/>
  <c r="V717" i="4"/>
  <c r="T839" i="4" l="1"/>
  <c r="V718" i="4"/>
  <c r="U600" i="4"/>
  <c r="W600" i="4" s="1"/>
  <c r="K721" i="4"/>
  <c r="P720" i="4"/>
  <c r="M720" i="4"/>
  <c r="P721" i="4" l="1"/>
  <c r="U601" i="4"/>
  <c r="W601" i="4" s="1"/>
  <c r="K722" i="4"/>
  <c r="M721" i="4"/>
  <c r="T840" i="4"/>
  <c r="V719" i="4"/>
  <c r="P722" i="4" l="1"/>
  <c r="M722" i="4"/>
  <c r="K723" i="4"/>
  <c r="U602" i="4"/>
  <c r="W602" i="4" s="1"/>
  <c r="T841" i="4"/>
  <c r="V720" i="4"/>
  <c r="T842" i="4" l="1"/>
  <c r="V721" i="4"/>
  <c r="P723" i="4"/>
  <c r="M723" i="4"/>
  <c r="K724" i="4"/>
  <c r="U603" i="4"/>
  <c r="W603" i="4" s="1"/>
  <c r="K725" i="4" l="1"/>
  <c r="P724" i="4"/>
  <c r="U604" i="4"/>
  <c r="W604" i="4" s="1"/>
  <c r="M724" i="4"/>
  <c r="T843" i="4"/>
  <c r="V722" i="4"/>
  <c r="T844" i="4" l="1"/>
  <c r="V723" i="4"/>
  <c r="K726" i="4"/>
  <c r="P725" i="4"/>
  <c r="U605" i="4"/>
  <c r="W605" i="4" s="1"/>
  <c r="M725" i="4"/>
  <c r="K727" i="4" l="1"/>
  <c r="P726" i="4"/>
  <c r="U606" i="4"/>
  <c r="W606" i="4" s="1"/>
  <c r="M726" i="4"/>
  <c r="T845" i="4"/>
  <c r="V724" i="4"/>
  <c r="T846" i="4" l="1"/>
  <c r="V725" i="4"/>
  <c r="M727" i="4"/>
  <c r="K728" i="4"/>
  <c r="P727" i="4"/>
  <c r="U607" i="4"/>
  <c r="W607" i="4" s="1"/>
  <c r="U608" i="4" l="1"/>
  <c r="W608" i="4" s="1"/>
  <c r="K729" i="4"/>
  <c r="P728" i="4"/>
  <c r="M728" i="4"/>
  <c r="T847" i="4"/>
  <c r="V726" i="4"/>
  <c r="T848" i="4" l="1"/>
  <c r="V727" i="4"/>
  <c r="P729" i="4"/>
  <c r="M729" i="4"/>
  <c r="K730" i="4"/>
  <c r="U609" i="4"/>
  <c r="W609" i="4" s="1"/>
  <c r="P730" i="4" l="1"/>
  <c r="M730" i="4"/>
  <c r="K731" i="4"/>
  <c r="U610" i="4"/>
  <c r="W610" i="4" s="1"/>
  <c r="T849" i="4"/>
  <c r="V728" i="4"/>
  <c r="T850" i="4" l="1"/>
  <c r="V729" i="4"/>
  <c r="K732" i="4"/>
  <c r="P731" i="4"/>
  <c r="U611" i="4"/>
  <c r="W611" i="4" s="1"/>
  <c r="M731" i="4"/>
  <c r="K733" i="4" l="1"/>
  <c r="P732" i="4"/>
  <c r="U612" i="4"/>
  <c r="W612" i="4" s="1"/>
  <c r="M732" i="4"/>
  <c r="T851" i="4"/>
  <c r="V730" i="4"/>
  <c r="T852" i="4" l="1"/>
  <c r="V731" i="4"/>
  <c r="K734" i="4"/>
  <c r="P733" i="4"/>
  <c r="U613" i="4"/>
  <c r="W613" i="4" s="1"/>
  <c r="M733" i="4"/>
  <c r="M734" i="4" l="1"/>
  <c r="K735" i="4"/>
  <c r="P734" i="4"/>
  <c r="U614" i="4"/>
  <c r="W614" i="4" s="1"/>
  <c r="T853" i="4"/>
  <c r="V732" i="4"/>
  <c r="T854" i="4" l="1"/>
  <c r="V733" i="4"/>
  <c r="U615" i="4"/>
  <c r="W615" i="4" s="1"/>
  <c r="K736" i="4"/>
  <c r="P735" i="4"/>
  <c r="M735" i="4"/>
  <c r="P736" i="4" l="1"/>
  <c r="U616" i="4"/>
  <c r="W616" i="4" s="1"/>
  <c r="K737" i="4"/>
  <c r="M736" i="4"/>
  <c r="T855" i="4"/>
  <c r="V734" i="4"/>
  <c r="T856" i="4" l="1"/>
  <c r="V735" i="4"/>
  <c r="P737" i="4"/>
  <c r="M737" i="4"/>
  <c r="K738" i="4"/>
  <c r="U617" i="4"/>
  <c r="W617" i="4" s="1"/>
  <c r="P738" i="4" l="1"/>
  <c r="M738" i="4"/>
  <c r="K739" i="4"/>
  <c r="U618" i="4"/>
  <c r="W618" i="4" s="1"/>
  <c r="T857" i="4"/>
  <c r="V736" i="4"/>
  <c r="T858" i="4" l="1"/>
  <c r="V737" i="4"/>
  <c r="K740" i="4"/>
  <c r="P739" i="4"/>
  <c r="U619" i="4"/>
  <c r="W619" i="4" s="1"/>
  <c r="M739" i="4"/>
  <c r="K741" i="4" l="1"/>
  <c r="P740" i="4"/>
  <c r="U620" i="4"/>
  <c r="W620" i="4" s="1"/>
  <c r="M740" i="4"/>
  <c r="T859" i="4"/>
  <c r="V738" i="4"/>
  <c r="T860" i="4" l="1"/>
  <c r="V739" i="4"/>
  <c r="M741" i="4"/>
  <c r="K742" i="4"/>
  <c r="P741" i="4"/>
  <c r="U621" i="4"/>
  <c r="W621" i="4" s="1"/>
  <c r="U622" i="4" l="1"/>
  <c r="W622" i="4" s="1"/>
  <c r="K743" i="4"/>
  <c r="P742" i="4"/>
  <c r="M742" i="4"/>
  <c r="T861" i="4"/>
  <c r="V740" i="4"/>
  <c r="T862" i="4" l="1"/>
  <c r="V741" i="4"/>
  <c r="P743" i="4"/>
  <c r="U623" i="4"/>
  <c r="W623" i="4" s="1"/>
  <c r="K744" i="4"/>
  <c r="M743" i="4"/>
  <c r="P744" i="4" l="1"/>
  <c r="M744" i="4"/>
  <c r="K745" i="4"/>
  <c r="U624" i="4"/>
  <c r="W624" i="4" s="1"/>
  <c r="T863" i="4"/>
  <c r="V742" i="4"/>
  <c r="T864" i="4" l="1"/>
  <c r="V743" i="4"/>
  <c r="P745" i="4"/>
  <c r="M745" i="4"/>
  <c r="U625" i="4"/>
  <c r="W625" i="4" s="1"/>
  <c r="K746" i="4"/>
  <c r="K747" i="4" l="1"/>
  <c r="P746" i="4"/>
  <c r="U626" i="4"/>
  <c r="W626" i="4" s="1"/>
  <c r="M746" i="4"/>
  <c r="T865" i="4"/>
  <c r="V744" i="4"/>
  <c r="T866" i="4" l="1"/>
  <c r="V745" i="4"/>
  <c r="K748" i="4"/>
  <c r="P747" i="4"/>
  <c r="U627" i="4"/>
  <c r="W627" i="4" s="1"/>
  <c r="M747" i="4"/>
  <c r="K749" i="4" l="1"/>
  <c r="P748" i="4"/>
  <c r="M748" i="4"/>
  <c r="U628" i="4"/>
  <c r="W628" i="4" s="1"/>
  <c r="T867" i="4"/>
  <c r="V746" i="4"/>
  <c r="T868" i="4" l="1"/>
  <c r="V747" i="4"/>
  <c r="M749" i="4"/>
  <c r="K750" i="4"/>
  <c r="P749" i="4"/>
  <c r="U629" i="4"/>
  <c r="W629" i="4" s="1"/>
  <c r="U630" i="4" l="1"/>
  <c r="W630" i="4" s="1"/>
  <c r="K751" i="4"/>
  <c r="P750" i="4"/>
  <c r="M750" i="4"/>
  <c r="T869" i="4"/>
  <c r="V748" i="4"/>
  <c r="T870" i="4" l="1"/>
  <c r="V749" i="4"/>
  <c r="P751" i="4"/>
  <c r="U631" i="4"/>
  <c r="W631" i="4" s="1"/>
  <c r="K752" i="4"/>
  <c r="M751" i="4"/>
  <c r="P752" i="4" l="1"/>
  <c r="M752" i="4"/>
  <c r="K753" i="4"/>
  <c r="U632" i="4"/>
  <c r="W632" i="4" s="1"/>
  <c r="T871" i="4"/>
  <c r="V750" i="4"/>
  <c r="T872" i="4" l="1"/>
  <c r="V751" i="4"/>
  <c r="K754" i="4"/>
  <c r="P753" i="4"/>
  <c r="U633" i="4"/>
  <c r="W633" i="4" s="1"/>
  <c r="M753" i="4"/>
  <c r="K755" i="4" l="1"/>
  <c r="P754" i="4"/>
  <c r="U634" i="4"/>
  <c r="W634" i="4" s="1"/>
  <c r="M754" i="4"/>
  <c r="T873" i="4"/>
  <c r="V752" i="4"/>
  <c r="T874" i="4" l="1"/>
  <c r="V753" i="4"/>
  <c r="K756" i="4"/>
  <c r="P755" i="4"/>
  <c r="M755" i="4"/>
  <c r="U635" i="4"/>
  <c r="W635" i="4" s="1"/>
  <c r="M756" i="4" l="1"/>
  <c r="K757" i="4"/>
  <c r="P756" i="4"/>
  <c r="U636" i="4"/>
  <c r="W636" i="4" s="1"/>
  <c r="T875" i="4"/>
  <c r="V754" i="4"/>
  <c r="T876" i="4" l="1"/>
  <c r="V755" i="4"/>
  <c r="U637" i="4"/>
  <c r="W637" i="4" s="1"/>
  <c r="K758" i="4"/>
  <c r="P757" i="4"/>
  <c r="M757" i="4"/>
  <c r="P758" i="4" l="1"/>
  <c r="U638" i="4"/>
  <c r="W638" i="4" s="1"/>
  <c r="K759" i="4"/>
  <c r="M758" i="4"/>
  <c r="T877" i="4"/>
  <c r="V756" i="4"/>
  <c r="T878" i="4" l="1"/>
  <c r="V757" i="4"/>
  <c r="P759" i="4"/>
  <c r="M759" i="4"/>
  <c r="K760" i="4"/>
  <c r="U639" i="4"/>
  <c r="W639" i="4" s="1"/>
  <c r="P760" i="4" l="1"/>
  <c r="M760" i="4"/>
  <c r="U640" i="4"/>
  <c r="W640" i="4" s="1"/>
  <c r="K761" i="4"/>
  <c r="T879" i="4"/>
  <c r="V758" i="4"/>
  <c r="T880" i="4" l="1"/>
  <c r="V759" i="4"/>
  <c r="K762" i="4"/>
  <c r="P761" i="4"/>
  <c r="U641" i="4"/>
  <c r="W641" i="4" s="1"/>
  <c r="M761" i="4"/>
  <c r="K763" i="4" l="1"/>
  <c r="P762" i="4"/>
  <c r="U642" i="4"/>
  <c r="W642" i="4" s="1"/>
  <c r="M762" i="4"/>
  <c r="T881" i="4"/>
  <c r="V760" i="4"/>
  <c r="T882" i="4" l="1"/>
  <c r="V761" i="4"/>
  <c r="K764" i="4"/>
  <c r="P763" i="4"/>
  <c r="M763" i="4"/>
  <c r="U643" i="4"/>
  <c r="W643" i="4" s="1"/>
  <c r="M764" i="4" l="1"/>
  <c r="K765" i="4"/>
  <c r="P764" i="4"/>
  <c r="U644" i="4"/>
  <c r="W644" i="4" s="1"/>
  <c r="T883" i="4"/>
  <c r="V762" i="4"/>
  <c r="T884" i="4" l="1"/>
  <c r="V763" i="4"/>
  <c r="K766" i="4"/>
  <c r="P765" i="4"/>
  <c r="U645" i="4"/>
  <c r="W645" i="4" s="1"/>
  <c r="M765" i="4"/>
  <c r="K767" i="4" l="1"/>
  <c r="P766" i="4"/>
  <c r="U646" i="4"/>
  <c r="W646" i="4" s="1"/>
  <c r="M766" i="4"/>
  <c r="T885" i="4"/>
  <c r="V764" i="4"/>
  <c r="T886" i="4" l="1"/>
  <c r="V765" i="4"/>
  <c r="P767" i="4"/>
  <c r="U647" i="4"/>
  <c r="W647" i="4" s="1"/>
  <c r="K768" i="4"/>
  <c r="M767" i="4"/>
  <c r="K769" i="4" l="1"/>
  <c r="P768" i="4"/>
  <c r="M768" i="4"/>
  <c r="U648" i="4"/>
  <c r="W648" i="4" s="1"/>
  <c r="T887" i="4"/>
  <c r="V766" i="4"/>
  <c r="T888" i="4" l="1"/>
  <c r="V767" i="4"/>
  <c r="K770" i="4"/>
  <c r="U649" i="4"/>
  <c r="W649" i="4" s="1"/>
  <c r="P769" i="4"/>
  <c r="M769" i="4"/>
  <c r="K771" i="4" l="1"/>
  <c r="P770" i="4"/>
  <c r="M770" i="4"/>
  <c r="U650" i="4"/>
  <c r="W650" i="4" s="1"/>
  <c r="V768" i="4"/>
  <c r="T889" i="4"/>
  <c r="T890" i="4" l="1"/>
  <c r="V769" i="4"/>
  <c r="P771" i="4"/>
  <c r="K772" i="4"/>
  <c r="U651" i="4"/>
  <c r="W651" i="4" s="1"/>
  <c r="M771" i="4"/>
  <c r="K773" i="4" l="1"/>
  <c r="U652" i="4"/>
  <c r="W652" i="4" s="1"/>
  <c r="P772" i="4"/>
  <c r="M772" i="4"/>
  <c r="T891" i="4"/>
  <c r="V770" i="4"/>
  <c r="T892" i="4" l="1"/>
  <c r="V771" i="4"/>
  <c r="U653" i="4"/>
  <c r="W653" i="4" s="1"/>
  <c r="K774" i="4"/>
  <c r="P773" i="4"/>
  <c r="M773" i="4"/>
  <c r="K775" i="4" l="1"/>
  <c r="P774" i="4"/>
  <c r="M774" i="4"/>
  <c r="U654" i="4"/>
  <c r="W654" i="4" s="1"/>
  <c r="T893" i="4"/>
  <c r="V772" i="4"/>
  <c r="T894" i="4" l="1"/>
  <c r="V773" i="4"/>
  <c r="P775" i="4"/>
  <c r="M775" i="4"/>
  <c r="U655" i="4"/>
  <c r="W655" i="4" s="1"/>
  <c r="K776" i="4"/>
  <c r="K777" i="4" l="1"/>
  <c r="P776" i="4"/>
  <c r="M776" i="4"/>
  <c r="U656" i="4"/>
  <c r="W656" i="4" s="1"/>
  <c r="T895" i="4"/>
  <c r="V774" i="4"/>
  <c r="T896" i="4" l="1"/>
  <c r="V775" i="4"/>
  <c r="K778" i="4"/>
  <c r="P777" i="4"/>
  <c r="U657" i="4"/>
  <c r="W657" i="4" s="1"/>
  <c r="M777" i="4"/>
  <c r="P778" i="4" l="1"/>
  <c r="K779" i="4"/>
  <c r="M778" i="4"/>
  <c r="U658" i="4"/>
  <c r="W658" i="4" s="1"/>
  <c r="T897" i="4"/>
  <c r="V776" i="4"/>
  <c r="K780" i="4" l="1"/>
  <c r="M779" i="4"/>
  <c r="U659" i="4"/>
  <c r="W659" i="4" s="1"/>
  <c r="P779" i="4"/>
  <c r="T898" i="4"/>
  <c r="V777" i="4"/>
  <c r="T899" i="4" l="1"/>
  <c r="V778" i="4"/>
  <c r="U660" i="4"/>
  <c r="W660" i="4" s="1"/>
  <c r="P780" i="4"/>
  <c r="K781" i="4"/>
  <c r="M780" i="4"/>
  <c r="P781" i="4" l="1"/>
  <c r="K782" i="4"/>
  <c r="U661" i="4"/>
  <c r="W661" i="4" s="1"/>
  <c r="M781" i="4"/>
  <c r="T900" i="4"/>
  <c r="V779" i="4"/>
  <c r="T901" i="4" l="1"/>
  <c r="V780" i="4"/>
  <c r="P782" i="4"/>
  <c r="K783" i="4"/>
  <c r="U662" i="4"/>
  <c r="W662" i="4" s="1"/>
  <c r="M782" i="4"/>
  <c r="P783" i="4" l="1"/>
  <c r="K784" i="4"/>
  <c r="M783" i="4"/>
  <c r="U663" i="4"/>
  <c r="W663" i="4" s="1"/>
  <c r="T902" i="4"/>
  <c r="V781" i="4"/>
  <c r="T903" i="4" l="1"/>
  <c r="V782" i="4"/>
  <c r="K785" i="4"/>
  <c r="P784" i="4"/>
  <c r="U664" i="4"/>
  <c r="W664" i="4" s="1"/>
  <c r="M784" i="4"/>
  <c r="K786" i="4" l="1"/>
  <c r="P785" i="4"/>
  <c r="U665" i="4"/>
  <c r="W665" i="4" s="1"/>
  <c r="M785" i="4"/>
  <c r="T904" i="4"/>
  <c r="V783" i="4"/>
  <c r="T905" i="4" l="1"/>
  <c r="V784" i="4"/>
  <c r="P786" i="4"/>
  <c r="K787" i="4"/>
  <c r="M786" i="4"/>
  <c r="U666" i="4"/>
  <c r="W666" i="4" s="1"/>
  <c r="M787" i="4" l="1"/>
  <c r="K788" i="4"/>
  <c r="P787" i="4"/>
  <c r="U667" i="4"/>
  <c r="W667" i="4" s="1"/>
  <c r="T906" i="4"/>
  <c r="V785" i="4"/>
  <c r="T907" i="4" l="1"/>
  <c r="V786" i="4"/>
  <c r="K789" i="4"/>
  <c r="P788" i="4"/>
  <c r="U668" i="4"/>
  <c r="W668" i="4" s="1"/>
  <c r="M788" i="4"/>
  <c r="P789" i="4" l="1"/>
  <c r="K790" i="4"/>
  <c r="U669" i="4"/>
  <c r="W669" i="4" s="1"/>
  <c r="M789" i="4"/>
  <c r="T908" i="4"/>
  <c r="V787" i="4"/>
  <c r="T909" i="4" l="1"/>
  <c r="V788" i="4"/>
  <c r="K791" i="4"/>
  <c r="M790" i="4"/>
  <c r="U670" i="4"/>
  <c r="W670" i="4" s="1"/>
  <c r="P790" i="4"/>
  <c r="K792" i="4" l="1"/>
  <c r="P791" i="4"/>
  <c r="U671" i="4"/>
  <c r="W671" i="4" s="1"/>
  <c r="M791" i="4"/>
  <c r="T910" i="4"/>
  <c r="V789" i="4"/>
  <c r="T911" i="4" l="1"/>
  <c r="V790" i="4"/>
  <c r="K793" i="4"/>
  <c r="P792" i="4"/>
  <c r="U672" i="4"/>
  <c r="W672" i="4" s="1"/>
  <c r="M792" i="4"/>
  <c r="P793" i="4" l="1"/>
  <c r="K794" i="4"/>
  <c r="M793" i="4"/>
  <c r="U673" i="4"/>
  <c r="W673" i="4" s="1"/>
  <c r="T912" i="4"/>
  <c r="V791" i="4"/>
  <c r="T913" i="4" l="1"/>
  <c r="V792" i="4"/>
  <c r="M794" i="4"/>
  <c r="K795" i="4"/>
  <c r="P794" i="4"/>
  <c r="U674" i="4"/>
  <c r="W674" i="4" s="1"/>
  <c r="P795" i="4" l="1"/>
  <c r="K796" i="4"/>
  <c r="U675" i="4"/>
  <c r="W675" i="4" s="1"/>
  <c r="M795" i="4"/>
  <c r="T914" i="4"/>
  <c r="V793" i="4"/>
  <c r="T915" i="4" l="1"/>
  <c r="V794" i="4"/>
  <c r="P796" i="4"/>
  <c r="K797" i="4"/>
  <c r="U676" i="4"/>
  <c r="W676" i="4" s="1"/>
  <c r="M796" i="4"/>
  <c r="P797" i="4" l="1"/>
  <c r="U677" i="4"/>
  <c r="W677" i="4" s="1"/>
  <c r="K798" i="4"/>
  <c r="M797" i="4"/>
  <c r="T916" i="4"/>
  <c r="V795" i="4"/>
  <c r="T917" i="4" l="1"/>
  <c r="V796" i="4"/>
  <c r="P798" i="4"/>
  <c r="K799" i="4"/>
  <c r="M798" i="4"/>
  <c r="U678" i="4"/>
  <c r="W678" i="4" s="1"/>
  <c r="K800" i="4" l="1"/>
  <c r="P799" i="4"/>
  <c r="U679" i="4"/>
  <c r="W679" i="4" s="1"/>
  <c r="M799" i="4"/>
  <c r="T918" i="4"/>
  <c r="V797" i="4"/>
  <c r="T919" i="4" l="1"/>
  <c r="V798" i="4"/>
  <c r="P800" i="4"/>
  <c r="M800" i="4"/>
  <c r="K801" i="4"/>
  <c r="U680" i="4"/>
  <c r="W680" i="4" s="1"/>
  <c r="M801" i="4" l="1"/>
  <c r="K802" i="4"/>
  <c r="U681" i="4"/>
  <c r="W681" i="4" s="1"/>
  <c r="P801" i="4"/>
  <c r="T920" i="4"/>
  <c r="V799" i="4"/>
  <c r="T921" i="4" l="1"/>
  <c r="V800" i="4"/>
  <c r="K803" i="4"/>
  <c r="U682" i="4"/>
  <c r="W682" i="4" s="1"/>
  <c r="P802" i="4"/>
  <c r="M802" i="4"/>
  <c r="P803" i="4" l="1"/>
  <c r="K804" i="4"/>
  <c r="U683" i="4"/>
  <c r="W683" i="4" s="1"/>
  <c r="M803" i="4"/>
  <c r="T922" i="4"/>
  <c r="V801" i="4"/>
  <c r="T923" i="4" l="1"/>
  <c r="V802" i="4"/>
  <c r="P804" i="4"/>
  <c r="U684" i="4"/>
  <c r="W684" i="4" s="1"/>
  <c r="K805" i="4"/>
  <c r="M804" i="4"/>
  <c r="M805" i="4" l="1"/>
  <c r="P805" i="4"/>
  <c r="K806" i="4"/>
  <c r="U685" i="4"/>
  <c r="W685" i="4" s="1"/>
  <c r="T924" i="4"/>
  <c r="V803" i="4"/>
  <c r="K807" i="4" l="1"/>
  <c r="P806" i="4"/>
  <c r="U686" i="4"/>
  <c r="W686" i="4" s="1"/>
  <c r="M806" i="4"/>
  <c r="T925" i="4"/>
  <c r="V804" i="4"/>
  <c r="T926" i="4" l="1"/>
  <c r="V805" i="4"/>
  <c r="K808" i="4"/>
  <c r="P807" i="4"/>
  <c r="M807" i="4"/>
  <c r="U687" i="4"/>
  <c r="W687" i="4" s="1"/>
  <c r="P808" i="4" l="1"/>
  <c r="U688" i="4"/>
  <c r="W688" i="4" s="1"/>
  <c r="K809" i="4"/>
  <c r="M808" i="4"/>
  <c r="T927" i="4"/>
  <c r="V806" i="4"/>
  <c r="T928" i="4" l="1"/>
  <c r="V807" i="4"/>
  <c r="M809" i="4"/>
  <c r="K810" i="4"/>
  <c r="P809" i="4"/>
  <c r="U689" i="4"/>
  <c r="W689" i="4" s="1"/>
  <c r="K811" i="4" l="1"/>
  <c r="P810" i="4"/>
  <c r="U690" i="4"/>
  <c r="W690" i="4" s="1"/>
  <c r="M810" i="4"/>
  <c r="T929" i="4"/>
  <c r="V808" i="4"/>
  <c r="T930" i="4" l="1"/>
  <c r="V809" i="4"/>
  <c r="P811" i="4"/>
  <c r="K812" i="4"/>
  <c r="M811" i="4"/>
  <c r="U691" i="4"/>
  <c r="W691" i="4" s="1"/>
  <c r="P812" i="4" l="1"/>
  <c r="U692" i="4"/>
  <c r="W692" i="4" s="1"/>
  <c r="K813" i="4"/>
  <c r="M812" i="4"/>
  <c r="T931" i="4"/>
  <c r="V810" i="4"/>
  <c r="T932" i="4" l="1"/>
  <c r="V811" i="4"/>
  <c r="K814" i="4"/>
  <c r="P813" i="4"/>
  <c r="U693" i="4"/>
  <c r="W693" i="4" s="1"/>
  <c r="M813" i="4"/>
  <c r="K815" i="4" l="1"/>
  <c r="P814" i="4"/>
  <c r="M814" i="4"/>
  <c r="U694" i="4"/>
  <c r="W694" i="4" s="1"/>
  <c r="T933" i="4"/>
  <c r="V812" i="4"/>
  <c r="T934" i="4" l="1"/>
  <c r="V813" i="4"/>
  <c r="P815" i="4"/>
  <c r="U695" i="4"/>
  <c r="W695" i="4" s="1"/>
  <c r="K816" i="4"/>
  <c r="M815" i="4"/>
  <c r="M816" i="4" l="1"/>
  <c r="K817" i="4"/>
  <c r="P816" i="4"/>
  <c r="U696" i="4"/>
  <c r="W696" i="4" s="1"/>
  <c r="T935" i="4"/>
  <c r="V814" i="4"/>
  <c r="T936" i="4" l="1"/>
  <c r="V815" i="4"/>
  <c r="K818" i="4"/>
  <c r="P817" i="4"/>
  <c r="U697" i="4"/>
  <c r="W697" i="4" s="1"/>
  <c r="M817" i="4"/>
  <c r="P818" i="4" l="1"/>
  <c r="K819" i="4"/>
  <c r="M818" i="4"/>
  <c r="U698" i="4"/>
  <c r="W698" i="4" s="1"/>
  <c r="T937" i="4"/>
  <c r="V816" i="4"/>
  <c r="P819" i="4" l="1"/>
  <c r="K820" i="4"/>
  <c r="U699" i="4"/>
  <c r="W699" i="4" s="1"/>
  <c r="M819" i="4"/>
  <c r="T938" i="4"/>
  <c r="V817" i="4"/>
  <c r="T939" i="4" l="1"/>
  <c r="V818" i="4"/>
  <c r="M820" i="4"/>
  <c r="P820" i="4"/>
  <c r="K821" i="4"/>
  <c r="U700" i="4"/>
  <c r="W700" i="4" s="1"/>
  <c r="K822" i="4" l="1"/>
  <c r="P821" i="4"/>
  <c r="U701" i="4"/>
  <c r="W701" i="4" s="1"/>
  <c r="M821" i="4"/>
  <c r="T940" i="4"/>
  <c r="V819" i="4"/>
  <c r="T941" i="4" l="1"/>
  <c r="V820" i="4"/>
  <c r="K823" i="4"/>
  <c r="P822" i="4"/>
  <c r="M822" i="4"/>
  <c r="U702" i="4"/>
  <c r="W702" i="4" s="1"/>
  <c r="P823" i="4" l="1"/>
  <c r="U703" i="4"/>
  <c r="W703" i="4" s="1"/>
  <c r="K824" i="4"/>
  <c r="M823" i="4"/>
  <c r="T942" i="4"/>
  <c r="V821" i="4"/>
  <c r="T943" i="4" l="1"/>
  <c r="V822" i="4"/>
  <c r="M824" i="4"/>
  <c r="K825" i="4"/>
  <c r="P824" i="4"/>
  <c r="U704" i="4"/>
  <c r="W704" i="4" s="1"/>
  <c r="P825" i="4" l="1"/>
  <c r="K826" i="4"/>
  <c r="M825" i="4"/>
  <c r="U705" i="4"/>
  <c r="W705" i="4" s="1"/>
  <c r="T944" i="4"/>
  <c r="V823" i="4"/>
  <c r="P826" i="4" l="1"/>
  <c r="K827" i="4"/>
  <c r="U706" i="4"/>
  <c r="W706" i="4" s="1"/>
  <c r="M826" i="4"/>
  <c r="T945" i="4"/>
  <c r="V824" i="4"/>
  <c r="T946" i="4" l="1"/>
  <c r="V825" i="4"/>
  <c r="M827" i="4"/>
  <c r="P827" i="4"/>
  <c r="K828" i="4"/>
  <c r="U707" i="4"/>
  <c r="W707" i="4" s="1"/>
  <c r="K829" i="4" l="1"/>
  <c r="P828" i="4"/>
  <c r="U708" i="4"/>
  <c r="W708" i="4" s="1"/>
  <c r="M828" i="4"/>
  <c r="T947" i="4"/>
  <c r="V826" i="4"/>
  <c r="T948" i="4" l="1"/>
  <c r="V827" i="4"/>
  <c r="P829" i="4"/>
  <c r="M829" i="4"/>
  <c r="K830" i="4"/>
  <c r="U709" i="4"/>
  <c r="W709" i="4" s="1"/>
  <c r="P830" i="4" l="1"/>
  <c r="K831" i="4"/>
  <c r="U710" i="4"/>
  <c r="W710" i="4" s="1"/>
  <c r="M830" i="4"/>
  <c r="T949" i="4"/>
  <c r="V828" i="4"/>
  <c r="K832" i="4" l="1"/>
  <c r="P831" i="4"/>
  <c r="M831" i="4"/>
  <c r="U711" i="4"/>
  <c r="W711" i="4" s="1"/>
  <c r="T950" i="4"/>
  <c r="V829" i="4"/>
  <c r="T951" i="4" l="1"/>
  <c r="V830" i="4"/>
  <c r="K833" i="4"/>
  <c r="P832" i="4"/>
  <c r="U712" i="4"/>
  <c r="W712" i="4" s="1"/>
  <c r="M832" i="4"/>
  <c r="K834" i="4" l="1"/>
  <c r="P833" i="4"/>
  <c r="U713" i="4"/>
  <c r="W713" i="4" s="1"/>
  <c r="M833" i="4"/>
  <c r="T952" i="4"/>
  <c r="V831" i="4"/>
  <c r="T953" i="4" l="1"/>
  <c r="V832" i="4"/>
  <c r="K835" i="4"/>
  <c r="P834" i="4"/>
  <c r="U714" i="4"/>
  <c r="W714" i="4" s="1"/>
  <c r="M834" i="4"/>
  <c r="M835" i="4" l="1"/>
  <c r="P835" i="4"/>
  <c r="U715" i="4"/>
  <c r="W715" i="4" s="1"/>
  <c r="K836" i="4"/>
  <c r="T954" i="4"/>
  <c r="V833" i="4"/>
  <c r="T955" i="4" l="1"/>
  <c r="V834" i="4"/>
  <c r="K837" i="4"/>
  <c r="P836" i="4"/>
  <c r="U716" i="4"/>
  <c r="W716" i="4" s="1"/>
  <c r="M836" i="4"/>
  <c r="P837" i="4" l="1"/>
  <c r="K838" i="4"/>
  <c r="U717" i="4"/>
  <c r="W717" i="4" s="1"/>
  <c r="M837" i="4"/>
  <c r="T956" i="4"/>
  <c r="V835" i="4"/>
  <c r="V836" i="4" l="1"/>
  <c r="T957" i="4"/>
  <c r="P838" i="4"/>
  <c r="M838" i="4"/>
  <c r="U718" i="4"/>
  <c r="W718" i="4" s="1"/>
  <c r="K839" i="4"/>
  <c r="K840" i="4" l="1"/>
  <c r="P839" i="4"/>
  <c r="U719" i="4"/>
  <c r="W719" i="4" s="1"/>
  <c r="M839" i="4"/>
  <c r="T958" i="4"/>
  <c r="V837" i="4"/>
  <c r="V838" i="4" l="1"/>
  <c r="T959" i="4"/>
  <c r="K841" i="4"/>
  <c r="P840" i="4"/>
  <c r="U720" i="4"/>
  <c r="W720" i="4" s="1"/>
  <c r="M840" i="4"/>
  <c r="K842" i="4" l="1"/>
  <c r="P841" i="4"/>
  <c r="M841" i="4"/>
  <c r="U721" i="4"/>
  <c r="W721" i="4" s="1"/>
  <c r="T960" i="4"/>
  <c r="V839" i="4"/>
  <c r="T961" i="4" l="1"/>
  <c r="V840" i="4"/>
  <c r="K843" i="4"/>
  <c r="P842" i="4"/>
  <c r="M842" i="4"/>
  <c r="U722" i="4"/>
  <c r="W722" i="4" s="1"/>
  <c r="K844" i="4" l="1"/>
  <c r="P843" i="4"/>
  <c r="U723" i="4"/>
  <c r="W723" i="4" s="1"/>
  <c r="M843" i="4"/>
  <c r="T962" i="4"/>
  <c r="V841" i="4"/>
  <c r="T963" i="4" l="1"/>
  <c r="V842" i="4"/>
  <c r="K845" i="4"/>
  <c r="P844" i="4"/>
  <c r="U724" i="4"/>
  <c r="W724" i="4" s="1"/>
  <c r="M844" i="4"/>
  <c r="P845" i="4" l="1"/>
  <c r="K846" i="4"/>
  <c r="M845" i="4"/>
  <c r="U725" i="4"/>
  <c r="W725" i="4" s="1"/>
  <c r="V843" i="4"/>
  <c r="T964" i="4"/>
  <c r="T965" i="4" l="1"/>
  <c r="V844" i="4"/>
  <c r="P846" i="4"/>
  <c r="K847" i="4"/>
  <c r="M846" i="4"/>
  <c r="U726" i="4"/>
  <c r="W726" i="4" s="1"/>
  <c r="K848" i="4" l="1"/>
  <c r="P847" i="4"/>
  <c r="U727" i="4"/>
  <c r="W727" i="4" s="1"/>
  <c r="M847" i="4"/>
  <c r="T966" i="4"/>
  <c r="V845" i="4"/>
  <c r="T967" i="4" l="1"/>
  <c r="V846" i="4"/>
  <c r="K849" i="4"/>
  <c r="P848" i="4"/>
  <c r="M848" i="4"/>
  <c r="U728" i="4"/>
  <c r="W728" i="4" s="1"/>
  <c r="P849" i="4" l="1"/>
  <c r="K850" i="4"/>
  <c r="M849" i="4"/>
  <c r="U729" i="4"/>
  <c r="W729" i="4" s="1"/>
  <c r="T968" i="4"/>
  <c r="V847" i="4"/>
  <c r="T969" i="4" l="1"/>
  <c r="V848" i="4"/>
  <c r="K851" i="4"/>
  <c r="P850" i="4"/>
  <c r="U730" i="4"/>
  <c r="W730" i="4" s="1"/>
  <c r="M850" i="4"/>
  <c r="P851" i="4" l="1"/>
  <c r="K852" i="4"/>
  <c r="U731" i="4"/>
  <c r="W731" i="4" s="1"/>
  <c r="M851" i="4"/>
  <c r="T970" i="4"/>
  <c r="V849" i="4"/>
  <c r="P852" i="4" l="1"/>
  <c r="K853" i="4"/>
  <c r="U732" i="4"/>
  <c r="W732" i="4" s="1"/>
  <c r="M852" i="4"/>
  <c r="V850" i="4"/>
  <c r="T971" i="4"/>
  <c r="T972" i="4" l="1"/>
  <c r="V851" i="4"/>
  <c r="P853" i="4"/>
  <c r="K854" i="4"/>
  <c r="M853" i="4"/>
  <c r="U733" i="4"/>
  <c r="W733" i="4" s="1"/>
  <c r="K855" i="4" l="1"/>
  <c r="U734" i="4"/>
  <c r="W734" i="4" s="1"/>
  <c r="P854" i="4"/>
  <c r="M854" i="4"/>
  <c r="T973" i="4"/>
  <c r="V852" i="4"/>
  <c r="T974" i="4" l="1"/>
  <c r="V853" i="4"/>
  <c r="K856" i="4"/>
  <c r="P855" i="4"/>
  <c r="U735" i="4"/>
  <c r="W735" i="4" s="1"/>
  <c r="M855" i="4"/>
  <c r="K857" i="4" l="1"/>
  <c r="P856" i="4"/>
  <c r="M856" i="4"/>
  <c r="U736" i="4"/>
  <c r="W736" i="4" s="1"/>
  <c r="T975" i="4"/>
  <c r="V854" i="4"/>
  <c r="T976" i="4" l="1"/>
  <c r="V855" i="4"/>
  <c r="M857" i="4"/>
  <c r="P857" i="4"/>
  <c r="K858" i="4"/>
  <c r="U737" i="4"/>
  <c r="W737" i="4" s="1"/>
  <c r="P858" i="4" l="1"/>
  <c r="K859" i="4"/>
  <c r="U738" i="4"/>
  <c r="W738" i="4" s="1"/>
  <c r="M858" i="4"/>
  <c r="V856" i="4"/>
  <c r="T977" i="4"/>
  <c r="T978" i="4" l="1"/>
  <c r="V857" i="4"/>
  <c r="P859" i="4"/>
  <c r="K860" i="4"/>
  <c r="U739" i="4"/>
  <c r="W739" i="4" s="1"/>
  <c r="M859" i="4"/>
  <c r="P860" i="4" l="1"/>
  <c r="M860" i="4"/>
  <c r="K861" i="4"/>
  <c r="U740" i="4"/>
  <c r="W740" i="4" s="1"/>
  <c r="T979" i="4"/>
  <c r="V858" i="4"/>
  <c r="K862" i="4" l="1"/>
  <c r="P861" i="4"/>
  <c r="U741" i="4"/>
  <c r="W741" i="4" s="1"/>
  <c r="M861" i="4"/>
  <c r="T980" i="4"/>
  <c r="V859" i="4"/>
  <c r="T981" i="4" l="1"/>
  <c r="V860" i="4"/>
  <c r="K863" i="4"/>
  <c r="P862" i="4"/>
  <c r="U742" i="4"/>
  <c r="W742" i="4" s="1"/>
  <c r="M862" i="4"/>
  <c r="K864" i="4" l="1"/>
  <c r="P863" i="4"/>
  <c r="M863" i="4"/>
  <c r="U743" i="4"/>
  <c r="W743" i="4" s="1"/>
  <c r="T982" i="4"/>
  <c r="V861" i="4"/>
  <c r="T983" i="4" l="1"/>
  <c r="V862" i="4"/>
  <c r="M864" i="4"/>
  <c r="P864" i="4"/>
  <c r="K865" i="4"/>
  <c r="U744" i="4"/>
  <c r="W744" i="4" s="1"/>
  <c r="P865" i="4" l="1"/>
  <c r="K866" i="4"/>
  <c r="U745" i="4"/>
  <c r="W745" i="4" s="1"/>
  <c r="M865" i="4"/>
  <c r="V863" i="4"/>
  <c r="T984" i="4"/>
  <c r="T985" i="4" l="1"/>
  <c r="V864" i="4"/>
  <c r="P866" i="4"/>
  <c r="K867" i="4"/>
  <c r="U746" i="4"/>
  <c r="W746" i="4" s="1"/>
  <c r="M866" i="4"/>
  <c r="P867" i="4" l="1"/>
  <c r="K868" i="4"/>
  <c r="M867" i="4"/>
  <c r="U747" i="4"/>
  <c r="W747" i="4" s="1"/>
  <c r="V865" i="4"/>
  <c r="T986" i="4"/>
  <c r="T987" i="4" l="1"/>
  <c r="V866" i="4"/>
  <c r="P868" i="4"/>
  <c r="K869" i="4"/>
  <c r="U748" i="4"/>
  <c r="W748" i="4" s="1"/>
  <c r="M868" i="4"/>
  <c r="K870" i="4" l="1"/>
  <c r="P869" i="4"/>
  <c r="U749" i="4"/>
  <c r="W749" i="4" s="1"/>
  <c r="M869" i="4"/>
  <c r="T988" i="4"/>
  <c r="V867" i="4"/>
  <c r="T989" i="4" l="1"/>
  <c r="V868" i="4"/>
  <c r="K871" i="4"/>
  <c r="P870" i="4"/>
  <c r="U750" i="4"/>
  <c r="W750" i="4" s="1"/>
  <c r="M870" i="4"/>
  <c r="K872" i="4" l="1"/>
  <c r="P871" i="4"/>
  <c r="M871" i="4"/>
  <c r="U751" i="4"/>
  <c r="W751" i="4" s="1"/>
  <c r="T990" i="4"/>
  <c r="V869" i="4"/>
  <c r="T991" i="4" l="1"/>
  <c r="V870" i="4"/>
  <c r="M872" i="4"/>
  <c r="K873" i="4"/>
  <c r="P872" i="4"/>
  <c r="U752" i="4"/>
  <c r="W752" i="4" s="1"/>
  <c r="P873" i="4" l="1"/>
  <c r="K874" i="4"/>
  <c r="U753" i="4"/>
  <c r="W753" i="4" s="1"/>
  <c r="M873" i="4"/>
  <c r="V871" i="4"/>
  <c r="T992" i="4"/>
  <c r="P874" i="4" l="1"/>
  <c r="K875" i="4"/>
  <c r="U754" i="4"/>
  <c r="W754" i="4" s="1"/>
  <c r="M874" i="4"/>
  <c r="V872" i="4"/>
  <c r="T993" i="4"/>
  <c r="P875" i="4" l="1"/>
  <c r="K876" i="4"/>
  <c r="M875" i="4"/>
  <c r="U755" i="4"/>
  <c r="W755" i="4" s="1"/>
  <c r="T994" i="4"/>
  <c r="V873" i="4"/>
  <c r="T995" i="4" l="1"/>
  <c r="V874" i="4"/>
  <c r="K877" i="4"/>
  <c r="U756" i="4"/>
  <c r="W756" i="4" s="1"/>
  <c r="P876" i="4"/>
  <c r="M876" i="4"/>
  <c r="K878" i="4" l="1"/>
  <c r="P877" i="4"/>
  <c r="U757" i="4"/>
  <c r="W757" i="4" s="1"/>
  <c r="M877" i="4"/>
  <c r="T996" i="4"/>
  <c r="V875" i="4"/>
  <c r="T997" i="4" l="1"/>
  <c r="V876" i="4"/>
  <c r="K879" i="4"/>
  <c r="P878" i="4"/>
  <c r="M878" i="4"/>
  <c r="U758" i="4"/>
  <c r="W758" i="4" s="1"/>
  <c r="M879" i="4" l="1"/>
  <c r="P879" i="4"/>
  <c r="K880" i="4"/>
  <c r="U759" i="4"/>
  <c r="W759" i="4" s="1"/>
  <c r="T998" i="4"/>
  <c r="V877" i="4"/>
  <c r="P880" i="4" l="1"/>
  <c r="K881" i="4"/>
  <c r="U760" i="4"/>
  <c r="W760" i="4" s="1"/>
  <c r="M880" i="4"/>
  <c r="T999" i="4"/>
  <c r="V878" i="4"/>
  <c r="P881" i="4" l="1"/>
  <c r="K882" i="4"/>
  <c r="U761" i="4"/>
  <c r="W761" i="4" s="1"/>
  <c r="M881" i="4"/>
  <c r="V879" i="4"/>
  <c r="T1000" i="4"/>
  <c r="P882" i="4" l="1"/>
  <c r="K883" i="4"/>
  <c r="M882" i="4"/>
  <c r="U762" i="4"/>
  <c r="W762" i="4" s="1"/>
  <c r="V880" i="4"/>
  <c r="T1001" i="4"/>
  <c r="P883" i="4" l="1"/>
  <c r="K884" i="4"/>
  <c r="U763" i="4"/>
  <c r="W763" i="4" s="1"/>
  <c r="M883" i="4"/>
  <c r="T1002" i="4"/>
  <c r="V881" i="4"/>
  <c r="T1003" i="4" l="1"/>
  <c r="V882" i="4"/>
  <c r="K885" i="4"/>
  <c r="P884" i="4"/>
  <c r="U764" i="4"/>
  <c r="W764" i="4" s="1"/>
  <c r="M884" i="4"/>
  <c r="K886" i="4" l="1"/>
  <c r="P885" i="4"/>
  <c r="M885" i="4"/>
  <c r="U765" i="4"/>
  <c r="W765" i="4" s="1"/>
  <c r="T1004" i="4"/>
  <c r="V883" i="4"/>
  <c r="T1005" i="4" l="1"/>
  <c r="V884" i="4"/>
  <c r="M886" i="4"/>
  <c r="P886" i="4"/>
  <c r="K887" i="4"/>
  <c r="U766" i="4"/>
  <c r="W766" i="4" s="1"/>
  <c r="K888" i="4" l="1"/>
  <c r="U767" i="4"/>
  <c r="W767" i="4" s="1"/>
  <c r="P887" i="4"/>
  <c r="M887" i="4"/>
  <c r="T1006" i="4"/>
  <c r="V885" i="4"/>
  <c r="T1007" i="4" l="1"/>
  <c r="V886" i="4"/>
  <c r="P888" i="4"/>
  <c r="K889" i="4"/>
  <c r="U768" i="4"/>
  <c r="W768" i="4" s="1"/>
  <c r="M888" i="4"/>
  <c r="P889" i="4" l="1"/>
  <c r="M889" i="4"/>
  <c r="K890" i="4"/>
  <c r="U769" i="4"/>
  <c r="W769" i="4" s="1"/>
  <c r="V887" i="4"/>
  <c r="T1008" i="4"/>
  <c r="T1009" i="4" l="1"/>
  <c r="V888" i="4"/>
  <c r="P890" i="4"/>
  <c r="M890" i="4"/>
  <c r="K891" i="4"/>
  <c r="U770" i="4"/>
  <c r="W770" i="4" s="1"/>
  <c r="K892" i="4" l="1"/>
  <c r="U771" i="4"/>
  <c r="W771" i="4" s="1"/>
  <c r="P891" i="4"/>
  <c r="M891" i="4"/>
  <c r="T1010" i="4"/>
  <c r="V889" i="4"/>
  <c r="T1011" i="4" l="1"/>
  <c r="V890" i="4"/>
  <c r="K893" i="4"/>
  <c r="P892" i="4"/>
  <c r="M892" i="4"/>
  <c r="U772" i="4"/>
  <c r="W772" i="4" s="1"/>
  <c r="K894" i="4" l="1"/>
  <c r="P893" i="4"/>
  <c r="U773" i="4"/>
  <c r="W773" i="4" s="1"/>
  <c r="M893" i="4"/>
  <c r="T1012" i="4"/>
  <c r="V891" i="4"/>
  <c r="T1013" i="4" l="1"/>
  <c r="V892" i="4"/>
  <c r="M894" i="4"/>
  <c r="P894" i="4"/>
  <c r="K895" i="4"/>
  <c r="U774" i="4"/>
  <c r="W774" i="4" s="1"/>
  <c r="K896" i="4" l="1"/>
  <c r="P895" i="4"/>
  <c r="U775" i="4"/>
  <c r="W775" i="4" s="1"/>
  <c r="M895" i="4"/>
  <c r="T1014" i="4"/>
  <c r="V893" i="4"/>
  <c r="T1015" i="4" l="1"/>
  <c r="V894" i="4"/>
  <c r="P896" i="4"/>
  <c r="K897" i="4"/>
  <c r="U776" i="4"/>
  <c r="W776" i="4" s="1"/>
  <c r="M896" i="4"/>
  <c r="P897" i="4" l="1"/>
  <c r="M897" i="4"/>
  <c r="U777" i="4"/>
  <c r="W777" i="4" s="1"/>
  <c r="K898" i="4"/>
  <c r="V895" i="4"/>
  <c r="T1016" i="4"/>
  <c r="K899" i="4" l="1"/>
  <c r="U778" i="4"/>
  <c r="W778" i="4" s="1"/>
  <c r="P898" i="4"/>
  <c r="M898" i="4"/>
  <c r="T1017" i="4"/>
  <c r="V896" i="4"/>
  <c r="T1018" i="4" l="1"/>
  <c r="V897" i="4"/>
  <c r="K900" i="4"/>
  <c r="P899" i="4"/>
  <c r="U779" i="4"/>
  <c r="W779" i="4" s="1"/>
  <c r="M899" i="4"/>
  <c r="K901" i="4" l="1"/>
  <c r="P900" i="4"/>
  <c r="U780" i="4"/>
  <c r="W780" i="4" s="1"/>
  <c r="M900" i="4"/>
  <c r="T1019" i="4"/>
  <c r="V898" i="4"/>
  <c r="T1020" i="4" l="1"/>
  <c r="V899" i="4"/>
  <c r="M901" i="4"/>
  <c r="K902" i="4"/>
  <c r="P901" i="4"/>
  <c r="U781" i="4"/>
  <c r="W781" i="4" s="1"/>
  <c r="P902" i="4" l="1"/>
  <c r="K903" i="4"/>
  <c r="U782" i="4"/>
  <c r="W782" i="4" s="1"/>
  <c r="M902" i="4"/>
  <c r="V900" i="4"/>
  <c r="T1021" i="4"/>
  <c r="T1022" i="4" l="1"/>
  <c r="V901" i="4"/>
  <c r="P903" i="4"/>
  <c r="K904" i="4"/>
  <c r="U783" i="4"/>
  <c r="W783" i="4" s="1"/>
  <c r="M903" i="4"/>
  <c r="P904" i="4" l="1"/>
  <c r="M904" i="4"/>
  <c r="K905" i="4"/>
  <c r="U784" i="4"/>
  <c r="W784" i="4" s="1"/>
  <c r="T1023" i="4"/>
  <c r="V902" i="4"/>
  <c r="V903" i="4" l="1"/>
  <c r="T1024" i="4"/>
  <c r="K906" i="4"/>
  <c r="P905" i="4"/>
  <c r="M905" i="4"/>
  <c r="U785" i="4"/>
  <c r="W785" i="4" s="1"/>
  <c r="K907" i="4" l="1"/>
  <c r="P906" i="4"/>
  <c r="U786" i="4"/>
  <c r="W786" i="4" s="1"/>
  <c r="M906" i="4"/>
  <c r="V904" i="4"/>
  <c r="T1025" i="4"/>
  <c r="T1026" i="4" l="1"/>
  <c r="V905" i="4"/>
  <c r="K908" i="4"/>
  <c r="P907" i="4"/>
  <c r="M907" i="4"/>
  <c r="U787" i="4"/>
  <c r="W787" i="4" s="1"/>
  <c r="M908" i="4" l="1"/>
  <c r="K909" i="4"/>
  <c r="P908" i="4"/>
  <c r="U788" i="4"/>
  <c r="W788" i="4" s="1"/>
  <c r="T1027" i="4"/>
  <c r="V906" i="4"/>
  <c r="V907" i="4" l="1"/>
  <c r="T1028" i="4"/>
  <c r="P909" i="4"/>
  <c r="K910" i="4"/>
  <c r="U789" i="4"/>
  <c r="W789" i="4" s="1"/>
  <c r="M909" i="4"/>
  <c r="P910" i="4" l="1"/>
  <c r="K911" i="4"/>
  <c r="U790" i="4"/>
  <c r="W790" i="4" s="1"/>
  <c r="M910" i="4"/>
  <c r="V908" i="4"/>
  <c r="T1029" i="4"/>
  <c r="T1030" i="4" l="1"/>
  <c r="V909" i="4"/>
  <c r="P911" i="4"/>
  <c r="M911" i="4"/>
  <c r="K912" i="4"/>
  <c r="U791" i="4"/>
  <c r="W791" i="4" s="1"/>
  <c r="K913" i="4" l="1"/>
  <c r="P912" i="4"/>
  <c r="M912" i="4"/>
  <c r="U792" i="4"/>
  <c r="W792" i="4" s="1"/>
  <c r="T1031" i="4"/>
  <c r="V910" i="4"/>
  <c r="V911" i="4" l="1"/>
  <c r="T1032" i="4"/>
  <c r="K914" i="4"/>
  <c r="P913" i="4"/>
  <c r="U793" i="4"/>
  <c r="W793" i="4" s="1"/>
  <c r="M913" i="4"/>
  <c r="K915" i="4" l="1"/>
  <c r="P914" i="4"/>
  <c r="M914" i="4"/>
  <c r="U794" i="4"/>
  <c r="W794" i="4" s="1"/>
  <c r="T1033" i="4"/>
  <c r="V912" i="4"/>
  <c r="T1034" i="4" l="1"/>
  <c r="V913" i="4"/>
  <c r="M915" i="4"/>
  <c r="K916" i="4"/>
  <c r="P915" i="4"/>
  <c r="U795" i="4"/>
  <c r="W795" i="4" s="1"/>
  <c r="M916" i="4" l="1"/>
  <c r="K917" i="4"/>
  <c r="P916" i="4"/>
  <c r="U796" i="4"/>
  <c r="W796" i="4" s="1"/>
  <c r="V914" i="4"/>
  <c r="T1035" i="4"/>
  <c r="V915" i="4" l="1"/>
  <c r="T1036" i="4"/>
  <c r="P917" i="4"/>
  <c r="K918" i="4"/>
  <c r="U797" i="4"/>
  <c r="W797" i="4" s="1"/>
  <c r="M917" i="4"/>
  <c r="P918" i="4" l="1"/>
  <c r="K919" i="4"/>
  <c r="U798" i="4"/>
  <c r="W798" i="4" s="1"/>
  <c r="M918" i="4"/>
  <c r="T1037" i="4"/>
  <c r="V916" i="4"/>
  <c r="T1038" i="4" l="1"/>
  <c r="V917" i="4"/>
  <c r="P919" i="4"/>
  <c r="M919" i="4"/>
  <c r="K920" i="4"/>
  <c r="U799" i="4"/>
  <c r="W799" i="4" s="1"/>
  <c r="K921" i="4" l="1"/>
  <c r="P920" i="4"/>
  <c r="M920" i="4"/>
  <c r="U800" i="4"/>
  <c r="W800" i="4" s="1"/>
  <c r="T1039" i="4"/>
  <c r="V918" i="4"/>
  <c r="V919" i="4" l="1"/>
  <c r="T1040" i="4"/>
  <c r="K922" i="4"/>
  <c r="P921" i="4"/>
  <c r="M921" i="4"/>
  <c r="U801" i="4"/>
  <c r="W801" i="4" s="1"/>
  <c r="T1041" i="4" l="1"/>
  <c r="V920" i="4"/>
  <c r="M922" i="4"/>
  <c r="K923" i="4"/>
  <c r="P922" i="4"/>
  <c r="U802" i="4"/>
  <c r="W802" i="4" s="1"/>
  <c r="M923" i="4" l="1"/>
  <c r="K924" i="4"/>
  <c r="P923" i="4"/>
  <c r="U803" i="4"/>
  <c r="W803" i="4" s="1"/>
  <c r="T1042" i="4"/>
  <c r="V921" i="4"/>
  <c r="V922" i="4" l="1"/>
  <c r="T1043" i="4"/>
  <c r="P924" i="4"/>
  <c r="K925" i="4"/>
  <c r="U804" i="4"/>
  <c r="W804" i="4" s="1"/>
  <c r="M924" i="4"/>
  <c r="P925" i="4" l="1"/>
  <c r="K926" i="4"/>
  <c r="U805" i="4"/>
  <c r="W805" i="4" s="1"/>
  <c r="M925" i="4"/>
  <c r="V923" i="4"/>
  <c r="T1044" i="4"/>
  <c r="T1045" i="4" l="1"/>
  <c r="V924" i="4"/>
  <c r="P926" i="4"/>
  <c r="M926" i="4"/>
  <c r="K927" i="4"/>
  <c r="U806" i="4"/>
  <c r="W806" i="4" s="1"/>
  <c r="K928" i="4" l="1"/>
  <c r="P927" i="4"/>
  <c r="M927" i="4"/>
  <c r="U807" i="4"/>
  <c r="W807" i="4" s="1"/>
  <c r="T1046" i="4"/>
  <c r="V925" i="4"/>
  <c r="T1047" i="4" l="1"/>
  <c r="V926" i="4"/>
  <c r="K929" i="4"/>
  <c r="P928" i="4"/>
  <c r="U808" i="4"/>
  <c r="W808" i="4" s="1"/>
  <c r="M928" i="4"/>
  <c r="P929" i="4" l="1"/>
  <c r="K930" i="4"/>
  <c r="M929" i="4"/>
  <c r="U809" i="4"/>
  <c r="W809" i="4" s="1"/>
  <c r="V927" i="4"/>
  <c r="T1048" i="4"/>
  <c r="P930" i="4" l="1"/>
  <c r="K931" i="4"/>
  <c r="U810" i="4"/>
  <c r="W810" i="4" s="1"/>
  <c r="M930" i="4"/>
  <c r="T1049" i="4"/>
  <c r="V928" i="4"/>
  <c r="T1050" i="4" l="1"/>
  <c r="V929" i="4"/>
  <c r="K932" i="4"/>
  <c r="P931" i="4"/>
  <c r="M931" i="4"/>
  <c r="U811" i="4"/>
  <c r="W811" i="4" s="1"/>
  <c r="K933" i="4" l="1"/>
  <c r="P932" i="4"/>
  <c r="U812" i="4"/>
  <c r="W812" i="4" s="1"/>
  <c r="M932" i="4"/>
  <c r="T1051" i="4"/>
  <c r="V930" i="4"/>
  <c r="V931" i="4" l="1"/>
  <c r="T1052" i="4"/>
  <c r="P933" i="4"/>
  <c r="K934" i="4"/>
  <c r="M933" i="4"/>
  <c r="U813" i="4"/>
  <c r="W813" i="4" s="1"/>
  <c r="K935" i="4" l="1"/>
  <c r="P934" i="4"/>
  <c r="U814" i="4"/>
  <c r="W814" i="4" s="1"/>
  <c r="M934" i="4"/>
  <c r="T1053" i="4"/>
  <c r="V932" i="4"/>
  <c r="V933" i="4" l="1"/>
  <c r="T1054" i="4"/>
  <c r="K936" i="4"/>
  <c r="P935" i="4"/>
  <c r="M935" i="4"/>
  <c r="U815" i="4"/>
  <c r="W815" i="4" s="1"/>
  <c r="P936" i="4" l="1"/>
  <c r="K937" i="4"/>
  <c r="M936" i="4"/>
  <c r="U816" i="4"/>
  <c r="W816" i="4" s="1"/>
  <c r="T1055" i="4"/>
  <c r="V934" i="4"/>
  <c r="K938" i="4" l="1"/>
  <c r="P937" i="4"/>
  <c r="M937" i="4"/>
  <c r="U817" i="4"/>
  <c r="W817" i="4" s="1"/>
  <c r="V935" i="4"/>
  <c r="T1056" i="4"/>
  <c r="V936" i="4" l="1"/>
  <c r="T1057" i="4"/>
  <c r="K939" i="4"/>
  <c r="P938" i="4"/>
  <c r="M938" i="4"/>
  <c r="U818" i="4"/>
  <c r="W818" i="4" s="1"/>
  <c r="K940" i="4" l="1"/>
  <c r="P939" i="4"/>
  <c r="U819" i="4"/>
  <c r="W819" i="4" s="1"/>
  <c r="M939" i="4"/>
  <c r="T1058" i="4"/>
  <c r="V937" i="4"/>
  <c r="V938" i="4" l="1"/>
  <c r="T1059" i="4"/>
  <c r="K941" i="4"/>
  <c r="P940" i="4"/>
  <c r="M940" i="4"/>
  <c r="U820" i="4"/>
  <c r="W820" i="4" s="1"/>
  <c r="P941" i="4" l="1"/>
  <c r="K942" i="4"/>
  <c r="M941" i="4"/>
  <c r="U821" i="4"/>
  <c r="W821" i="4" s="1"/>
  <c r="T1060" i="4"/>
  <c r="V939" i="4"/>
  <c r="T1061" i="4" l="1"/>
  <c r="V940" i="4"/>
  <c r="K943" i="4"/>
  <c r="P942" i="4"/>
  <c r="U822" i="4"/>
  <c r="W822" i="4" s="1"/>
  <c r="M942" i="4"/>
  <c r="K944" i="4" l="1"/>
  <c r="P943" i="4"/>
  <c r="U823" i="4"/>
  <c r="W823" i="4" s="1"/>
  <c r="M943" i="4"/>
  <c r="V941" i="4"/>
  <c r="T1062" i="4"/>
  <c r="T1063" i="4" l="1"/>
  <c r="V942" i="4"/>
  <c r="P944" i="4"/>
  <c r="K945" i="4"/>
  <c r="U824" i="4"/>
  <c r="W824" i="4" s="1"/>
  <c r="M944" i="4"/>
  <c r="P945" i="4" l="1"/>
  <c r="M945" i="4"/>
  <c r="U825" i="4"/>
  <c r="W825" i="4" s="1"/>
  <c r="K946" i="4"/>
  <c r="T1064" i="4"/>
  <c r="V943" i="4"/>
  <c r="T1065" i="4" l="1"/>
  <c r="V944" i="4"/>
  <c r="K947" i="4"/>
  <c r="P946" i="4"/>
  <c r="U826" i="4"/>
  <c r="W826" i="4" s="1"/>
  <c r="M946" i="4"/>
  <c r="K948" i="4" l="1"/>
  <c r="P947" i="4"/>
  <c r="U827" i="4"/>
  <c r="W827" i="4" s="1"/>
  <c r="M947" i="4"/>
  <c r="T1066" i="4"/>
  <c r="V945" i="4"/>
  <c r="T1067" i="4" l="1"/>
  <c r="V946" i="4"/>
  <c r="P948" i="4"/>
  <c r="K949" i="4"/>
  <c r="M948" i="4"/>
  <c r="U828" i="4"/>
  <c r="W828" i="4" s="1"/>
  <c r="P949" i="4" l="1"/>
  <c r="K950" i="4"/>
  <c r="U829" i="4"/>
  <c r="W829" i="4" s="1"/>
  <c r="M949" i="4"/>
  <c r="V947" i="4"/>
  <c r="T1068" i="4"/>
  <c r="V948" i="4" l="1"/>
  <c r="T1069" i="4"/>
  <c r="K951" i="4"/>
  <c r="P950" i="4"/>
  <c r="M950" i="4"/>
  <c r="U830" i="4"/>
  <c r="W830" i="4" s="1"/>
  <c r="P951" i="4" l="1"/>
  <c r="K952" i="4"/>
  <c r="M951" i="4"/>
  <c r="U831" i="4"/>
  <c r="W831" i="4" s="1"/>
  <c r="T1070" i="4"/>
  <c r="V949" i="4"/>
  <c r="T1071" i="4" l="1"/>
  <c r="V950" i="4"/>
  <c r="K953" i="4"/>
  <c r="P952" i="4"/>
  <c r="M952" i="4"/>
  <c r="U832" i="4"/>
  <c r="W832" i="4" s="1"/>
  <c r="M953" i="4" l="1"/>
  <c r="K954" i="4"/>
  <c r="P953" i="4"/>
  <c r="U833" i="4"/>
  <c r="W833" i="4" s="1"/>
  <c r="V951" i="4"/>
  <c r="T1072" i="4"/>
  <c r="T1073" i="4" l="1"/>
  <c r="V952" i="4"/>
  <c r="K955" i="4"/>
  <c r="P954" i="4"/>
  <c r="U834" i="4"/>
  <c r="W834" i="4" s="1"/>
  <c r="M954" i="4"/>
  <c r="M955" i="4" l="1"/>
  <c r="U835" i="4"/>
  <c r="W835" i="4" s="1"/>
  <c r="K956" i="4"/>
  <c r="P955" i="4"/>
  <c r="T1074" i="4"/>
  <c r="V953" i="4"/>
  <c r="T1075" i="4" l="1"/>
  <c r="V954" i="4"/>
  <c r="P956" i="4"/>
  <c r="K957" i="4"/>
  <c r="M956" i="4"/>
  <c r="U836" i="4"/>
  <c r="W836" i="4" s="1"/>
  <c r="M957" i="4" l="1"/>
  <c r="K958" i="4"/>
  <c r="U837" i="4"/>
  <c r="W837" i="4" s="1"/>
  <c r="P957" i="4"/>
  <c r="T1076" i="4"/>
  <c r="V955" i="4"/>
  <c r="P958" i="4" l="1"/>
  <c r="K959" i="4"/>
  <c r="U838" i="4"/>
  <c r="W838" i="4" s="1"/>
  <c r="M958" i="4"/>
  <c r="V956" i="4"/>
  <c r="T1077" i="4"/>
  <c r="K960" i="4" l="1"/>
  <c r="P959" i="4"/>
  <c r="U839" i="4"/>
  <c r="W839" i="4" s="1"/>
  <c r="M959" i="4"/>
  <c r="T1078" i="4"/>
  <c r="V957" i="4"/>
  <c r="T1079" i="4" l="1"/>
  <c r="V958" i="4"/>
  <c r="P960" i="4"/>
  <c r="M960" i="4"/>
  <c r="K961" i="4"/>
  <c r="U840" i="4"/>
  <c r="W840" i="4" s="1"/>
  <c r="K962" i="4" l="1"/>
  <c r="U841" i="4"/>
  <c r="W841" i="4" s="1"/>
  <c r="P961" i="4"/>
  <c r="M961" i="4"/>
  <c r="T1080" i="4"/>
  <c r="V959" i="4"/>
  <c r="T1081" i="4" l="1"/>
  <c r="V960" i="4"/>
  <c r="P962" i="4"/>
  <c r="U842" i="4"/>
  <c r="W842" i="4" s="1"/>
  <c r="K963" i="4"/>
  <c r="M962" i="4"/>
  <c r="K964" i="4" l="1"/>
  <c r="P963" i="4"/>
  <c r="M963" i="4"/>
  <c r="U843" i="4"/>
  <c r="W843" i="4" s="1"/>
  <c r="T1082" i="4"/>
  <c r="V961" i="4"/>
  <c r="T1083" i="4" l="1"/>
  <c r="V962" i="4"/>
  <c r="P964" i="4"/>
  <c r="K965" i="4"/>
  <c r="U844" i="4"/>
  <c r="W844" i="4" s="1"/>
  <c r="M964" i="4"/>
  <c r="K966" i="4" l="1"/>
  <c r="P965" i="4"/>
  <c r="U845" i="4"/>
  <c r="W845" i="4" s="1"/>
  <c r="M965" i="4"/>
  <c r="V963" i="4"/>
  <c r="T1084" i="4"/>
  <c r="T1085" i="4" l="1"/>
  <c r="V964" i="4"/>
  <c r="P966" i="4"/>
  <c r="K967" i="4"/>
  <c r="U846" i="4"/>
  <c r="W846" i="4" s="1"/>
  <c r="M966" i="4"/>
  <c r="P967" i="4" l="1"/>
  <c r="K968" i="4"/>
  <c r="M967" i="4"/>
  <c r="U847" i="4"/>
  <c r="W847" i="4" s="1"/>
  <c r="V965" i="4"/>
  <c r="T1086" i="4"/>
  <c r="K969" i="4" l="1"/>
  <c r="P968" i="4"/>
  <c r="M968" i="4"/>
  <c r="U848" i="4"/>
  <c r="W848" i="4" s="1"/>
  <c r="T1087" i="4"/>
  <c r="V966" i="4"/>
  <c r="T1088" i="4" l="1"/>
  <c r="V967" i="4"/>
  <c r="P969" i="4"/>
  <c r="K970" i="4"/>
  <c r="U849" i="4"/>
  <c r="W849" i="4" s="1"/>
  <c r="M969" i="4"/>
  <c r="K971" i="4" l="1"/>
  <c r="P970" i="4"/>
  <c r="M970" i="4"/>
  <c r="U850" i="4"/>
  <c r="W850" i="4" s="1"/>
  <c r="T1089" i="4"/>
  <c r="V968" i="4"/>
  <c r="T1090" i="4" l="1"/>
  <c r="V969" i="4"/>
  <c r="P971" i="4"/>
  <c r="K972" i="4"/>
  <c r="U851" i="4"/>
  <c r="W851" i="4" s="1"/>
  <c r="M971" i="4"/>
  <c r="K973" i="4" l="1"/>
  <c r="P972" i="4"/>
  <c r="M972" i="4"/>
  <c r="U852" i="4"/>
  <c r="W852" i="4" s="1"/>
  <c r="T1091" i="4"/>
  <c r="V970" i="4"/>
  <c r="T1092" i="4" l="1"/>
  <c r="V971" i="4"/>
  <c r="P973" i="4"/>
  <c r="K974" i="4"/>
  <c r="U853" i="4"/>
  <c r="W853" i="4" s="1"/>
  <c r="M973" i="4"/>
  <c r="P974" i="4" l="1"/>
  <c r="K975" i="4"/>
  <c r="M974" i="4"/>
  <c r="U854" i="4"/>
  <c r="W854" i="4" s="1"/>
  <c r="V972" i="4"/>
  <c r="T1093" i="4"/>
  <c r="T1094" i="4" l="1"/>
  <c r="V973" i="4"/>
  <c r="P975" i="4"/>
  <c r="M975" i="4"/>
  <c r="K976" i="4"/>
  <c r="U855" i="4"/>
  <c r="W855" i="4" s="1"/>
  <c r="K977" i="4" l="1"/>
  <c r="U856" i="4"/>
  <c r="W856" i="4" s="1"/>
  <c r="P976" i="4"/>
  <c r="M976" i="4"/>
  <c r="T1095" i="4"/>
  <c r="V974" i="4"/>
  <c r="T1096" i="4" l="1"/>
  <c r="V975" i="4"/>
  <c r="P977" i="4"/>
  <c r="U857" i="4"/>
  <c r="W857" i="4" s="1"/>
  <c r="M977" i="4"/>
  <c r="K978" i="4"/>
  <c r="K979" i="4" l="1"/>
  <c r="P978" i="4"/>
  <c r="M978" i="4"/>
  <c r="U858" i="4"/>
  <c r="W858" i="4" s="1"/>
  <c r="T1097" i="4"/>
  <c r="V976" i="4"/>
  <c r="T1098" i="4" l="1"/>
  <c r="V977" i="4"/>
  <c r="P979" i="4"/>
  <c r="K980" i="4"/>
  <c r="U859" i="4"/>
  <c r="W859" i="4" s="1"/>
  <c r="M979" i="4"/>
  <c r="K981" i="4" l="1"/>
  <c r="P980" i="4"/>
  <c r="M980" i="4"/>
  <c r="U860" i="4"/>
  <c r="W860" i="4" s="1"/>
  <c r="T1099" i="4"/>
  <c r="V978" i="4"/>
  <c r="T1100" i="4" l="1"/>
  <c r="V979" i="4"/>
  <c r="P981" i="4"/>
  <c r="K982" i="4"/>
  <c r="M981" i="4"/>
  <c r="U861" i="4"/>
  <c r="W861" i="4" s="1"/>
  <c r="P982" i="4" l="1"/>
  <c r="M982" i="4"/>
  <c r="U862" i="4"/>
  <c r="W862" i="4" s="1"/>
  <c r="K983" i="4"/>
  <c r="V980" i="4"/>
  <c r="T1101" i="4"/>
  <c r="V981" i="4" l="1"/>
  <c r="T1102" i="4"/>
  <c r="K984" i="4"/>
  <c r="U863" i="4"/>
  <c r="W863" i="4" s="1"/>
  <c r="P983" i="4"/>
  <c r="M983" i="4"/>
  <c r="P984" i="4" l="1"/>
  <c r="U864" i="4"/>
  <c r="W864" i="4" s="1"/>
  <c r="K985" i="4"/>
  <c r="M984" i="4"/>
  <c r="T1103" i="4"/>
  <c r="V982" i="4"/>
  <c r="T1104" i="4" l="1"/>
  <c r="V983" i="4"/>
  <c r="K986" i="4"/>
  <c r="P985" i="4"/>
  <c r="M985" i="4"/>
  <c r="U865" i="4"/>
  <c r="W865" i="4" s="1"/>
  <c r="P986" i="4" l="1"/>
  <c r="K987" i="4"/>
  <c r="U866" i="4"/>
  <c r="W866" i="4" s="1"/>
  <c r="M986" i="4"/>
  <c r="T1105" i="4"/>
  <c r="V984" i="4"/>
  <c r="K988" i="4" l="1"/>
  <c r="P987" i="4"/>
  <c r="U867" i="4"/>
  <c r="W867" i="4" s="1"/>
  <c r="M987" i="4"/>
  <c r="V985" i="4"/>
  <c r="T1106" i="4"/>
  <c r="T1107" i="4" l="1"/>
  <c r="V986" i="4"/>
  <c r="P988" i="4"/>
  <c r="K989" i="4"/>
  <c r="U868" i="4"/>
  <c r="W868" i="4" s="1"/>
  <c r="M988" i="4"/>
  <c r="P989" i="4" l="1"/>
  <c r="K990" i="4"/>
  <c r="M989" i="4"/>
  <c r="U869" i="4"/>
  <c r="W869" i="4" s="1"/>
  <c r="T1108" i="4"/>
  <c r="V987" i="4"/>
  <c r="T1109" i="4" l="1"/>
  <c r="V988" i="4"/>
  <c r="P990" i="4"/>
  <c r="M990" i="4"/>
  <c r="U870" i="4"/>
  <c r="W870" i="4" s="1"/>
  <c r="K991" i="4"/>
  <c r="K992" i="4" l="1"/>
  <c r="P991" i="4"/>
  <c r="U871" i="4"/>
  <c r="W871" i="4" s="1"/>
  <c r="M991" i="4"/>
  <c r="V989" i="4"/>
  <c r="T1110" i="4"/>
  <c r="T1111" i="4" l="1"/>
  <c r="V990" i="4"/>
  <c r="K993" i="4"/>
  <c r="P992" i="4"/>
  <c r="U872" i="4"/>
  <c r="W872" i="4" s="1"/>
  <c r="M992" i="4"/>
  <c r="K994" i="4" l="1"/>
  <c r="P993" i="4"/>
  <c r="U873" i="4"/>
  <c r="W873" i="4" s="1"/>
  <c r="M993" i="4"/>
  <c r="T1112" i="4"/>
  <c r="V991" i="4"/>
  <c r="T1113" i="4" l="1"/>
  <c r="V992" i="4"/>
  <c r="P994" i="4"/>
  <c r="K995" i="4"/>
  <c r="U874" i="4"/>
  <c r="W874" i="4" s="1"/>
  <c r="M994" i="4"/>
  <c r="K996" i="4" l="1"/>
  <c r="P995" i="4"/>
  <c r="M995" i="4"/>
  <c r="U875" i="4"/>
  <c r="W875" i="4" s="1"/>
  <c r="T1114" i="4"/>
  <c r="V993" i="4"/>
  <c r="T1115" i="4" l="1"/>
  <c r="V994" i="4"/>
  <c r="K997" i="4"/>
  <c r="P996" i="4"/>
  <c r="U876" i="4"/>
  <c r="W876" i="4" s="1"/>
  <c r="M996" i="4"/>
  <c r="K998" i="4" l="1"/>
  <c r="U877" i="4"/>
  <c r="W877" i="4" s="1"/>
  <c r="P997" i="4"/>
  <c r="M997" i="4"/>
  <c r="T1116" i="4"/>
  <c r="V995" i="4"/>
  <c r="T1117" i="4" l="1"/>
  <c r="V996" i="4"/>
  <c r="P998" i="4"/>
  <c r="U878" i="4"/>
  <c r="W878" i="4" s="1"/>
  <c r="K999" i="4"/>
  <c r="M998" i="4"/>
  <c r="K1000" i="4" l="1"/>
  <c r="P999" i="4"/>
  <c r="M999" i="4"/>
  <c r="U879" i="4"/>
  <c r="W879" i="4" s="1"/>
  <c r="T1118" i="4"/>
  <c r="V997" i="4"/>
  <c r="T1119" i="4" l="1"/>
  <c r="V998" i="4"/>
  <c r="K1001" i="4"/>
  <c r="P1000" i="4"/>
  <c r="M1000" i="4"/>
  <c r="U880" i="4"/>
  <c r="W880" i="4" s="1"/>
  <c r="K1002" i="4" l="1"/>
  <c r="P1001" i="4"/>
  <c r="U881" i="4"/>
  <c r="W881" i="4" s="1"/>
  <c r="M1001" i="4"/>
  <c r="T1120" i="4"/>
  <c r="V999" i="4"/>
  <c r="T1121" i="4" l="1"/>
  <c r="V1000" i="4"/>
  <c r="P1002" i="4"/>
  <c r="K1003" i="4"/>
  <c r="U882" i="4"/>
  <c r="W882" i="4" s="1"/>
  <c r="M1002" i="4"/>
  <c r="K1004" i="4" l="1"/>
  <c r="P1003" i="4"/>
  <c r="M1003" i="4"/>
  <c r="U883" i="4"/>
  <c r="W883" i="4" s="1"/>
  <c r="T1122" i="4"/>
  <c r="V1001" i="4"/>
  <c r="T1123" i="4" l="1"/>
  <c r="V1002" i="4"/>
  <c r="K1005" i="4"/>
  <c r="P1004" i="4"/>
  <c r="U884" i="4"/>
  <c r="W884" i="4" s="1"/>
  <c r="M1004" i="4"/>
  <c r="K1006" i="4" l="1"/>
  <c r="U885" i="4"/>
  <c r="W885" i="4" s="1"/>
  <c r="P1005" i="4"/>
  <c r="M1005" i="4"/>
  <c r="T1124" i="4"/>
  <c r="V1003" i="4"/>
  <c r="T1125" i="4" l="1"/>
  <c r="V1004" i="4"/>
  <c r="P1006" i="4"/>
  <c r="U886" i="4"/>
  <c r="W886" i="4" s="1"/>
  <c r="K1007" i="4"/>
  <c r="M1006" i="4"/>
  <c r="K1008" i="4" l="1"/>
  <c r="P1007" i="4"/>
  <c r="M1007" i="4"/>
  <c r="U887" i="4"/>
  <c r="W887" i="4" s="1"/>
  <c r="T1126" i="4"/>
  <c r="V1005" i="4"/>
  <c r="T1127" i="4" l="1"/>
  <c r="V1006" i="4"/>
  <c r="K1009" i="4"/>
  <c r="P1008" i="4"/>
  <c r="M1008" i="4"/>
  <c r="U888" i="4"/>
  <c r="W888" i="4" s="1"/>
  <c r="K1010" i="4" l="1"/>
  <c r="P1009" i="4"/>
  <c r="U889" i="4"/>
  <c r="W889" i="4" s="1"/>
  <c r="M1009" i="4"/>
  <c r="V1007" i="4"/>
  <c r="T1128" i="4"/>
  <c r="T1129" i="4" l="1"/>
  <c r="V1008" i="4"/>
  <c r="P1010" i="4"/>
  <c r="K1011" i="4"/>
  <c r="U890" i="4"/>
  <c r="W890" i="4" s="1"/>
  <c r="M1010" i="4"/>
  <c r="K1012" i="4" l="1"/>
  <c r="P1011" i="4"/>
  <c r="M1011" i="4"/>
  <c r="U891" i="4"/>
  <c r="W891" i="4" s="1"/>
  <c r="T1130" i="4"/>
  <c r="V1009" i="4"/>
  <c r="T1131" i="4" l="1"/>
  <c r="V1010" i="4"/>
  <c r="K1013" i="4"/>
  <c r="P1012" i="4"/>
  <c r="U892" i="4"/>
  <c r="W892" i="4" s="1"/>
  <c r="M1012" i="4"/>
  <c r="K1014" i="4" l="1"/>
  <c r="U893" i="4"/>
  <c r="W893" i="4" s="1"/>
  <c r="P1013" i="4"/>
  <c r="M1013" i="4"/>
  <c r="T1132" i="4"/>
  <c r="V1011" i="4"/>
  <c r="T1133" i="4" l="1"/>
  <c r="V1012" i="4"/>
  <c r="P1014" i="4"/>
  <c r="U894" i="4"/>
  <c r="W894" i="4" s="1"/>
  <c r="K1015" i="4"/>
  <c r="M1014" i="4"/>
  <c r="K1016" i="4" l="1"/>
  <c r="P1015" i="4"/>
  <c r="M1015" i="4"/>
  <c r="U895" i="4"/>
  <c r="W895" i="4" s="1"/>
  <c r="T1134" i="4"/>
  <c r="V1013" i="4"/>
  <c r="T1135" i="4" l="1"/>
  <c r="V1014" i="4"/>
  <c r="K1017" i="4"/>
  <c r="P1016" i="4"/>
  <c r="M1016" i="4"/>
  <c r="U896" i="4"/>
  <c r="W896" i="4" s="1"/>
  <c r="K1018" i="4" l="1"/>
  <c r="P1017" i="4"/>
  <c r="U897" i="4"/>
  <c r="W897" i="4" s="1"/>
  <c r="M1017" i="4"/>
  <c r="T1136" i="4"/>
  <c r="V1015" i="4"/>
  <c r="T1137" i="4" l="1"/>
  <c r="V1016" i="4"/>
  <c r="P1018" i="4"/>
  <c r="K1019" i="4"/>
  <c r="U898" i="4"/>
  <c r="W898" i="4" s="1"/>
  <c r="M1018" i="4"/>
  <c r="K1020" i="4" l="1"/>
  <c r="P1019" i="4"/>
  <c r="M1019" i="4"/>
  <c r="U899" i="4"/>
  <c r="W899" i="4" s="1"/>
  <c r="T1138" i="4"/>
  <c r="V1017" i="4"/>
  <c r="T1139" i="4" l="1"/>
  <c r="V1018" i="4"/>
  <c r="K1021" i="4"/>
  <c r="P1020" i="4"/>
  <c r="U900" i="4"/>
  <c r="W900" i="4" s="1"/>
  <c r="M1020" i="4"/>
  <c r="K1022" i="4" l="1"/>
  <c r="U901" i="4"/>
  <c r="W901" i="4" s="1"/>
  <c r="P1021" i="4"/>
  <c r="M1021" i="4"/>
  <c r="T1140" i="4"/>
  <c r="V1019" i="4"/>
  <c r="T1141" i="4" l="1"/>
  <c r="V1020" i="4"/>
  <c r="P1022" i="4"/>
  <c r="K1023" i="4"/>
  <c r="U902" i="4"/>
  <c r="W902" i="4" s="1"/>
  <c r="M1022" i="4"/>
  <c r="K1024" i="4" l="1"/>
  <c r="P1023" i="4"/>
  <c r="M1023" i="4"/>
  <c r="U903" i="4"/>
  <c r="W903" i="4" s="1"/>
  <c r="T1142" i="4"/>
  <c r="V1021" i="4"/>
  <c r="V1022" i="4" l="1"/>
  <c r="T1143" i="4"/>
  <c r="K1025" i="4"/>
  <c r="P1024" i="4"/>
  <c r="M1024" i="4"/>
  <c r="U904" i="4"/>
  <c r="W904" i="4" s="1"/>
  <c r="K1026" i="4" l="1"/>
  <c r="P1025" i="4"/>
  <c r="U905" i="4"/>
  <c r="W905" i="4" s="1"/>
  <c r="M1025" i="4"/>
  <c r="T1144" i="4"/>
  <c r="V1023" i="4"/>
  <c r="T1145" i="4" l="1"/>
  <c r="V1024" i="4"/>
  <c r="P1026" i="4"/>
  <c r="U906" i="4"/>
  <c r="W906" i="4" s="1"/>
  <c r="K1027" i="4"/>
  <c r="M1026" i="4"/>
  <c r="K1028" i="4" l="1"/>
  <c r="P1027" i="4"/>
  <c r="M1027" i="4"/>
  <c r="U907" i="4"/>
  <c r="W907" i="4" s="1"/>
  <c r="T1146" i="4"/>
  <c r="V1025" i="4"/>
  <c r="T1147" i="4" l="1"/>
  <c r="V1026" i="4"/>
  <c r="K1029" i="4"/>
  <c r="P1028" i="4"/>
  <c r="U908" i="4"/>
  <c r="W908" i="4" s="1"/>
  <c r="M1028" i="4"/>
  <c r="K1030" i="4" l="1"/>
  <c r="P1029" i="4"/>
  <c r="U909" i="4"/>
  <c r="W909" i="4" s="1"/>
  <c r="M1029" i="4"/>
  <c r="T1148" i="4"/>
  <c r="V1027" i="4"/>
  <c r="T1149" i="4" l="1"/>
  <c r="V1028" i="4"/>
  <c r="P1030" i="4"/>
  <c r="K1031" i="4"/>
  <c r="U910" i="4"/>
  <c r="W910" i="4" s="1"/>
  <c r="M1030" i="4"/>
  <c r="K1032" i="4" l="1"/>
  <c r="P1031" i="4"/>
  <c r="M1031" i="4"/>
  <c r="U911" i="4"/>
  <c r="W911" i="4" s="1"/>
  <c r="T1150" i="4"/>
  <c r="V1029" i="4"/>
  <c r="T1151" i="4" l="1"/>
  <c r="V1030" i="4"/>
  <c r="K1033" i="4"/>
  <c r="P1032" i="4"/>
  <c r="M1032" i="4"/>
  <c r="U912" i="4"/>
  <c r="W912" i="4" s="1"/>
  <c r="K1034" i="4" l="1"/>
  <c r="P1033" i="4"/>
  <c r="U913" i="4"/>
  <c r="W913" i="4" s="1"/>
  <c r="M1033" i="4"/>
  <c r="T1152" i="4"/>
  <c r="V1031" i="4"/>
  <c r="T1153" i="4" l="1"/>
  <c r="V1032" i="4"/>
  <c r="P1034" i="4"/>
  <c r="K1035" i="4"/>
  <c r="U914" i="4"/>
  <c r="W914" i="4" s="1"/>
  <c r="M1034" i="4"/>
  <c r="K1036" i="4" l="1"/>
  <c r="P1035" i="4"/>
  <c r="M1035" i="4"/>
  <c r="U915" i="4"/>
  <c r="W915" i="4" s="1"/>
  <c r="T1154" i="4"/>
  <c r="V1033" i="4"/>
  <c r="T1155" i="4" l="1"/>
  <c r="V1034" i="4"/>
  <c r="K1037" i="4"/>
  <c r="P1036" i="4"/>
  <c r="U916" i="4"/>
  <c r="W916" i="4" s="1"/>
  <c r="M1036" i="4"/>
  <c r="K1038" i="4" l="1"/>
  <c r="P1037" i="4"/>
  <c r="U917" i="4"/>
  <c r="W917" i="4" s="1"/>
  <c r="M1037" i="4"/>
  <c r="T1156" i="4"/>
  <c r="V1035" i="4"/>
  <c r="T1157" i="4" l="1"/>
  <c r="V1036" i="4"/>
  <c r="P1038" i="4"/>
  <c r="K1039" i="4"/>
  <c r="U918" i="4"/>
  <c r="W918" i="4" s="1"/>
  <c r="M1038" i="4"/>
  <c r="K1040" i="4" l="1"/>
  <c r="P1039" i="4"/>
  <c r="M1039" i="4"/>
  <c r="U919" i="4"/>
  <c r="W919" i="4" s="1"/>
  <c r="T1158" i="4"/>
  <c r="V1037" i="4"/>
  <c r="T1159" i="4" l="1"/>
  <c r="V1038" i="4"/>
  <c r="K1041" i="4"/>
  <c r="P1040" i="4"/>
  <c r="M1040" i="4"/>
  <c r="U920" i="4"/>
  <c r="W920" i="4" s="1"/>
  <c r="K1042" i="4" l="1"/>
  <c r="P1041" i="4"/>
  <c r="U921" i="4"/>
  <c r="W921" i="4" s="1"/>
  <c r="M1041" i="4"/>
  <c r="T1160" i="4"/>
  <c r="V1039" i="4"/>
  <c r="T1161" i="4" l="1"/>
  <c r="V1040" i="4"/>
  <c r="P1042" i="4"/>
  <c r="K1043" i="4"/>
  <c r="U922" i="4"/>
  <c r="W922" i="4" s="1"/>
  <c r="M1042" i="4"/>
  <c r="K1044" i="4" l="1"/>
  <c r="P1043" i="4"/>
  <c r="M1043" i="4"/>
  <c r="U923" i="4"/>
  <c r="W923" i="4" s="1"/>
  <c r="T1162" i="4"/>
  <c r="V1041" i="4"/>
  <c r="T1163" i="4" l="1"/>
  <c r="V1042" i="4"/>
  <c r="K1045" i="4"/>
  <c r="P1044" i="4"/>
  <c r="U924" i="4"/>
  <c r="W924" i="4" s="1"/>
  <c r="M1044" i="4"/>
  <c r="K1046" i="4" l="1"/>
  <c r="P1045" i="4"/>
  <c r="U925" i="4"/>
  <c r="W925" i="4" s="1"/>
  <c r="M1045" i="4"/>
  <c r="T1164" i="4"/>
  <c r="V1043" i="4"/>
  <c r="T1165" i="4" l="1"/>
  <c r="V1044" i="4"/>
  <c r="P1046" i="4"/>
  <c r="K1047" i="4"/>
  <c r="U926" i="4"/>
  <c r="W926" i="4" s="1"/>
  <c r="M1046" i="4"/>
  <c r="K1048" i="4" l="1"/>
  <c r="P1047" i="4"/>
  <c r="M1047" i="4"/>
  <c r="U927" i="4"/>
  <c r="W927" i="4" s="1"/>
  <c r="T1166" i="4"/>
  <c r="V1045" i="4"/>
  <c r="T1167" i="4" l="1"/>
  <c r="V1046" i="4"/>
  <c r="K1049" i="4"/>
  <c r="P1048" i="4"/>
  <c r="U928" i="4"/>
  <c r="W928" i="4" s="1"/>
  <c r="M1048" i="4"/>
  <c r="K1050" i="4" l="1"/>
  <c r="P1049" i="4"/>
  <c r="U929" i="4"/>
  <c r="W929" i="4" s="1"/>
  <c r="M1049" i="4"/>
  <c r="T1168" i="4"/>
  <c r="V1047" i="4"/>
  <c r="T1169" i="4" l="1"/>
  <c r="V1048" i="4"/>
  <c r="P1050" i="4"/>
  <c r="U930" i="4"/>
  <c r="W930" i="4" s="1"/>
  <c r="K1051" i="4"/>
  <c r="M1050" i="4"/>
  <c r="K1052" i="4" l="1"/>
  <c r="P1051" i="4"/>
  <c r="M1051" i="4"/>
  <c r="U931" i="4"/>
  <c r="W931" i="4" s="1"/>
  <c r="T1170" i="4"/>
  <c r="V1049" i="4"/>
  <c r="T1171" i="4" l="1"/>
  <c r="V1050" i="4"/>
  <c r="K1053" i="4"/>
  <c r="P1052" i="4"/>
  <c r="U932" i="4"/>
  <c r="W932" i="4" s="1"/>
  <c r="M1052" i="4"/>
  <c r="K1054" i="4" l="1"/>
  <c r="U933" i="4"/>
  <c r="W933" i="4" s="1"/>
  <c r="P1053" i="4"/>
  <c r="M1053" i="4"/>
  <c r="T1172" i="4"/>
  <c r="V1051" i="4"/>
  <c r="T1173" i="4" l="1"/>
  <c r="V1052" i="4"/>
  <c r="P1054" i="4"/>
  <c r="U934" i="4"/>
  <c r="W934" i="4" s="1"/>
  <c r="K1055" i="4"/>
  <c r="M1054" i="4"/>
  <c r="K1056" i="4" l="1"/>
  <c r="P1055" i="4"/>
  <c r="M1055" i="4"/>
  <c r="U935" i="4"/>
  <c r="W935" i="4" s="1"/>
  <c r="T1174" i="4"/>
  <c r="V1053" i="4"/>
  <c r="T1175" i="4" l="1"/>
  <c r="V1054" i="4"/>
  <c r="K1057" i="4"/>
  <c r="P1056" i="4"/>
  <c r="M1056" i="4"/>
  <c r="U936" i="4"/>
  <c r="W936" i="4" s="1"/>
  <c r="K1058" i="4" l="1"/>
  <c r="U937" i="4"/>
  <c r="W937" i="4" s="1"/>
  <c r="P1057" i="4"/>
  <c r="M1057" i="4"/>
  <c r="T1176" i="4"/>
  <c r="V1055" i="4"/>
  <c r="T1177" i="4" l="1"/>
  <c r="V1056" i="4"/>
  <c r="P1058" i="4"/>
  <c r="K1059" i="4"/>
  <c r="U938" i="4"/>
  <c r="W938" i="4" s="1"/>
  <c r="M1058" i="4"/>
  <c r="K1060" i="4" l="1"/>
  <c r="P1059" i="4"/>
  <c r="M1059" i="4"/>
  <c r="U939" i="4"/>
  <c r="W939" i="4" s="1"/>
  <c r="T1178" i="4"/>
  <c r="V1057" i="4"/>
  <c r="T1179" i="4" l="1"/>
  <c r="V1058" i="4"/>
  <c r="U940" i="4"/>
  <c r="W940" i="4" s="1"/>
  <c r="K1061" i="4"/>
  <c r="P1060" i="4"/>
  <c r="M1060" i="4"/>
  <c r="K1062" i="4" l="1"/>
  <c r="P1061" i="4"/>
  <c r="U941" i="4"/>
  <c r="W941" i="4" s="1"/>
  <c r="M1061" i="4"/>
  <c r="T1180" i="4"/>
  <c r="V1059" i="4"/>
  <c r="T1181" i="4" l="1"/>
  <c r="V1060" i="4"/>
  <c r="P1062" i="4"/>
  <c r="U942" i="4"/>
  <c r="W942" i="4" s="1"/>
  <c r="K1063" i="4"/>
  <c r="M1062" i="4"/>
  <c r="K1064" i="4" l="1"/>
  <c r="P1063" i="4"/>
  <c r="M1063" i="4"/>
  <c r="U943" i="4"/>
  <c r="W943" i="4" s="1"/>
  <c r="T1182" i="4"/>
  <c r="V1061" i="4"/>
  <c r="T1183" i="4" l="1"/>
  <c r="V1062" i="4"/>
  <c r="K1065" i="4"/>
  <c r="P1064" i="4"/>
  <c r="U944" i="4"/>
  <c r="W944" i="4" s="1"/>
  <c r="M1064" i="4"/>
  <c r="K1066" i="4" l="1"/>
  <c r="P1065" i="4"/>
  <c r="U945" i="4"/>
  <c r="W945" i="4" s="1"/>
  <c r="M1065" i="4"/>
  <c r="T1184" i="4"/>
  <c r="V1063" i="4"/>
  <c r="T1185" i="4" l="1"/>
  <c r="V1064" i="4"/>
  <c r="P1066" i="4"/>
  <c r="K1067" i="4"/>
  <c r="U946" i="4"/>
  <c r="W946" i="4" s="1"/>
  <c r="M1066" i="4"/>
  <c r="K1068" i="4" l="1"/>
  <c r="U947" i="4"/>
  <c r="W947" i="4" s="1"/>
  <c r="P1067" i="4"/>
  <c r="M1067" i="4"/>
  <c r="T1186" i="4"/>
  <c r="V1065" i="4"/>
  <c r="V1066" i="4" l="1"/>
  <c r="T1187" i="4"/>
  <c r="K1069" i="4"/>
  <c r="P1068" i="4"/>
  <c r="M1068" i="4"/>
  <c r="U948" i="4"/>
  <c r="W948" i="4" s="1"/>
  <c r="K1070" i="4" l="1"/>
  <c r="P1069" i="4"/>
  <c r="U949" i="4"/>
  <c r="W949" i="4" s="1"/>
  <c r="M1069" i="4"/>
  <c r="T1188" i="4"/>
  <c r="V1067" i="4"/>
  <c r="V1068" i="4" l="1"/>
  <c r="T1189" i="4"/>
  <c r="P1070" i="4"/>
  <c r="U950" i="4"/>
  <c r="W950" i="4" s="1"/>
  <c r="K1071" i="4"/>
  <c r="M1070" i="4"/>
  <c r="K1072" i="4" l="1"/>
  <c r="P1071" i="4"/>
  <c r="M1071" i="4"/>
  <c r="U951" i="4"/>
  <c r="W951" i="4" s="1"/>
  <c r="T1190" i="4"/>
  <c r="V1069" i="4"/>
  <c r="T1191" i="4" l="1"/>
  <c r="V1070" i="4"/>
  <c r="K1073" i="4"/>
  <c r="P1072" i="4"/>
  <c r="U952" i="4"/>
  <c r="W952" i="4" s="1"/>
  <c r="M1072" i="4"/>
  <c r="K1074" i="4" l="1"/>
  <c r="P1073" i="4"/>
  <c r="U953" i="4"/>
  <c r="W953" i="4" s="1"/>
  <c r="M1073" i="4"/>
  <c r="T1192" i="4"/>
  <c r="V1071" i="4"/>
  <c r="T1193" i="4" l="1"/>
  <c r="V1072" i="4"/>
  <c r="P1074" i="4"/>
  <c r="K1075" i="4"/>
  <c r="U954" i="4"/>
  <c r="W954" i="4" s="1"/>
  <c r="M1074" i="4"/>
  <c r="K1076" i="4" l="1"/>
  <c r="U955" i="4"/>
  <c r="W955" i="4" s="1"/>
  <c r="P1075" i="4"/>
  <c r="M1075" i="4"/>
  <c r="T1194" i="4"/>
  <c r="V1073" i="4"/>
  <c r="T1195" i="4" l="1"/>
  <c r="V1074" i="4"/>
  <c r="K1077" i="4"/>
  <c r="P1076" i="4"/>
  <c r="M1076" i="4"/>
  <c r="U956" i="4"/>
  <c r="W956" i="4" s="1"/>
  <c r="K1078" i="4" l="1"/>
  <c r="U957" i="4"/>
  <c r="W957" i="4" s="1"/>
  <c r="P1077" i="4"/>
  <c r="M1077" i="4"/>
  <c r="T1196" i="4"/>
  <c r="V1075" i="4"/>
  <c r="V1076" i="4" l="1"/>
  <c r="T1197" i="4"/>
  <c r="P1078" i="4"/>
  <c r="U958" i="4"/>
  <c r="W958" i="4" s="1"/>
  <c r="K1079" i="4"/>
  <c r="M1078" i="4"/>
  <c r="K1080" i="4" l="1"/>
  <c r="P1079" i="4"/>
  <c r="M1079" i="4"/>
  <c r="U959" i="4"/>
  <c r="W959" i="4" s="1"/>
  <c r="V1077" i="4"/>
  <c r="T1198" i="4"/>
  <c r="T1199" i="4" l="1"/>
  <c r="V1078" i="4"/>
  <c r="K1081" i="4"/>
  <c r="P1080" i="4"/>
  <c r="U960" i="4"/>
  <c r="W960" i="4" s="1"/>
  <c r="M1080" i="4"/>
  <c r="K1082" i="4" l="1"/>
  <c r="P1081" i="4"/>
  <c r="U961" i="4"/>
  <c r="W961" i="4" s="1"/>
  <c r="M1081" i="4"/>
  <c r="T1200" i="4"/>
  <c r="V1079" i="4"/>
  <c r="T1201" i="4" l="1"/>
  <c r="V1080" i="4"/>
  <c r="P1082" i="4"/>
  <c r="U962" i="4"/>
  <c r="W962" i="4" s="1"/>
  <c r="K1083" i="4"/>
  <c r="M1082" i="4"/>
  <c r="K1084" i="4" l="1"/>
  <c r="P1083" i="4"/>
  <c r="M1083" i="4"/>
  <c r="U963" i="4"/>
  <c r="W963" i="4" s="1"/>
  <c r="T1202" i="4"/>
  <c r="V1081" i="4"/>
  <c r="T1203" i="4" l="1"/>
  <c r="V1082" i="4"/>
  <c r="K1085" i="4"/>
  <c r="U964" i="4"/>
  <c r="W964" i="4" s="1"/>
  <c r="P1084" i="4"/>
  <c r="M1084" i="4"/>
  <c r="K1086" i="4" l="1"/>
  <c r="P1085" i="4"/>
  <c r="U965" i="4"/>
  <c r="W965" i="4" s="1"/>
  <c r="M1085" i="4"/>
  <c r="T1204" i="4"/>
  <c r="V1083" i="4"/>
  <c r="T1205" i="4" l="1"/>
  <c r="V1084" i="4"/>
  <c r="P1086" i="4"/>
  <c r="U966" i="4"/>
  <c r="W966" i="4" s="1"/>
  <c r="K1087" i="4"/>
  <c r="M1086" i="4"/>
  <c r="K1088" i="4" l="1"/>
  <c r="P1087" i="4"/>
  <c r="M1087" i="4"/>
  <c r="U967" i="4"/>
  <c r="W967" i="4" s="1"/>
  <c r="T1206" i="4"/>
  <c r="V1085" i="4"/>
  <c r="T1207" i="4" l="1"/>
  <c r="V1086" i="4"/>
  <c r="K1089" i="4"/>
  <c r="P1088" i="4"/>
  <c r="U968" i="4"/>
  <c r="W968" i="4" s="1"/>
  <c r="M1088" i="4"/>
  <c r="U969" i="4" l="1"/>
  <c r="W969" i="4" s="1"/>
  <c r="K1090" i="4"/>
  <c r="P1089" i="4"/>
  <c r="M1089" i="4"/>
  <c r="T1208" i="4"/>
  <c r="V1087" i="4"/>
  <c r="T1209" i="4" l="1"/>
  <c r="V1088" i="4"/>
  <c r="P1090" i="4"/>
  <c r="U970" i="4"/>
  <c r="W970" i="4" s="1"/>
  <c r="K1091" i="4"/>
  <c r="M1090" i="4"/>
  <c r="K1092" i="4" l="1"/>
  <c r="P1091" i="4"/>
  <c r="U971" i="4"/>
  <c r="W971" i="4" s="1"/>
  <c r="M1091" i="4"/>
  <c r="T1210" i="4"/>
  <c r="V1089" i="4"/>
  <c r="T1211" i="4" l="1"/>
  <c r="V1090" i="4"/>
  <c r="K1093" i="4"/>
  <c r="P1092" i="4"/>
  <c r="M1092" i="4"/>
  <c r="U972" i="4"/>
  <c r="W972" i="4" s="1"/>
  <c r="K1094" i="4" l="1"/>
  <c r="U973" i="4"/>
  <c r="W973" i="4" s="1"/>
  <c r="P1093" i="4"/>
  <c r="M1093" i="4"/>
  <c r="T1212" i="4"/>
  <c r="V1091" i="4"/>
  <c r="T1213" i="4" l="1"/>
  <c r="V1092" i="4"/>
  <c r="P1094" i="4"/>
  <c r="U974" i="4"/>
  <c r="W974" i="4" s="1"/>
  <c r="K1095" i="4"/>
  <c r="M1094" i="4"/>
  <c r="K1096" i="4" l="1"/>
  <c r="P1095" i="4"/>
  <c r="M1095" i="4"/>
  <c r="U975" i="4"/>
  <c r="W975" i="4" s="1"/>
  <c r="T1214" i="4"/>
  <c r="V1093" i="4"/>
  <c r="T1215" i="4" l="1"/>
  <c r="V1094" i="4"/>
  <c r="K1097" i="4"/>
  <c r="P1096" i="4"/>
  <c r="M1096" i="4"/>
  <c r="U976" i="4"/>
  <c r="W976" i="4" s="1"/>
  <c r="U977" i="4" l="1"/>
  <c r="W977" i="4" s="1"/>
  <c r="K1098" i="4"/>
  <c r="P1097" i="4"/>
  <c r="M1097" i="4"/>
  <c r="T1216" i="4"/>
  <c r="V1095" i="4"/>
  <c r="T1217" i="4" l="1"/>
  <c r="V1096" i="4"/>
  <c r="P1098" i="4"/>
  <c r="U978" i="4"/>
  <c r="W978" i="4" s="1"/>
  <c r="K1099" i="4"/>
  <c r="M1098" i="4"/>
  <c r="K1100" i="4" l="1"/>
  <c r="P1099" i="4"/>
  <c r="U979" i="4"/>
  <c r="W979" i="4" s="1"/>
  <c r="M1099" i="4"/>
  <c r="V1097" i="4"/>
  <c r="T1218" i="4"/>
  <c r="T1219" i="4" l="1"/>
  <c r="V1098" i="4"/>
  <c r="K1101" i="4"/>
  <c r="P1100" i="4"/>
  <c r="M1100" i="4"/>
  <c r="U980" i="4"/>
  <c r="W980" i="4" s="1"/>
  <c r="K1102" i="4" l="1"/>
  <c r="U981" i="4"/>
  <c r="W981" i="4" s="1"/>
  <c r="P1101" i="4"/>
  <c r="M1101" i="4"/>
  <c r="T1220" i="4"/>
  <c r="V1099" i="4"/>
  <c r="V1100" i="4" l="1"/>
  <c r="T1221" i="4"/>
  <c r="P1102" i="4"/>
  <c r="K1103" i="4"/>
  <c r="U982" i="4"/>
  <c r="W982" i="4" s="1"/>
  <c r="M1102" i="4"/>
  <c r="K1104" i="4" l="1"/>
  <c r="P1103" i="4"/>
  <c r="M1103" i="4"/>
  <c r="U983" i="4"/>
  <c r="W983" i="4" s="1"/>
  <c r="T1222" i="4"/>
  <c r="V1101" i="4"/>
  <c r="T1223" i="4" l="1"/>
  <c r="V1102" i="4"/>
  <c r="U984" i="4"/>
  <c r="W984" i="4" s="1"/>
  <c r="K1105" i="4"/>
  <c r="P1104" i="4"/>
  <c r="M1104" i="4"/>
  <c r="K1106" i="4" l="1"/>
  <c r="U985" i="4"/>
  <c r="W985" i="4" s="1"/>
  <c r="P1105" i="4"/>
  <c r="M1105" i="4"/>
  <c r="T1224" i="4"/>
  <c r="V1103" i="4"/>
  <c r="T1225" i="4" l="1"/>
  <c r="V1104" i="4"/>
  <c r="P1106" i="4"/>
  <c r="U986" i="4"/>
  <c r="W986" i="4" s="1"/>
  <c r="K1107" i="4"/>
  <c r="M1106" i="4"/>
  <c r="K1108" i="4" l="1"/>
  <c r="P1107" i="4"/>
  <c r="M1107" i="4"/>
  <c r="U987" i="4"/>
  <c r="W987" i="4" s="1"/>
  <c r="T1226" i="4"/>
  <c r="V1105" i="4"/>
  <c r="V1106" i="4" l="1"/>
  <c r="T1227" i="4"/>
  <c r="K1109" i="4"/>
  <c r="P1108" i="4"/>
  <c r="U988" i="4"/>
  <c r="W988" i="4" s="1"/>
  <c r="M1108" i="4"/>
  <c r="K1110" i="4" l="1"/>
  <c r="U989" i="4"/>
  <c r="W989" i="4" s="1"/>
  <c r="P1109" i="4"/>
  <c r="M1109" i="4"/>
  <c r="T1228" i="4"/>
  <c r="V1107" i="4"/>
  <c r="T1229" i="4" l="1"/>
  <c r="V1108" i="4"/>
  <c r="P1110" i="4"/>
  <c r="U990" i="4"/>
  <c r="W990" i="4" s="1"/>
  <c r="K1111" i="4"/>
  <c r="M1110" i="4"/>
  <c r="K1112" i="4" l="1"/>
  <c r="P1111" i="4"/>
  <c r="M1111" i="4"/>
  <c r="U991" i="4"/>
  <c r="W991" i="4" s="1"/>
  <c r="T1230" i="4"/>
  <c r="V1109" i="4"/>
  <c r="T1231" i="4" l="1"/>
  <c r="V1110" i="4"/>
  <c r="U992" i="4"/>
  <c r="W992" i="4" s="1"/>
  <c r="K1113" i="4"/>
  <c r="P1112" i="4"/>
  <c r="M1112" i="4"/>
  <c r="U993" i="4" l="1"/>
  <c r="W993" i="4" s="1"/>
  <c r="K1114" i="4"/>
  <c r="P1113" i="4"/>
  <c r="M1113" i="4"/>
  <c r="T1232" i="4"/>
  <c r="V1111" i="4"/>
  <c r="V1112" i="4" l="1"/>
  <c r="T1233" i="4"/>
  <c r="P1114" i="4"/>
  <c r="U994" i="4"/>
  <c r="W994" i="4" s="1"/>
  <c r="K1115" i="4"/>
  <c r="M1114" i="4"/>
  <c r="K1116" i="4" l="1"/>
  <c r="P1115" i="4"/>
  <c r="M1115" i="4"/>
  <c r="U995" i="4"/>
  <c r="W995" i="4" s="1"/>
  <c r="V1113" i="4"/>
  <c r="T1234" i="4"/>
  <c r="T1235" i="4" l="1"/>
  <c r="V1114" i="4"/>
  <c r="U996" i="4"/>
  <c r="W996" i="4" s="1"/>
  <c r="K1117" i="4"/>
  <c r="P1116" i="4"/>
  <c r="M1116" i="4"/>
  <c r="U997" i="4" l="1"/>
  <c r="W997" i="4" s="1"/>
  <c r="K1118" i="4"/>
  <c r="P1117" i="4"/>
  <c r="M1117" i="4"/>
  <c r="T1236" i="4"/>
  <c r="V1115" i="4"/>
  <c r="V1116" i="4" l="1"/>
  <c r="T1237" i="4"/>
  <c r="P1118" i="4"/>
  <c r="U998" i="4"/>
  <c r="W998" i="4" s="1"/>
  <c r="K1119" i="4"/>
  <c r="M1118" i="4"/>
  <c r="K1120" i="4" l="1"/>
  <c r="P1119" i="4"/>
  <c r="M1119" i="4"/>
  <c r="U999" i="4"/>
  <c r="W999" i="4" s="1"/>
  <c r="T1238" i="4"/>
  <c r="V1117" i="4"/>
  <c r="T1239" i="4" l="1"/>
  <c r="V1118" i="4"/>
  <c r="U1000" i="4"/>
  <c r="W1000" i="4" s="1"/>
  <c r="K1121" i="4"/>
  <c r="P1120" i="4"/>
  <c r="M1120" i="4"/>
  <c r="U1001" i="4" l="1"/>
  <c r="W1001" i="4" s="1"/>
  <c r="K1122" i="4"/>
  <c r="P1121" i="4"/>
  <c r="M1121" i="4"/>
  <c r="T1240" i="4"/>
  <c r="V1119" i="4"/>
  <c r="T1241" i="4" l="1"/>
  <c r="V1120" i="4"/>
  <c r="P1122" i="4"/>
  <c r="U1002" i="4"/>
  <c r="W1002" i="4" s="1"/>
  <c r="K1123" i="4"/>
  <c r="M1122" i="4"/>
  <c r="K1124" i="4" l="1"/>
  <c r="P1123" i="4"/>
  <c r="M1123" i="4"/>
  <c r="U1003" i="4"/>
  <c r="W1003" i="4" s="1"/>
  <c r="T1242" i="4"/>
  <c r="V1121" i="4"/>
  <c r="T1243" i="4" l="1"/>
  <c r="V1122" i="4"/>
  <c r="U1004" i="4"/>
  <c r="W1004" i="4" s="1"/>
  <c r="K1125" i="4"/>
  <c r="P1124" i="4"/>
  <c r="M1124" i="4"/>
  <c r="P1125" i="4" l="1"/>
  <c r="M1125" i="4"/>
  <c r="U1005" i="4"/>
  <c r="W1005" i="4" s="1"/>
  <c r="K1126" i="4"/>
  <c r="T1244" i="4"/>
  <c r="V1123" i="4"/>
  <c r="T1245" i="4" l="1"/>
  <c r="V1124" i="4"/>
  <c r="K1127" i="4"/>
  <c r="P1126" i="4"/>
  <c r="M1126" i="4"/>
  <c r="U1006" i="4"/>
  <c r="W1006" i="4" s="1"/>
  <c r="M1127" i="4" l="1"/>
  <c r="K1128" i="4"/>
  <c r="P1127" i="4"/>
  <c r="U1007" i="4"/>
  <c r="W1007" i="4" s="1"/>
  <c r="T1246" i="4"/>
  <c r="V1125" i="4"/>
  <c r="T1247" i="4" l="1"/>
  <c r="V1126" i="4"/>
  <c r="K1129" i="4"/>
  <c r="U1008" i="4"/>
  <c r="W1008" i="4" s="1"/>
  <c r="P1128" i="4"/>
  <c r="M1128" i="4"/>
  <c r="U1009" i="4" l="1"/>
  <c r="W1009" i="4" s="1"/>
  <c r="K1130" i="4"/>
  <c r="P1129" i="4"/>
  <c r="M1129" i="4"/>
  <c r="T1248" i="4"/>
  <c r="V1127" i="4"/>
  <c r="T1249" i="4" l="1"/>
  <c r="V1128" i="4"/>
  <c r="P1130" i="4"/>
  <c r="M1130" i="4"/>
  <c r="U1010" i="4"/>
  <c r="W1010" i="4" s="1"/>
  <c r="K1131" i="4"/>
  <c r="K1132" i="4" l="1"/>
  <c r="P1131" i="4"/>
  <c r="M1131" i="4"/>
  <c r="U1011" i="4"/>
  <c r="W1011" i="4" s="1"/>
  <c r="T1250" i="4"/>
  <c r="V1129" i="4"/>
  <c r="T1251" i="4" l="1"/>
  <c r="V1130" i="4"/>
  <c r="M1132" i="4"/>
  <c r="U1012" i="4"/>
  <c r="W1012" i="4" s="1"/>
  <c r="K1133" i="4"/>
  <c r="P1132" i="4"/>
  <c r="K1134" i="4" l="1"/>
  <c r="P1133" i="4"/>
  <c r="U1013" i="4"/>
  <c r="W1013" i="4" s="1"/>
  <c r="M1133" i="4"/>
  <c r="T1252" i="4"/>
  <c r="V1131" i="4"/>
  <c r="T1253" i="4" l="1"/>
  <c r="V1132" i="4"/>
  <c r="K1135" i="4"/>
  <c r="P1134" i="4"/>
  <c r="U1014" i="4"/>
  <c r="W1014" i="4" s="1"/>
  <c r="M1134" i="4"/>
  <c r="P1135" i="4" l="1"/>
  <c r="M1135" i="4"/>
  <c r="K1136" i="4"/>
  <c r="U1015" i="4"/>
  <c r="W1015" i="4" s="1"/>
  <c r="T1254" i="4"/>
  <c r="V1133" i="4"/>
  <c r="V1134" i="4" l="1"/>
  <c r="T1255" i="4"/>
  <c r="U1016" i="4"/>
  <c r="W1016" i="4" s="1"/>
  <c r="K1137" i="4"/>
  <c r="P1136" i="4"/>
  <c r="M1136" i="4"/>
  <c r="U1017" i="4" l="1"/>
  <c r="W1017" i="4" s="1"/>
  <c r="K1138" i="4"/>
  <c r="P1137" i="4"/>
  <c r="M1137" i="4"/>
  <c r="T1256" i="4"/>
  <c r="V1135" i="4"/>
  <c r="T1257" i="4" l="1"/>
  <c r="V1136" i="4"/>
  <c r="K1139" i="4"/>
  <c r="P1138" i="4"/>
  <c r="M1138" i="4"/>
  <c r="U1018" i="4"/>
  <c r="W1018" i="4" s="1"/>
  <c r="K1140" i="4" l="1"/>
  <c r="P1139" i="4"/>
  <c r="M1139" i="4"/>
  <c r="U1019" i="4"/>
  <c r="W1019" i="4" s="1"/>
  <c r="T1258" i="4"/>
  <c r="V1137" i="4"/>
  <c r="T1259" i="4" l="1"/>
  <c r="V1138" i="4"/>
  <c r="K1141" i="4"/>
  <c r="P1140" i="4"/>
  <c r="U1020" i="4"/>
  <c r="W1020" i="4" s="1"/>
  <c r="M1140" i="4"/>
  <c r="K1142" i="4" l="1"/>
  <c r="U1021" i="4"/>
  <c r="W1021" i="4" s="1"/>
  <c r="P1141" i="4"/>
  <c r="M1141" i="4"/>
  <c r="T1260" i="4"/>
  <c r="V1139" i="4"/>
  <c r="T1261" i="4" l="1"/>
  <c r="V1140" i="4"/>
  <c r="U1022" i="4"/>
  <c r="W1022" i="4" s="1"/>
  <c r="K1143" i="4"/>
  <c r="P1142" i="4"/>
  <c r="M1142" i="4"/>
  <c r="K1144" i="4" l="1"/>
  <c r="P1143" i="4"/>
  <c r="M1143" i="4"/>
  <c r="U1023" i="4"/>
  <c r="W1023" i="4" s="1"/>
  <c r="T1262" i="4"/>
  <c r="V1141" i="4"/>
  <c r="T1263" i="4" l="1"/>
  <c r="V1142" i="4"/>
  <c r="U1024" i="4"/>
  <c r="W1024" i="4" s="1"/>
  <c r="K1145" i="4"/>
  <c r="P1144" i="4"/>
  <c r="M1144" i="4"/>
  <c r="K1146" i="4" l="1"/>
  <c r="P1145" i="4"/>
  <c r="U1025" i="4"/>
  <c r="W1025" i="4" s="1"/>
  <c r="M1145" i="4"/>
  <c r="T1264" i="4"/>
  <c r="V1143" i="4"/>
  <c r="T1265" i="4" l="1"/>
  <c r="V1144" i="4"/>
  <c r="M1146" i="4"/>
  <c r="K1147" i="4"/>
  <c r="U1026" i="4"/>
  <c r="W1026" i="4" s="1"/>
  <c r="P1146" i="4"/>
  <c r="M1147" i="4" l="1"/>
  <c r="K1148" i="4"/>
  <c r="P1147" i="4"/>
  <c r="U1027" i="4"/>
  <c r="W1027" i="4" s="1"/>
  <c r="V1145" i="4"/>
  <c r="T1266" i="4"/>
  <c r="T1267" i="4" l="1"/>
  <c r="V1146" i="4"/>
  <c r="P1148" i="4"/>
  <c r="K1149" i="4"/>
  <c r="U1028" i="4"/>
  <c r="W1028" i="4" s="1"/>
  <c r="M1148" i="4"/>
  <c r="K1150" i="4" l="1"/>
  <c r="U1029" i="4"/>
  <c r="W1029" i="4" s="1"/>
  <c r="P1149" i="4"/>
  <c r="M1149" i="4"/>
  <c r="T1268" i="4"/>
  <c r="V1147" i="4"/>
  <c r="T1269" i="4" l="1"/>
  <c r="V1148" i="4"/>
  <c r="P1150" i="4"/>
  <c r="M1150" i="4"/>
  <c r="K1151" i="4"/>
  <c r="U1030" i="4"/>
  <c r="W1030" i="4" s="1"/>
  <c r="M1151" i="4" l="1"/>
  <c r="P1151" i="4"/>
  <c r="K1152" i="4"/>
  <c r="U1031" i="4"/>
  <c r="W1031" i="4" s="1"/>
  <c r="V1149" i="4"/>
  <c r="T1270" i="4"/>
  <c r="K1153" i="4" l="1"/>
  <c r="P1152" i="4"/>
  <c r="U1032" i="4"/>
  <c r="W1032" i="4" s="1"/>
  <c r="M1152" i="4"/>
  <c r="T1271" i="4"/>
  <c r="V1150" i="4"/>
  <c r="T1272" i="4" l="1"/>
  <c r="V1151" i="4"/>
  <c r="M1153" i="4"/>
  <c r="P1153" i="4"/>
  <c r="U1033" i="4"/>
  <c r="W1033" i="4" s="1"/>
  <c r="K1154" i="4"/>
  <c r="P1154" i="4" l="1"/>
  <c r="M1154" i="4"/>
  <c r="K1155" i="4"/>
  <c r="U1034" i="4"/>
  <c r="W1034" i="4" s="1"/>
  <c r="T1273" i="4"/>
  <c r="V1152" i="4"/>
  <c r="V1153" i="4" l="1"/>
  <c r="T1274" i="4"/>
  <c r="K1156" i="4"/>
  <c r="M1155" i="4"/>
  <c r="P1155" i="4"/>
  <c r="U1035" i="4"/>
  <c r="W1035" i="4" s="1"/>
  <c r="P1156" i="4" l="1"/>
  <c r="M1156" i="4"/>
  <c r="U1036" i="4"/>
  <c r="W1036" i="4" s="1"/>
  <c r="K1157" i="4"/>
  <c r="T1275" i="4"/>
  <c r="V1154" i="4"/>
  <c r="K1158" i="4" l="1"/>
  <c r="P1157" i="4"/>
  <c r="M1157" i="4"/>
  <c r="U1037" i="4"/>
  <c r="W1037" i="4" s="1"/>
  <c r="T1276" i="4"/>
  <c r="V1155" i="4"/>
  <c r="T1277" i="4" l="1"/>
  <c r="V1156" i="4"/>
  <c r="P1158" i="4"/>
  <c r="K1159" i="4"/>
  <c r="U1038" i="4"/>
  <c r="W1038" i="4" s="1"/>
  <c r="M1158" i="4"/>
  <c r="K1160" i="4" l="1"/>
  <c r="P1159" i="4"/>
  <c r="U1039" i="4"/>
  <c r="W1039" i="4" s="1"/>
  <c r="M1159" i="4"/>
  <c r="V1157" i="4"/>
  <c r="T1278" i="4"/>
  <c r="T1279" i="4" l="1"/>
  <c r="V1158" i="4"/>
  <c r="P1160" i="4"/>
  <c r="U1040" i="4"/>
  <c r="W1040" i="4" s="1"/>
  <c r="K1161" i="4"/>
  <c r="M1160" i="4"/>
  <c r="M1161" i="4" l="1"/>
  <c r="K1162" i="4"/>
  <c r="P1161" i="4"/>
  <c r="U1041" i="4"/>
  <c r="W1041" i="4" s="1"/>
  <c r="T1280" i="4"/>
  <c r="V1159" i="4"/>
  <c r="T1281" i="4" l="1"/>
  <c r="V1160" i="4"/>
  <c r="P1162" i="4"/>
  <c r="K1163" i="4"/>
  <c r="M1162" i="4"/>
  <c r="U1042" i="4"/>
  <c r="W1042" i="4" s="1"/>
  <c r="K1164" i="4" l="1"/>
  <c r="P1163" i="4"/>
  <c r="U1043" i="4"/>
  <c r="W1043" i="4" s="1"/>
  <c r="M1163" i="4"/>
  <c r="V1161" i="4"/>
  <c r="T1282" i="4"/>
  <c r="T1283" i="4" l="1"/>
  <c r="V1162" i="4"/>
  <c r="P1164" i="4"/>
  <c r="U1044" i="4"/>
  <c r="W1044" i="4" s="1"/>
  <c r="M1164" i="4"/>
  <c r="K1165" i="4"/>
  <c r="M1165" i="4" l="1"/>
  <c r="K1166" i="4"/>
  <c r="P1165" i="4"/>
  <c r="U1045" i="4"/>
  <c r="W1045" i="4" s="1"/>
  <c r="T1284" i="4"/>
  <c r="V1163" i="4"/>
  <c r="T1285" i="4" l="1"/>
  <c r="V1164" i="4"/>
  <c r="P1166" i="4"/>
  <c r="M1166" i="4"/>
  <c r="U1046" i="4"/>
  <c r="W1046" i="4" s="1"/>
  <c r="K1167" i="4"/>
  <c r="K1168" i="4" l="1"/>
  <c r="P1167" i="4"/>
  <c r="U1047" i="4"/>
  <c r="W1047" i="4" s="1"/>
  <c r="M1167" i="4"/>
  <c r="V1165" i="4"/>
  <c r="T1286" i="4"/>
  <c r="T1287" i="4" l="1"/>
  <c r="V1166" i="4"/>
  <c r="P1168" i="4"/>
  <c r="K1169" i="4"/>
  <c r="U1048" i="4"/>
  <c r="W1048" i="4" s="1"/>
  <c r="M1168" i="4"/>
  <c r="M1169" i="4" l="1"/>
  <c r="K1170" i="4"/>
  <c r="U1049" i="4"/>
  <c r="W1049" i="4" s="1"/>
  <c r="P1169" i="4"/>
  <c r="T1288" i="4"/>
  <c r="V1167" i="4"/>
  <c r="T1289" i="4" l="1"/>
  <c r="V1168" i="4"/>
  <c r="P1170" i="4"/>
  <c r="K1171" i="4"/>
  <c r="U1050" i="4"/>
  <c r="W1050" i="4" s="1"/>
  <c r="M1170" i="4"/>
  <c r="K1172" i="4" l="1"/>
  <c r="P1171" i="4"/>
  <c r="U1051" i="4"/>
  <c r="W1051" i="4" s="1"/>
  <c r="M1171" i="4"/>
  <c r="V1169" i="4"/>
  <c r="T1290" i="4"/>
  <c r="T1291" i="4" l="1"/>
  <c r="V1170" i="4"/>
  <c r="P1172" i="4"/>
  <c r="K1173" i="4"/>
  <c r="U1052" i="4"/>
  <c r="W1052" i="4" s="1"/>
  <c r="M1172" i="4"/>
  <c r="M1173" i="4" l="1"/>
  <c r="K1174" i="4"/>
  <c r="P1173" i="4"/>
  <c r="U1053" i="4"/>
  <c r="W1053" i="4" s="1"/>
  <c r="T1292" i="4"/>
  <c r="V1171" i="4"/>
  <c r="T1293" i="4" l="1"/>
  <c r="V1172" i="4"/>
  <c r="P1174" i="4"/>
  <c r="K1175" i="4"/>
  <c r="M1174" i="4"/>
  <c r="U1054" i="4"/>
  <c r="W1054" i="4" s="1"/>
  <c r="K1176" i="4" l="1"/>
  <c r="P1175" i="4"/>
  <c r="U1055" i="4"/>
  <c r="W1055" i="4" s="1"/>
  <c r="M1175" i="4"/>
  <c r="V1173" i="4"/>
  <c r="T1294" i="4"/>
  <c r="T1295" i="4" l="1"/>
  <c r="V1174" i="4"/>
  <c r="P1176" i="4"/>
  <c r="K1177" i="4"/>
  <c r="M1176" i="4"/>
  <c r="U1056" i="4"/>
  <c r="W1056" i="4" s="1"/>
  <c r="M1177" i="4" l="1"/>
  <c r="K1178" i="4"/>
  <c r="U1057" i="4"/>
  <c r="W1057" i="4" s="1"/>
  <c r="P1177" i="4"/>
  <c r="T1296" i="4"/>
  <c r="V1175" i="4"/>
  <c r="T1297" i="4" l="1"/>
  <c r="V1176" i="4"/>
  <c r="P1178" i="4"/>
  <c r="K1179" i="4"/>
  <c r="U1058" i="4"/>
  <c r="W1058" i="4" s="1"/>
  <c r="M1178" i="4"/>
  <c r="K1180" i="4" l="1"/>
  <c r="P1179" i="4"/>
  <c r="U1059" i="4"/>
  <c r="W1059" i="4" s="1"/>
  <c r="M1179" i="4"/>
  <c r="V1177" i="4"/>
  <c r="T1298" i="4"/>
  <c r="T1299" i="4" l="1"/>
  <c r="V1178" i="4"/>
  <c r="P1180" i="4"/>
  <c r="M1180" i="4"/>
  <c r="U1060" i="4"/>
  <c r="W1060" i="4" s="1"/>
  <c r="K1181" i="4"/>
  <c r="K1182" i="4" l="1"/>
  <c r="P1181" i="4"/>
  <c r="U1061" i="4"/>
  <c r="W1061" i="4" s="1"/>
  <c r="M1181" i="4"/>
  <c r="T1300" i="4"/>
  <c r="V1179" i="4"/>
  <c r="T1301" i="4" l="1"/>
  <c r="V1180" i="4"/>
  <c r="P1182" i="4"/>
  <c r="M1182" i="4"/>
  <c r="K1183" i="4"/>
  <c r="U1062" i="4"/>
  <c r="W1062" i="4" s="1"/>
  <c r="K1184" i="4" l="1"/>
  <c r="P1183" i="4"/>
  <c r="U1063" i="4"/>
  <c r="W1063" i="4" s="1"/>
  <c r="M1183" i="4"/>
  <c r="V1181" i="4"/>
  <c r="T1302" i="4"/>
  <c r="T1303" i="4" l="1"/>
  <c r="V1182" i="4"/>
  <c r="P1184" i="4"/>
  <c r="K1185" i="4"/>
  <c r="U1064" i="4"/>
  <c r="W1064" i="4" s="1"/>
  <c r="M1184" i="4"/>
  <c r="K1186" i="4" l="1"/>
  <c r="U1065" i="4"/>
  <c r="W1065" i="4" s="1"/>
  <c r="P1185" i="4"/>
  <c r="M1185" i="4"/>
  <c r="T1304" i="4"/>
  <c r="V1183" i="4"/>
  <c r="T1305" i="4" l="1"/>
  <c r="V1184" i="4"/>
  <c r="P1186" i="4"/>
  <c r="K1187" i="4"/>
  <c r="U1066" i="4"/>
  <c r="W1066" i="4" s="1"/>
  <c r="M1186" i="4"/>
  <c r="K1188" i="4" l="1"/>
  <c r="P1187" i="4"/>
  <c r="U1067" i="4"/>
  <c r="W1067" i="4" s="1"/>
  <c r="M1187" i="4"/>
  <c r="V1185" i="4"/>
  <c r="T1306" i="4"/>
  <c r="T1307" i="4" l="1"/>
  <c r="V1186" i="4"/>
  <c r="P1188" i="4"/>
  <c r="U1068" i="4"/>
  <c r="W1068" i="4" s="1"/>
  <c r="K1189" i="4"/>
  <c r="M1188" i="4"/>
  <c r="K1190" i="4" l="1"/>
  <c r="P1189" i="4"/>
  <c r="U1069" i="4"/>
  <c r="W1069" i="4" s="1"/>
  <c r="M1189" i="4"/>
  <c r="T1308" i="4"/>
  <c r="V1187" i="4"/>
  <c r="T1309" i="4" l="1"/>
  <c r="V1188" i="4"/>
  <c r="P1190" i="4"/>
  <c r="K1191" i="4"/>
  <c r="M1190" i="4"/>
  <c r="U1070" i="4"/>
  <c r="W1070" i="4" s="1"/>
  <c r="K1192" i="4" l="1"/>
  <c r="P1191" i="4"/>
  <c r="U1071" i="4"/>
  <c r="W1071" i="4" s="1"/>
  <c r="M1191" i="4"/>
  <c r="V1189" i="4"/>
  <c r="T1310" i="4"/>
  <c r="T1311" i="4" l="1"/>
  <c r="V1190" i="4"/>
  <c r="P1192" i="4"/>
  <c r="U1072" i="4"/>
  <c r="W1072" i="4" s="1"/>
  <c r="M1192" i="4"/>
  <c r="K1193" i="4"/>
  <c r="K1194" i="4" l="1"/>
  <c r="P1193" i="4"/>
  <c r="U1073" i="4"/>
  <c r="W1073" i="4" s="1"/>
  <c r="M1193" i="4"/>
  <c r="T1312" i="4"/>
  <c r="V1191" i="4"/>
  <c r="T1313" i="4" l="1"/>
  <c r="V1192" i="4"/>
  <c r="P1194" i="4"/>
  <c r="K1195" i="4"/>
  <c r="M1194" i="4"/>
  <c r="U1074" i="4"/>
  <c r="W1074" i="4" s="1"/>
  <c r="K1196" i="4" l="1"/>
  <c r="P1195" i="4"/>
  <c r="U1075" i="4"/>
  <c r="W1075" i="4" s="1"/>
  <c r="M1195" i="4"/>
  <c r="V1193" i="4"/>
  <c r="T1314" i="4"/>
  <c r="T1315" i="4" l="1"/>
  <c r="V1194" i="4"/>
  <c r="P1196" i="4"/>
  <c r="M1196" i="4"/>
  <c r="U1076" i="4"/>
  <c r="W1076" i="4" s="1"/>
  <c r="K1197" i="4"/>
  <c r="K1198" i="4" l="1"/>
  <c r="P1197" i="4"/>
  <c r="U1077" i="4"/>
  <c r="W1077" i="4" s="1"/>
  <c r="M1197" i="4"/>
  <c r="T1316" i="4"/>
  <c r="V1195" i="4"/>
  <c r="T1317" i="4" l="1"/>
  <c r="V1196" i="4"/>
  <c r="P1198" i="4"/>
  <c r="M1198" i="4"/>
  <c r="K1199" i="4"/>
  <c r="U1078" i="4"/>
  <c r="W1078" i="4" s="1"/>
  <c r="K1200" i="4" l="1"/>
  <c r="U1079" i="4"/>
  <c r="W1079" i="4" s="1"/>
  <c r="P1199" i="4"/>
  <c r="M1199" i="4"/>
  <c r="V1197" i="4"/>
  <c r="T1318" i="4"/>
  <c r="T1319" i="4" l="1"/>
  <c r="V1198" i="4"/>
  <c r="P1200" i="4"/>
  <c r="K1201" i="4"/>
  <c r="U1080" i="4"/>
  <c r="W1080" i="4" s="1"/>
  <c r="M1200" i="4"/>
  <c r="K1202" i="4" l="1"/>
  <c r="P1201" i="4"/>
  <c r="U1081" i="4"/>
  <c r="W1081" i="4" s="1"/>
  <c r="M1201" i="4"/>
  <c r="T1320" i="4"/>
  <c r="V1199" i="4"/>
  <c r="T1321" i="4" l="1"/>
  <c r="V1200" i="4"/>
  <c r="P1202" i="4"/>
  <c r="K1203" i="4"/>
  <c r="U1082" i="4"/>
  <c r="W1082" i="4" s="1"/>
  <c r="M1202" i="4"/>
  <c r="K1204" i="4" l="1"/>
  <c r="P1203" i="4"/>
  <c r="U1083" i="4"/>
  <c r="W1083" i="4" s="1"/>
  <c r="M1203" i="4"/>
  <c r="V1201" i="4"/>
  <c r="T1322" i="4"/>
  <c r="T1323" i="4" l="1"/>
  <c r="V1202" i="4"/>
  <c r="P1204" i="4"/>
  <c r="K1205" i="4"/>
  <c r="U1084" i="4"/>
  <c r="W1084" i="4" s="1"/>
  <c r="M1204" i="4"/>
  <c r="K1206" i="4" l="1"/>
  <c r="P1205" i="4"/>
  <c r="U1085" i="4"/>
  <c r="W1085" i="4" s="1"/>
  <c r="M1205" i="4"/>
  <c r="T1324" i="4"/>
  <c r="V1203" i="4"/>
  <c r="T1325" i="4" l="1"/>
  <c r="V1204" i="4"/>
  <c r="P1206" i="4"/>
  <c r="K1207" i="4"/>
  <c r="M1206" i="4"/>
  <c r="U1086" i="4"/>
  <c r="W1086" i="4" s="1"/>
  <c r="K1208" i="4" l="1"/>
  <c r="P1207" i="4"/>
  <c r="U1087" i="4"/>
  <c r="W1087" i="4" s="1"/>
  <c r="M1207" i="4"/>
  <c r="V1205" i="4"/>
  <c r="T1326" i="4"/>
  <c r="T1327" i="4" l="1"/>
  <c r="V1206" i="4"/>
  <c r="P1208" i="4"/>
  <c r="K1209" i="4"/>
  <c r="M1208" i="4"/>
  <c r="U1088" i="4"/>
  <c r="W1088" i="4" s="1"/>
  <c r="K1210" i="4" l="1"/>
  <c r="P1209" i="4"/>
  <c r="U1089" i="4"/>
  <c r="W1089" i="4" s="1"/>
  <c r="M1209" i="4"/>
  <c r="T1328" i="4"/>
  <c r="V1207" i="4"/>
  <c r="T1329" i="4" l="1"/>
  <c r="V1208" i="4"/>
  <c r="P1210" i="4"/>
  <c r="M1210" i="4"/>
  <c r="U1090" i="4"/>
  <c r="W1090" i="4" s="1"/>
  <c r="K1211" i="4"/>
  <c r="K1212" i="4" l="1"/>
  <c r="P1211" i="4"/>
  <c r="U1091" i="4"/>
  <c r="W1091" i="4" s="1"/>
  <c r="M1211" i="4"/>
  <c r="V1209" i="4"/>
  <c r="T1330" i="4"/>
  <c r="T1331" i="4" l="1"/>
  <c r="V1210" i="4"/>
  <c r="P1212" i="4"/>
  <c r="M1212" i="4"/>
  <c r="K1213" i="4"/>
  <c r="U1092" i="4"/>
  <c r="W1092" i="4" s="1"/>
  <c r="K1214" i="4" l="1"/>
  <c r="U1093" i="4"/>
  <c r="W1093" i="4" s="1"/>
  <c r="P1213" i="4"/>
  <c r="M1213" i="4"/>
  <c r="T1332" i="4"/>
  <c r="V1211" i="4"/>
  <c r="T1333" i="4" l="1"/>
  <c r="V1212" i="4"/>
  <c r="P1214" i="4"/>
  <c r="M1214" i="4"/>
  <c r="K1215" i="4"/>
  <c r="U1094" i="4"/>
  <c r="W1094" i="4" s="1"/>
  <c r="K1216" i="4" l="1"/>
  <c r="P1215" i="4"/>
  <c r="U1095" i="4"/>
  <c r="W1095" i="4" s="1"/>
  <c r="M1215" i="4"/>
  <c r="V1213" i="4"/>
  <c r="T1334" i="4"/>
  <c r="T1335" i="4" l="1"/>
  <c r="V1214" i="4"/>
  <c r="P1216" i="4"/>
  <c r="K1217" i="4"/>
  <c r="U1096" i="4"/>
  <c r="W1096" i="4" s="1"/>
  <c r="M1216" i="4"/>
  <c r="K1218" i="4" l="1"/>
  <c r="U1097" i="4"/>
  <c r="W1097" i="4" s="1"/>
  <c r="P1217" i="4"/>
  <c r="M1217" i="4"/>
  <c r="T1336" i="4"/>
  <c r="V1215" i="4"/>
  <c r="T1337" i="4" l="1"/>
  <c r="V1216" i="4"/>
  <c r="P1218" i="4"/>
  <c r="K1219" i="4"/>
  <c r="U1098" i="4"/>
  <c r="W1098" i="4" s="1"/>
  <c r="M1218" i="4"/>
  <c r="K1220" i="4" l="1"/>
  <c r="P1219" i="4"/>
  <c r="U1099" i="4"/>
  <c r="W1099" i="4" s="1"/>
  <c r="M1219" i="4"/>
  <c r="V1217" i="4"/>
  <c r="T1338" i="4"/>
  <c r="T1339" i="4" l="1"/>
  <c r="V1218" i="4"/>
  <c r="P1220" i="4"/>
  <c r="K1221" i="4"/>
  <c r="U1100" i="4"/>
  <c r="W1100" i="4" s="1"/>
  <c r="M1220" i="4"/>
  <c r="K1222" i="4" l="1"/>
  <c r="P1221" i="4"/>
  <c r="U1101" i="4"/>
  <c r="W1101" i="4" s="1"/>
  <c r="M1221" i="4"/>
  <c r="T1340" i="4"/>
  <c r="V1219" i="4"/>
  <c r="T1341" i="4" l="1"/>
  <c r="V1220" i="4"/>
  <c r="P1222" i="4"/>
  <c r="K1223" i="4"/>
  <c r="M1222" i="4"/>
  <c r="U1102" i="4"/>
  <c r="W1102" i="4" s="1"/>
  <c r="K1224" i="4" l="1"/>
  <c r="P1223" i="4"/>
  <c r="U1103" i="4"/>
  <c r="W1103" i="4" s="1"/>
  <c r="M1223" i="4"/>
  <c r="V1221" i="4"/>
  <c r="T1342" i="4"/>
  <c r="T1343" i="4" l="1"/>
  <c r="V1222" i="4"/>
  <c r="P1224" i="4"/>
  <c r="M1224" i="4"/>
  <c r="U1104" i="4"/>
  <c r="W1104" i="4" s="1"/>
  <c r="K1225" i="4"/>
  <c r="K1226" i="4" l="1"/>
  <c r="P1225" i="4"/>
  <c r="U1105" i="4"/>
  <c r="W1105" i="4" s="1"/>
  <c r="M1225" i="4"/>
  <c r="T1344" i="4"/>
  <c r="V1223" i="4"/>
  <c r="T1345" i="4" l="1"/>
  <c r="V1224" i="4"/>
  <c r="P1226" i="4"/>
  <c r="K1227" i="4"/>
  <c r="M1226" i="4"/>
  <c r="U1106" i="4"/>
  <c r="W1106" i="4" s="1"/>
  <c r="K1228" i="4" l="1"/>
  <c r="P1227" i="4"/>
  <c r="U1107" i="4"/>
  <c r="W1107" i="4" s="1"/>
  <c r="M1227" i="4"/>
  <c r="T1346" i="4"/>
  <c r="V1225" i="4"/>
  <c r="T1347" i="4" l="1"/>
  <c r="V1226" i="4"/>
  <c r="P1228" i="4"/>
  <c r="U1108" i="4"/>
  <c r="W1108" i="4" s="1"/>
  <c r="M1228" i="4"/>
  <c r="K1229" i="4"/>
  <c r="K1230" i="4" l="1"/>
  <c r="P1229" i="4"/>
  <c r="U1109" i="4"/>
  <c r="W1109" i="4" s="1"/>
  <c r="M1229" i="4"/>
  <c r="T1348" i="4"/>
  <c r="V1227" i="4"/>
  <c r="T1349" i="4" l="1"/>
  <c r="V1228" i="4"/>
  <c r="P1230" i="4"/>
  <c r="M1230" i="4"/>
  <c r="K1231" i="4"/>
  <c r="U1110" i="4"/>
  <c r="W1110" i="4" s="1"/>
  <c r="K1232" i="4" l="1"/>
  <c r="P1231" i="4"/>
  <c r="U1111" i="4"/>
  <c r="W1111" i="4" s="1"/>
  <c r="M1231" i="4"/>
  <c r="T1350" i="4"/>
  <c r="V1229" i="4"/>
  <c r="T1351" i="4" l="1"/>
  <c r="V1230" i="4"/>
  <c r="P1232" i="4"/>
  <c r="K1233" i="4"/>
  <c r="U1112" i="4"/>
  <c r="W1112" i="4" s="1"/>
  <c r="M1232" i="4"/>
  <c r="K1234" i="4" l="1"/>
  <c r="U1113" i="4"/>
  <c r="W1113" i="4" s="1"/>
  <c r="P1233" i="4"/>
  <c r="M1233" i="4"/>
  <c r="T1352" i="4"/>
  <c r="V1231" i="4"/>
  <c r="T1353" i="4" l="1"/>
  <c r="V1232" i="4"/>
  <c r="P1234" i="4"/>
  <c r="K1235" i="4"/>
  <c r="U1114" i="4"/>
  <c r="W1114" i="4" s="1"/>
  <c r="M1234" i="4"/>
  <c r="K1236" i="4" l="1"/>
  <c r="P1235" i="4"/>
  <c r="U1115" i="4"/>
  <c r="W1115" i="4" s="1"/>
  <c r="M1235" i="4"/>
  <c r="T1354" i="4"/>
  <c r="V1233" i="4"/>
  <c r="T1355" i="4" l="1"/>
  <c r="V1234" i="4"/>
  <c r="P1236" i="4"/>
  <c r="K1237" i="4"/>
  <c r="U1116" i="4"/>
  <c r="W1116" i="4" s="1"/>
  <c r="M1236" i="4"/>
  <c r="K1238" i="4" l="1"/>
  <c r="P1237" i="4"/>
  <c r="U1117" i="4"/>
  <c r="W1117" i="4" s="1"/>
  <c r="M1237" i="4"/>
  <c r="T1356" i="4"/>
  <c r="V1235" i="4"/>
  <c r="V1236" i="4" l="1"/>
  <c r="T1357" i="4"/>
  <c r="P1238" i="4"/>
  <c r="K1239" i="4"/>
  <c r="M1238" i="4"/>
  <c r="U1118" i="4"/>
  <c r="W1118" i="4" s="1"/>
  <c r="K1240" i="4" l="1"/>
  <c r="P1239" i="4"/>
  <c r="U1119" i="4"/>
  <c r="W1119" i="4" s="1"/>
  <c r="M1239" i="4"/>
  <c r="T1358" i="4"/>
  <c r="V1237" i="4"/>
  <c r="T1359" i="4" l="1"/>
  <c r="V1238" i="4"/>
  <c r="P1240" i="4"/>
  <c r="K1241" i="4"/>
  <c r="M1240" i="4"/>
  <c r="U1120" i="4"/>
  <c r="W1120" i="4" s="1"/>
  <c r="K1242" i="4" l="1"/>
  <c r="P1241" i="4"/>
  <c r="U1121" i="4"/>
  <c r="W1121" i="4" s="1"/>
  <c r="M1241" i="4"/>
  <c r="T1360" i="4"/>
  <c r="V1239" i="4"/>
  <c r="V1240" i="4" l="1"/>
  <c r="T1361" i="4"/>
  <c r="P1242" i="4"/>
  <c r="M1242" i="4"/>
  <c r="U1122" i="4"/>
  <c r="W1122" i="4" s="1"/>
  <c r="K1243" i="4"/>
  <c r="K1244" i="4" l="1"/>
  <c r="P1243" i="4"/>
  <c r="U1123" i="4"/>
  <c r="W1123" i="4" s="1"/>
  <c r="M1243" i="4"/>
  <c r="T1362" i="4"/>
  <c r="V1241" i="4"/>
  <c r="T1363" i="4" l="1"/>
  <c r="V1242" i="4"/>
  <c r="P1244" i="4"/>
  <c r="K1245" i="4"/>
  <c r="M1244" i="4"/>
  <c r="U1124" i="4"/>
  <c r="W1124" i="4" s="1"/>
  <c r="K1246" i="4" l="1"/>
  <c r="P1245" i="4"/>
  <c r="U1125" i="4"/>
  <c r="W1125" i="4" s="1"/>
  <c r="M1245" i="4"/>
  <c r="T1364" i="4"/>
  <c r="V1243" i="4"/>
  <c r="T1365" i="4" l="1"/>
  <c r="V1244" i="4"/>
  <c r="P1246" i="4"/>
  <c r="U1126" i="4"/>
  <c r="W1126" i="4" s="1"/>
  <c r="K1247" i="4"/>
  <c r="M1246" i="4"/>
  <c r="K1248" i="4" l="1"/>
  <c r="P1247" i="4"/>
  <c r="U1127" i="4"/>
  <c r="W1127" i="4" s="1"/>
  <c r="M1247" i="4"/>
  <c r="T1366" i="4"/>
  <c r="V1245" i="4"/>
  <c r="T1367" i="4" l="1"/>
  <c r="V1246" i="4"/>
  <c r="P1248" i="4"/>
  <c r="K1249" i="4"/>
  <c r="M1248" i="4"/>
  <c r="U1128" i="4"/>
  <c r="W1128" i="4" s="1"/>
  <c r="K1250" i="4" l="1"/>
  <c r="P1249" i="4"/>
  <c r="U1129" i="4"/>
  <c r="W1129" i="4" s="1"/>
  <c r="M1249" i="4"/>
  <c r="T1368" i="4"/>
  <c r="V1247" i="4"/>
  <c r="T1369" i="4" l="1"/>
  <c r="V1248" i="4"/>
  <c r="P1250" i="4"/>
  <c r="K1251" i="4"/>
  <c r="U1130" i="4"/>
  <c r="W1130" i="4" s="1"/>
  <c r="M1250" i="4"/>
  <c r="K1252" i="4" l="1"/>
  <c r="P1251" i="4"/>
  <c r="U1131" i="4"/>
  <c r="W1131" i="4" s="1"/>
  <c r="M1251" i="4"/>
  <c r="T1370" i="4"/>
  <c r="V1249" i="4"/>
  <c r="T1371" i="4" l="1"/>
  <c r="V1250" i="4"/>
  <c r="P1252" i="4"/>
  <c r="K1253" i="4"/>
  <c r="U1132" i="4"/>
  <c r="W1132" i="4" s="1"/>
  <c r="M1252" i="4"/>
  <c r="K1254" i="4" l="1"/>
  <c r="P1253" i="4"/>
  <c r="U1133" i="4"/>
  <c r="W1133" i="4" s="1"/>
  <c r="M1253" i="4"/>
  <c r="T1372" i="4"/>
  <c r="V1251" i="4"/>
  <c r="T1373" i="4" l="1"/>
  <c r="V1252" i="4"/>
  <c r="P1254" i="4"/>
  <c r="K1255" i="4"/>
  <c r="M1254" i="4"/>
  <c r="U1134" i="4"/>
  <c r="W1134" i="4" s="1"/>
  <c r="K1256" i="4" l="1"/>
  <c r="P1255" i="4"/>
  <c r="U1135" i="4"/>
  <c r="W1135" i="4" s="1"/>
  <c r="M1255" i="4"/>
  <c r="T1374" i="4"/>
  <c r="V1253" i="4"/>
  <c r="V1254" i="4" l="1"/>
  <c r="T1375" i="4"/>
  <c r="P1256" i="4"/>
  <c r="M1256" i="4"/>
  <c r="K1257" i="4"/>
  <c r="U1136" i="4"/>
  <c r="W1136" i="4" s="1"/>
  <c r="K1258" i="4" l="1"/>
  <c r="P1257" i="4"/>
  <c r="U1137" i="4"/>
  <c r="W1137" i="4" s="1"/>
  <c r="M1257" i="4"/>
  <c r="T1376" i="4"/>
  <c r="V1255" i="4"/>
  <c r="T1377" i="4" l="1"/>
  <c r="V1256" i="4"/>
  <c r="P1258" i="4"/>
  <c r="K1259" i="4"/>
  <c r="M1258" i="4"/>
  <c r="U1138" i="4"/>
  <c r="W1138" i="4" s="1"/>
  <c r="K1260" i="4" l="1"/>
  <c r="P1259" i="4"/>
  <c r="U1139" i="4"/>
  <c r="W1139" i="4" s="1"/>
  <c r="M1259" i="4"/>
  <c r="T1378" i="4"/>
  <c r="V1257" i="4"/>
  <c r="V1258" i="4" l="1"/>
  <c r="T1379" i="4"/>
  <c r="P1260" i="4"/>
  <c r="K1261" i="4"/>
  <c r="U1140" i="4"/>
  <c r="W1140" i="4" s="1"/>
  <c r="M1260" i="4"/>
  <c r="K1262" i="4" l="1"/>
  <c r="P1261" i="4"/>
  <c r="U1141" i="4"/>
  <c r="W1141" i="4" s="1"/>
  <c r="M1261" i="4"/>
  <c r="T1380" i="4"/>
  <c r="V1259" i="4"/>
  <c r="V1260" i="4" l="1"/>
  <c r="T1381" i="4"/>
  <c r="P1262" i="4"/>
  <c r="M1262" i="4"/>
  <c r="K1263" i="4"/>
  <c r="U1142" i="4"/>
  <c r="W1142" i="4" s="1"/>
  <c r="K1264" i="4" l="1"/>
  <c r="P1263" i="4"/>
  <c r="U1143" i="4"/>
  <c r="W1143" i="4" s="1"/>
  <c r="M1263" i="4"/>
  <c r="T1382" i="4"/>
  <c r="V1261" i="4"/>
  <c r="T1383" i="4" l="1"/>
  <c r="V1262" i="4"/>
  <c r="P1264" i="4"/>
  <c r="M1264" i="4"/>
  <c r="U1144" i="4"/>
  <c r="W1144" i="4" s="1"/>
  <c r="K1265" i="4"/>
  <c r="K1266" i="4" l="1"/>
  <c r="P1265" i="4"/>
  <c r="U1145" i="4"/>
  <c r="W1145" i="4" s="1"/>
  <c r="M1265" i="4"/>
  <c r="T1384" i="4"/>
  <c r="V1263" i="4"/>
  <c r="V1264" i="4" l="1"/>
  <c r="T1385" i="4"/>
  <c r="P1266" i="4"/>
  <c r="K1267" i="4"/>
  <c r="U1146" i="4"/>
  <c r="W1146" i="4" s="1"/>
  <c r="M1266" i="4"/>
  <c r="K1268" i="4" l="1"/>
  <c r="P1267" i="4"/>
  <c r="U1147" i="4"/>
  <c r="W1147" i="4" s="1"/>
  <c r="M1267" i="4"/>
  <c r="T1386" i="4"/>
  <c r="V1265" i="4"/>
  <c r="T1387" i="4" l="1"/>
  <c r="V1266" i="4"/>
  <c r="P1268" i="4"/>
  <c r="K1269" i="4"/>
  <c r="U1148" i="4"/>
  <c r="W1148" i="4" s="1"/>
  <c r="M1268" i="4"/>
  <c r="K1270" i="4" l="1"/>
  <c r="P1269" i="4"/>
  <c r="U1149" i="4"/>
  <c r="W1149" i="4" s="1"/>
  <c r="M1269" i="4"/>
  <c r="T1388" i="4"/>
  <c r="V1267" i="4"/>
  <c r="V1268" i="4" l="1"/>
  <c r="T1389" i="4"/>
  <c r="P1270" i="4"/>
  <c r="M1270" i="4"/>
  <c r="K1271" i="4"/>
  <c r="U1150" i="4"/>
  <c r="W1150" i="4" s="1"/>
  <c r="K1272" i="4" l="1"/>
  <c r="P1271" i="4"/>
  <c r="U1151" i="4"/>
  <c r="W1151" i="4" s="1"/>
  <c r="M1271" i="4"/>
  <c r="T1390" i="4"/>
  <c r="V1269" i="4"/>
  <c r="T1391" i="4" l="1"/>
  <c r="V1270" i="4"/>
  <c r="K1273" i="4"/>
  <c r="P1272" i="4"/>
  <c r="U1152" i="4"/>
  <c r="W1152" i="4" s="1"/>
  <c r="M1272" i="4"/>
  <c r="K1274" i="4" l="1"/>
  <c r="P1273" i="4"/>
  <c r="U1153" i="4"/>
  <c r="W1153" i="4" s="1"/>
  <c r="M1273" i="4"/>
  <c r="T1392" i="4"/>
  <c r="V1271" i="4"/>
  <c r="V1272" i="4" l="1"/>
  <c r="T1393" i="4"/>
  <c r="P1274" i="4"/>
  <c r="M1274" i="4"/>
  <c r="K1275" i="4"/>
  <c r="U1154" i="4"/>
  <c r="W1154" i="4" s="1"/>
  <c r="K1276" i="4" l="1"/>
  <c r="P1275" i="4"/>
  <c r="U1155" i="4"/>
  <c r="W1155" i="4" s="1"/>
  <c r="M1275" i="4"/>
  <c r="T1394" i="4"/>
  <c r="V1273" i="4"/>
  <c r="T1395" i="4" l="1"/>
  <c r="V1274" i="4"/>
  <c r="K1277" i="4"/>
  <c r="P1276" i="4"/>
  <c r="M1276" i="4"/>
  <c r="U1156" i="4"/>
  <c r="W1156" i="4" s="1"/>
  <c r="K1278" i="4" l="1"/>
  <c r="P1277" i="4"/>
  <c r="U1157" i="4"/>
  <c r="W1157" i="4" s="1"/>
  <c r="M1277" i="4"/>
  <c r="T1396" i="4"/>
  <c r="V1275" i="4"/>
  <c r="V1276" i="4" l="1"/>
  <c r="T1397" i="4"/>
  <c r="P1278" i="4"/>
  <c r="M1278" i="4"/>
  <c r="U1158" i="4"/>
  <c r="W1158" i="4" s="1"/>
  <c r="K1279" i="4"/>
  <c r="K1280" i="4" l="1"/>
  <c r="P1279" i="4"/>
  <c r="U1159" i="4"/>
  <c r="W1159" i="4" s="1"/>
  <c r="M1279" i="4"/>
  <c r="T1398" i="4"/>
  <c r="V1277" i="4"/>
  <c r="T1399" i="4" l="1"/>
  <c r="V1278" i="4"/>
  <c r="U1160" i="4"/>
  <c r="W1160" i="4" s="1"/>
  <c r="K1281" i="4"/>
  <c r="P1280" i="4"/>
  <c r="M1280" i="4"/>
  <c r="K1282" i="4" l="1"/>
  <c r="P1281" i="4"/>
  <c r="U1161" i="4"/>
  <c r="W1161" i="4" s="1"/>
  <c r="M1281" i="4"/>
  <c r="T1400" i="4"/>
  <c r="V1279" i="4"/>
  <c r="V1280" i="4" l="1"/>
  <c r="T1401" i="4"/>
  <c r="P1282" i="4"/>
  <c r="M1282" i="4"/>
  <c r="U1162" i="4"/>
  <c r="W1162" i="4" s="1"/>
  <c r="K1283" i="4"/>
  <c r="K1284" i="4" l="1"/>
  <c r="P1283" i="4"/>
  <c r="U1163" i="4"/>
  <c r="W1163" i="4" s="1"/>
  <c r="M1283" i="4"/>
  <c r="T1402" i="4"/>
  <c r="V1281" i="4"/>
  <c r="V1282" i="4" l="1"/>
  <c r="T1403" i="4"/>
  <c r="U1164" i="4"/>
  <c r="W1164" i="4" s="1"/>
  <c r="K1285" i="4"/>
  <c r="P1284" i="4"/>
  <c r="M1284" i="4"/>
  <c r="K1286" i="4" l="1"/>
  <c r="P1285" i="4"/>
  <c r="U1165" i="4"/>
  <c r="W1165" i="4" s="1"/>
  <c r="M1285" i="4"/>
  <c r="T1404" i="4"/>
  <c r="V1283" i="4"/>
  <c r="T1405" i="4" l="1"/>
  <c r="V1284" i="4"/>
  <c r="P1286" i="4"/>
  <c r="M1286" i="4"/>
  <c r="U1166" i="4"/>
  <c r="W1166" i="4" s="1"/>
  <c r="K1287" i="4"/>
  <c r="K1288" i="4" l="1"/>
  <c r="P1287" i="4"/>
  <c r="U1167" i="4"/>
  <c r="W1167" i="4" s="1"/>
  <c r="M1287" i="4"/>
  <c r="T1406" i="4"/>
  <c r="V1285" i="4"/>
  <c r="V1286" i="4" l="1"/>
  <c r="T1407" i="4"/>
  <c r="U1168" i="4"/>
  <c r="W1168" i="4" s="1"/>
  <c r="K1289" i="4"/>
  <c r="P1288" i="4"/>
  <c r="M1288" i="4"/>
  <c r="K1290" i="4" l="1"/>
  <c r="P1289" i="4"/>
  <c r="U1169" i="4"/>
  <c r="W1169" i="4" s="1"/>
  <c r="M1289" i="4"/>
  <c r="T1408" i="4"/>
  <c r="V1287" i="4"/>
  <c r="T1409" i="4" l="1"/>
  <c r="V1288" i="4"/>
  <c r="P1290" i="4"/>
  <c r="M1290" i="4"/>
  <c r="U1170" i="4"/>
  <c r="W1170" i="4" s="1"/>
  <c r="K1291" i="4"/>
  <c r="K1292" i="4" l="1"/>
  <c r="P1291" i="4"/>
  <c r="U1171" i="4"/>
  <c r="W1171" i="4" s="1"/>
  <c r="M1291" i="4"/>
  <c r="T1410" i="4"/>
  <c r="V1289" i="4"/>
  <c r="T1411" i="4" l="1"/>
  <c r="V1290" i="4"/>
  <c r="U1172" i="4"/>
  <c r="W1172" i="4" s="1"/>
  <c r="K1293" i="4"/>
  <c r="P1292" i="4"/>
  <c r="M1292" i="4"/>
  <c r="K1294" i="4" l="1"/>
  <c r="P1293" i="4"/>
  <c r="U1173" i="4"/>
  <c r="W1173" i="4" s="1"/>
  <c r="M1293" i="4"/>
  <c r="T1412" i="4"/>
  <c r="V1291" i="4"/>
  <c r="T1413" i="4" l="1"/>
  <c r="V1292" i="4"/>
  <c r="P1294" i="4"/>
  <c r="M1294" i="4"/>
  <c r="U1174" i="4"/>
  <c r="W1174" i="4" s="1"/>
  <c r="K1295" i="4"/>
  <c r="K1296" i="4" l="1"/>
  <c r="P1295" i="4"/>
  <c r="U1175" i="4"/>
  <c r="W1175" i="4" s="1"/>
  <c r="M1295" i="4"/>
  <c r="T1414" i="4"/>
  <c r="V1293" i="4"/>
  <c r="T1415" i="4" l="1"/>
  <c r="V1294" i="4"/>
  <c r="U1176" i="4"/>
  <c r="W1176" i="4" s="1"/>
  <c r="K1297" i="4"/>
  <c r="P1296" i="4"/>
  <c r="M1296" i="4"/>
  <c r="K1298" i="4" l="1"/>
  <c r="U1177" i="4"/>
  <c r="W1177" i="4" s="1"/>
  <c r="P1297" i="4"/>
  <c r="M1297" i="4"/>
  <c r="T1416" i="4"/>
  <c r="V1295" i="4"/>
  <c r="T1417" i="4" l="1"/>
  <c r="V1296" i="4"/>
  <c r="P1298" i="4"/>
  <c r="M1298" i="4"/>
  <c r="U1178" i="4"/>
  <c r="W1178" i="4" s="1"/>
  <c r="K1299" i="4"/>
  <c r="K1300" i="4" l="1"/>
  <c r="P1299" i="4"/>
  <c r="U1179" i="4"/>
  <c r="W1179" i="4" s="1"/>
  <c r="M1299" i="4"/>
  <c r="T1418" i="4"/>
  <c r="V1297" i="4"/>
  <c r="T1419" i="4" l="1"/>
  <c r="V1298" i="4"/>
  <c r="U1180" i="4"/>
  <c r="W1180" i="4" s="1"/>
  <c r="K1301" i="4"/>
  <c r="P1300" i="4"/>
  <c r="M1300" i="4"/>
  <c r="K1302" i="4" l="1"/>
  <c r="U1181" i="4"/>
  <c r="W1181" i="4" s="1"/>
  <c r="P1301" i="4"/>
  <c r="M1301" i="4"/>
  <c r="T1420" i="4"/>
  <c r="V1299" i="4"/>
  <c r="T1421" i="4" l="1"/>
  <c r="V1300" i="4"/>
  <c r="P1302" i="4"/>
  <c r="M1302" i="4"/>
  <c r="U1182" i="4"/>
  <c r="W1182" i="4" s="1"/>
  <c r="K1303" i="4"/>
  <c r="K1304" i="4" l="1"/>
  <c r="P1303" i="4"/>
  <c r="U1183" i="4"/>
  <c r="W1183" i="4" s="1"/>
  <c r="M1303" i="4"/>
  <c r="T1422" i="4"/>
  <c r="V1301" i="4"/>
  <c r="T1423" i="4" l="1"/>
  <c r="V1302" i="4"/>
  <c r="U1184" i="4"/>
  <c r="W1184" i="4" s="1"/>
  <c r="K1305" i="4"/>
  <c r="P1304" i="4"/>
  <c r="M1304" i="4"/>
  <c r="K1306" i="4" l="1"/>
  <c r="P1305" i="4"/>
  <c r="U1185" i="4"/>
  <c r="W1185" i="4" s="1"/>
  <c r="M1305" i="4"/>
  <c r="T1424" i="4"/>
  <c r="V1303" i="4"/>
  <c r="T1425" i="4" l="1"/>
  <c r="V1304" i="4"/>
  <c r="P1306" i="4"/>
  <c r="M1306" i="4"/>
  <c r="U1186" i="4"/>
  <c r="W1186" i="4" s="1"/>
  <c r="K1307" i="4"/>
  <c r="K1308" i="4" l="1"/>
  <c r="P1307" i="4"/>
  <c r="U1187" i="4"/>
  <c r="W1187" i="4" s="1"/>
  <c r="M1307" i="4"/>
  <c r="T1426" i="4"/>
  <c r="V1305" i="4"/>
  <c r="T1427" i="4" l="1"/>
  <c r="V1306" i="4"/>
  <c r="U1188" i="4"/>
  <c r="W1188" i="4" s="1"/>
  <c r="K1309" i="4"/>
  <c r="P1308" i="4"/>
  <c r="M1308" i="4"/>
  <c r="K1310" i="4" l="1"/>
  <c r="P1309" i="4"/>
  <c r="U1189" i="4"/>
  <c r="W1189" i="4" s="1"/>
  <c r="M1309" i="4"/>
  <c r="T1428" i="4"/>
  <c r="V1307" i="4"/>
  <c r="T1429" i="4" l="1"/>
  <c r="V1308" i="4"/>
  <c r="P1310" i="4"/>
  <c r="M1310" i="4"/>
  <c r="U1190" i="4"/>
  <c r="W1190" i="4" s="1"/>
  <c r="K1311" i="4"/>
  <c r="K1312" i="4" l="1"/>
  <c r="P1311" i="4"/>
  <c r="U1191" i="4"/>
  <c r="W1191" i="4" s="1"/>
  <c r="M1311" i="4"/>
  <c r="T1430" i="4"/>
  <c r="V1309" i="4"/>
  <c r="T1431" i="4" l="1"/>
  <c r="V1310" i="4"/>
  <c r="U1192" i="4"/>
  <c r="W1192" i="4" s="1"/>
  <c r="K1313" i="4"/>
  <c r="P1312" i="4"/>
  <c r="M1312" i="4"/>
  <c r="K1314" i="4" l="1"/>
  <c r="P1313" i="4"/>
  <c r="U1193" i="4"/>
  <c r="W1193" i="4" s="1"/>
  <c r="M1313" i="4"/>
  <c r="T1432" i="4"/>
  <c r="V1311" i="4"/>
  <c r="T1433" i="4" l="1"/>
  <c r="V1312" i="4"/>
  <c r="P1314" i="4"/>
  <c r="M1314" i="4"/>
  <c r="U1194" i="4"/>
  <c r="W1194" i="4" s="1"/>
  <c r="K1315" i="4"/>
  <c r="K1316" i="4" l="1"/>
  <c r="P1315" i="4"/>
  <c r="U1195" i="4"/>
  <c r="W1195" i="4" s="1"/>
  <c r="M1315" i="4"/>
  <c r="T1434" i="4"/>
  <c r="V1313" i="4"/>
  <c r="T1435" i="4" l="1"/>
  <c r="V1314" i="4"/>
  <c r="U1196" i="4"/>
  <c r="W1196" i="4" s="1"/>
  <c r="K1317" i="4"/>
  <c r="P1316" i="4"/>
  <c r="M1316" i="4"/>
  <c r="K1318" i="4" l="1"/>
  <c r="P1317" i="4"/>
  <c r="U1197" i="4"/>
  <c r="W1197" i="4" s="1"/>
  <c r="M1317" i="4"/>
  <c r="T1436" i="4"/>
  <c r="V1315" i="4"/>
  <c r="T1437" i="4" l="1"/>
  <c r="V1316" i="4"/>
  <c r="P1318" i="4"/>
  <c r="M1318" i="4"/>
  <c r="U1198" i="4"/>
  <c r="W1198" i="4" s="1"/>
  <c r="K1319" i="4"/>
  <c r="K1320" i="4" l="1"/>
  <c r="P1319" i="4"/>
  <c r="U1199" i="4"/>
  <c r="W1199" i="4" s="1"/>
  <c r="M1319" i="4"/>
  <c r="T1438" i="4"/>
  <c r="V1317" i="4"/>
  <c r="T1439" i="4" l="1"/>
  <c r="V1318" i="4"/>
  <c r="U1200" i="4"/>
  <c r="W1200" i="4" s="1"/>
  <c r="K1321" i="4"/>
  <c r="P1320" i="4"/>
  <c r="M1320" i="4"/>
  <c r="K1322" i="4" l="1"/>
  <c r="P1321" i="4"/>
  <c r="U1201" i="4"/>
  <c r="W1201" i="4" s="1"/>
  <c r="M1321" i="4"/>
  <c r="T1440" i="4"/>
  <c r="V1319" i="4"/>
  <c r="T1441" i="4" l="1"/>
  <c r="V1320" i="4"/>
  <c r="P1322" i="4"/>
  <c r="M1322" i="4"/>
  <c r="U1202" i="4"/>
  <c r="W1202" i="4" s="1"/>
  <c r="K1323" i="4"/>
  <c r="K1324" i="4" l="1"/>
  <c r="P1323" i="4"/>
  <c r="U1203" i="4"/>
  <c r="W1203" i="4" s="1"/>
  <c r="M1323" i="4"/>
  <c r="T1442" i="4"/>
  <c r="V1321" i="4"/>
  <c r="T1443" i="4" l="1"/>
  <c r="V1322" i="4"/>
  <c r="U1204" i="4"/>
  <c r="W1204" i="4" s="1"/>
  <c r="K1325" i="4"/>
  <c r="P1324" i="4"/>
  <c r="M1324" i="4"/>
  <c r="K1326" i="4" l="1"/>
  <c r="P1325" i="4"/>
  <c r="U1205" i="4"/>
  <c r="W1205" i="4" s="1"/>
  <c r="M1325" i="4"/>
  <c r="T1444" i="4"/>
  <c r="V1323" i="4"/>
  <c r="T1445" i="4" l="1"/>
  <c r="V1324" i="4"/>
  <c r="P1326" i="4"/>
  <c r="M1326" i="4"/>
  <c r="U1206" i="4"/>
  <c r="W1206" i="4" s="1"/>
  <c r="K1327" i="4"/>
  <c r="K1328" i="4" l="1"/>
  <c r="P1327" i="4"/>
  <c r="U1207" i="4"/>
  <c r="W1207" i="4" s="1"/>
  <c r="M1327" i="4"/>
  <c r="T1446" i="4"/>
  <c r="V1325" i="4"/>
  <c r="T1447" i="4" l="1"/>
  <c r="V1326" i="4"/>
  <c r="U1208" i="4"/>
  <c r="W1208" i="4" s="1"/>
  <c r="K1329" i="4"/>
  <c r="P1328" i="4"/>
  <c r="M1328" i="4"/>
  <c r="K1330" i="4" l="1"/>
  <c r="U1209" i="4"/>
  <c r="W1209" i="4" s="1"/>
  <c r="P1329" i="4"/>
  <c r="M1329" i="4"/>
  <c r="T1448" i="4"/>
  <c r="V1327" i="4"/>
  <c r="T1449" i="4" l="1"/>
  <c r="V1328" i="4"/>
  <c r="P1330" i="4"/>
  <c r="M1330" i="4"/>
  <c r="U1210" i="4"/>
  <c r="W1210" i="4" s="1"/>
  <c r="K1331" i="4"/>
  <c r="K1332" i="4" l="1"/>
  <c r="P1331" i="4"/>
  <c r="U1211" i="4"/>
  <c r="W1211" i="4" s="1"/>
  <c r="M1331" i="4"/>
  <c r="T1450" i="4"/>
  <c r="V1329" i="4"/>
  <c r="T1451" i="4" l="1"/>
  <c r="V1330" i="4"/>
  <c r="U1212" i="4"/>
  <c r="W1212" i="4" s="1"/>
  <c r="K1333" i="4"/>
  <c r="P1332" i="4"/>
  <c r="M1332" i="4"/>
  <c r="K1334" i="4" l="1"/>
  <c r="U1213" i="4"/>
  <c r="W1213" i="4" s="1"/>
  <c r="P1333" i="4"/>
  <c r="M1333" i="4"/>
  <c r="T1452" i="4"/>
  <c r="V1331" i="4"/>
  <c r="V1332" i="4" l="1"/>
  <c r="T1453" i="4"/>
  <c r="P1334" i="4"/>
  <c r="M1334" i="4"/>
  <c r="U1214" i="4"/>
  <c r="W1214" i="4" s="1"/>
  <c r="K1335" i="4"/>
  <c r="K1336" i="4" l="1"/>
  <c r="P1335" i="4"/>
  <c r="U1215" i="4"/>
  <c r="W1215" i="4" s="1"/>
  <c r="M1335" i="4"/>
  <c r="T1454" i="4"/>
  <c r="V1333" i="4"/>
  <c r="T1455" i="4" l="1"/>
  <c r="V1334" i="4"/>
  <c r="U1216" i="4"/>
  <c r="W1216" i="4" s="1"/>
  <c r="K1337" i="4"/>
  <c r="P1336" i="4"/>
  <c r="M1336" i="4"/>
  <c r="K1338" i="4" l="1"/>
  <c r="P1337" i="4"/>
  <c r="U1217" i="4"/>
  <c r="W1217" i="4" s="1"/>
  <c r="M1337" i="4"/>
  <c r="T1456" i="4"/>
  <c r="V1335" i="4"/>
  <c r="T1457" i="4" l="1"/>
  <c r="V1336" i="4"/>
  <c r="P1338" i="4"/>
  <c r="M1338" i="4"/>
  <c r="U1218" i="4"/>
  <c r="W1218" i="4" s="1"/>
  <c r="K1339" i="4"/>
  <c r="K1340" i="4" l="1"/>
  <c r="P1339" i="4"/>
  <c r="U1219" i="4"/>
  <c r="W1219" i="4" s="1"/>
  <c r="M1339" i="4"/>
  <c r="T1458" i="4"/>
  <c r="V1337" i="4"/>
  <c r="V1338" i="4" l="1"/>
  <c r="T1459" i="4"/>
  <c r="U1220" i="4"/>
  <c r="W1220" i="4" s="1"/>
  <c r="K1341" i="4"/>
  <c r="P1340" i="4"/>
  <c r="M1340" i="4"/>
  <c r="K1342" i="4" l="1"/>
  <c r="P1341" i="4"/>
  <c r="U1221" i="4"/>
  <c r="W1221" i="4" s="1"/>
  <c r="M1341" i="4"/>
  <c r="T1460" i="4"/>
  <c r="V1339" i="4"/>
  <c r="T1461" i="4" l="1"/>
  <c r="V1340" i="4"/>
  <c r="P1342" i="4"/>
  <c r="M1342" i="4"/>
  <c r="U1222" i="4"/>
  <c r="W1222" i="4" s="1"/>
  <c r="K1343" i="4"/>
  <c r="K1344" i="4" l="1"/>
  <c r="P1343" i="4"/>
  <c r="M1343" i="4"/>
  <c r="U1223" i="4"/>
  <c r="W1223" i="4" s="1"/>
  <c r="T1462" i="4"/>
  <c r="V1341" i="4"/>
  <c r="T1463" i="4" l="1"/>
  <c r="V1342" i="4"/>
  <c r="P1344" i="4"/>
  <c r="K1345" i="4"/>
  <c r="M1344" i="4"/>
  <c r="U1224" i="4"/>
  <c r="W1224" i="4" s="1"/>
  <c r="K1346" i="4" l="1"/>
  <c r="P1345" i="4"/>
  <c r="U1225" i="4"/>
  <c r="W1225" i="4" s="1"/>
  <c r="M1345" i="4"/>
  <c r="V1343" i="4"/>
  <c r="T1464" i="4"/>
  <c r="T1465" i="4" l="1"/>
  <c r="V1344" i="4"/>
  <c r="P1346" i="4"/>
  <c r="K1347" i="4"/>
  <c r="M1346" i="4"/>
  <c r="U1226" i="4"/>
  <c r="W1226" i="4" s="1"/>
  <c r="M1347" i="4" l="1"/>
  <c r="P1347" i="4"/>
  <c r="K1348" i="4"/>
  <c r="U1227" i="4"/>
  <c r="W1227" i="4" s="1"/>
  <c r="T1466" i="4"/>
  <c r="V1345" i="4"/>
  <c r="T1467" i="4" l="1"/>
  <c r="V1346" i="4"/>
  <c r="P1348" i="4"/>
  <c r="U1228" i="4"/>
  <c r="W1228" i="4" s="1"/>
  <c r="M1348" i="4"/>
  <c r="K1349" i="4"/>
  <c r="K1350" i="4" l="1"/>
  <c r="P1349" i="4"/>
  <c r="M1349" i="4"/>
  <c r="U1229" i="4"/>
  <c r="W1229" i="4" s="1"/>
  <c r="V1347" i="4"/>
  <c r="T1468" i="4"/>
  <c r="T1469" i="4" l="1"/>
  <c r="V1348" i="4"/>
  <c r="P1350" i="4"/>
  <c r="K1351" i="4"/>
  <c r="U1230" i="4"/>
  <c r="W1230" i="4" s="1"/>
  <c r="M1350" i="4"/>
  <c r="K1352" i="4" l="1"/>
  <c r="U1231" i="4"/>
  <c r="W1231" i="4" s="1"/>
  <c r="P1351" i="4"/>
  <c r="M1351" i="4"/>
  <c r="T1470" i="4"/>
  <c r="V1349" i="4"/>
  <c r="T1471" i="4" l="1"/>
  <c r="V1350" i="4"/>
  <c r="P1352" i="4"/>
  <c r="U1232" i="4"/>
  <c r="W1232" i="4" s="1"/>
  <c r="M1352" i="4"/>
  <c r="K1353" i="4"/>
  <c r="K1354" i="4" l="1"/>
  <c r="P1353" i="4"/>
  <c r="M1353" i="4"/>
  <c r="U1233" i="4"/>
  <c r="W1233" i="4" s="1"/>
  <c r="T1472" i="4"/>
  <c r="V1351" i="4"/>
  <c r="T1473" i="4" l="1"/>
  <c r="V1352" i="4"/>
  <c r="P1354" i="4"/>
  <c r="K1355" i="4"/>
  <c r="U1234" i="4"/>
  <c r="W1234" i="4" s="1"/>
  <c r="M1354" i="4"/>
  <c r="P1355" i="4" l="1"/>
  <c r="U1235" i="4"/>
  <c r="W1235" i="4" s="1"/>
  <c r="K1356" i="4"/>
  <c r="M1355" i="4"/>
  <c r="T1474" i="4"/>
  <c r="V1353" i="4"/>
  <c r="T1475" i="4" l="1"/>
  <c r="V1354" i="4"/>
  <c r="P1356" i="4"/>
  <c r="U1236" i="4"/>
  <c r="W1236" i="4" s="1"/>
  <c r="K1357" i="4"/>
  <c r="M1356" i="4"/>
  <c r="K1358" i="4" l="1"/>
  <c r="P1357" i="4"/>
  <c r="M1357" i="4"/>
  <c r="U1237" i="4"/>
  <c r="W1237" i="4" s="1"/>
  <c r="T1476" i="4"/>
  <c r="V1355" i="4"/>
  <c r="T1477" i="4" l="1"/>
  <c r="V1356" i="4"/>
  <c r="K1359" i="4"/>
  <c r="M1358" i="4"/>
  <c r="U1238" i="4"/>
  <c r="W1238" i="4" s="1"/>
  <c r="P1358" i="4"/>
  <c r="P1359" i="4" l="1"/>
  <c r="K1360" i="4"/>
  <c r="U1239" i="4"/>
  <c r="W1239" i="4" s="1"/>
  <c r="M1359" i="4"/>
  <c r="T1478" i="4"/>
  <c r="V1357" i="4"/>
  <c r="P1360" i="4" l="1"/>
  <c r="U1240" i="4"/>
  <c r="W1240" i="4" s="1"/>
  <c r="K1361" i="4"/>
  <c r="M1360" i="4"/>
  <c r="T1479" i="4"/>
  <c r="V1358" i="4"/>
  <c r="T1480" i="4" l="1"/>
  <c r="V1359" i="4"/>
  <c r="K1362" i="4"/>
  <c r="P1361" i="4"/>
  <c r="M1361" i="4"/>
  <c r="U1241" i="4"/>
  <c r="W1241" i="4" s="1"/>
  <c r="P1362" i="4" l="1"/>
  <c r="M1362" i="4"/>
  <c r="K1363" i="4"/>
  <c r="U1242" i="4"/>
  <c r="W1242" i="4" s="1"/>
  <c r="T1481" i="4"/>
  <c r="V1360" i="4"/>
  <c r="T1482" i="4" l="1"/>
  <c r="V1361" i="4"/>
  <c r="K1364" i="4"/>
  <c r="U1243" i="4"/>
  <c r="W1243" i="4" s="1"/>
  <c r="P1363" i="4"/>
  <c r="M1363" i="4"/>
  <c r="P1364" i="4" l="1"/>
  <c r="U1244" i="4"/>
  <c r="W1244" i="4" s="1"/>
  <c r="K1365" i="4"/>
  <c r="M1364" i="4"/>
  <c r="T1483" i="4"/>
  <c r="V1362" i="4"/>
  <c r="T1484" i="4" l="1"/>
  <c r="V1363" i="4"/>
  <c r="K1366" i="4"/>
  <c r="M1365" i="4"/>
  <c r="P1365" i="4"/>
  <c r="U1245" i="4"/>
  <c r="W1245" i="4" s="1"/>
  <c r="P1366" i="4" l="1"/>
  <c r="M1366" i="4"/>
  <c r="K1367" i="4"/>
  <c r="U1246" i="4"/>
  <c r="W1246" i="4" s="1"/>
  <c r="T1485" i="4"/>
  <c r="V1364" i="4"/>
  <c r="V1365" i="4" l="1"/>
  <c r="T1486" i="4"/>
  <c r="K1368" i="4"/>
  <c r="P1367" i="4"/>
  <c r="U1247" i="4"/>
  <c r="W1247" i="4" s="1"/>
  <c r="M1367" i="4"/>
  <c r="P1368" i="4" l="1"/>
  <c r="U1248" i="4"/>
  <c r="W1248" i="4" s="1"/>
  <c r="K1369" i="4"/>
  <c r="M1368" i="4"/>
  <c r="T1487" i="4"/>
  <c r="V1366" i="4"/>
  <c r="T1488" i="4" l="1"/>
  <c r="V1367" i="4"/>
  <c r="K1370" i="4"/>
  <c r="M1369" i="4"/>
  <c r="P1369" i="4"/>
  <c r="U1249" i="4"/>
  <c r="W1249" i="4" s="1"/>
  <c r="K1371" i="4" l="1"/>
  <c r="P1370" i="4"/>
  <c r="M1370" i="4"/>
  <c r="U1250" i="4"/>
  <c r="W1250" i="4" s="1"/>
  <c r="T1489" i="4"/>
  <c r="V1368" i="4"/>
  <c r="T1490" i="4" l="1"/>
  <c r="V1369" i="4"/>
  <c r="M1371" i="4"/>
  <c r="K1372" i="4"/>
  <c r="P1371" i="4"/>
  <c r="U1251" i="4"/>
  <c r="W1251" i="4" s="1"/>
  <c r="P1372" i="4" l="1"/>
  <c r="U1252" i="4"/>
  <c r="W1252" i="4" s="1"/>
  <c r="K1373" i="4"/>
  <c r="M1372" i="4"/>
  <c r="T1491" i="4"/>
  <c r="V1370" i="4"/>
  <c r="T1492" i="4" l="1"/>
  <c r="V1371" i="4"/>
  <c r="K1374" i="4"/>
  <c r="P1373" i="4"/>
  <c r="M1373" i="4"/>
  <c r="U1253" i="4"/>
  <c r="W1253" i="4" s="1"/>
  <c r="K1375" i="4" l="1"/>
  <c r="P1374" i="4"/>
  <c r="U1254" i="4"/>
  <c r="W1254" i="4" s="1"/>
  <c r="M1374" i="4"/>
  <c r="T1493" i="4"/>
  <c r="V1372" i="4"/>
  <c r="T1494" i="4" l="1"/>
  <c r="V1373" i="4"/>
  <c r="M1375" i="4"/>
  <c r="K1376" i="4"/>
  <c r="P1375" i="4"/>
  <c r="U1255" i="4"/>
  <c r="W1255" i="4" s="1"/>
  <c r="P1376" i="4" l="1"/>
  <c r="U1256" i="4"/>
  <c r="W1256" i="4" s="1"/>
  <c r="K1377" i="4"/>
  <c r="M1376" i="4"/>
  <c r="T1495" i="4"/>
  <c r="V1374" i="4"/>
  <c r="T1496" i="4" l="1"/>
  <c r="V1375" i="4"/>
  <c r="K1378" i="4"/>
  <c r="P1377" i="4"/>
  <c r="M1377" i="4"/>
  <c r="U1257" i="4"/>
  <c r="W1257" i="4" s="1"/>
  <c r="K1379" i="4" l="1"/>
  <c r="P1378" i="4"/>
  <c r="U1258" i="4"/>
  <c r="W1258" i="4" s="1"/>
  <c r="M1378" i="4"/>
  <c r="T1497" i="4"/>
  <c r="V1376" i="4"/>
  <c r="T1498" i="4" l="1"/>
  <c r="V1377" i="4"/>
  <c r="M1379" i="4"/>
  <c r="K1380" i="4"/>
  <c r="P1379" i="4"/>
  <c r="U1259" i="4"/>
  <c r="W1259" i="4" s="1"/>
  <c r="P1380" i="4" l="1"/>
  <c r="U1260" i="4"/>
  <c r="W1260" i="4" s="1"/>
  <c r="K1381" i="4"/>
  <c r="M1380" i="4"/>
  <c r="T1499" i="4"/>
  <c r="V1378" i="4"/>
  <c r="T1500" i="4" l="1"/>
  <c r="V1379" i="4"/>
  <c r="K1382" i="4"/>
  <c r="P1381" i="4"/>
  <c r="M1381" i="4"/>
  <c r="U1261" i="4"/>
  <c r="W1261" i="4" s="1"/>
  <c r="K1383" i="4" l="1"/>
  <c r="P1382" i="4"/>
  <c r="M1382" i="4"/>
  <c r="U1262" i="4"/>
  <c r="W1262" i="4" s="1"/>
  <c r="T1501" i="4"/>
  <c r="V1380" i="4"/>
  <c r="T1502" i="4" l="1"/>
  <c r="V1381" i="4"/>
  <c r="K1384" i="4"/>
  <c r="P1383" i="4"/>
  <c r="U1263" i="4"/>
  <c r="W1263" i="4" s="1"/>
  <c r="M1383" i="4"/>
  <c r="P1384" i="4" l="1"/>
  <c r="U1264" i="4"/>
  <c r="W1264" i="4" s="1"/>
  <c r="K1385" i="4"/>
  <c r="M1384" i="4"/>
  <c r="T1503" i="4"/>
  <c r="V1382" i="4"/>
  <c r="T1504" i="4" l="1"/>
  <c r="V1383" i="4"/>
  <c r="K1386" i="4"/>
  <c r="P1385" i="4"/>
  <c r="M1385" i="4"/>
  <c r="U1265" i="4"/>
  <c r="W1265" i="4" s="1"/>
  <c r="K1387" i="4" l="1"/>
  <c r="P1386" i="4"/>
  <c r="M1386" i="4"/>
  <c r="U1266" i="4"/>
  <c r="W1266" i="4" s="1"/>
  <c r="T1505" i="4"/>
  <c r="V1384" i="4"/>
  <c r="T1506" i="4" l="1"/>
  <c r="V1385" i="4"/>
  <c r="K1388" i="4"/>
  <c r="P1387" i="4"/>
  <c r="U1267" i="4"/>
  <c r="W1267" i="4" s="1"/>
  <c r="M1387" i="4"/>
  <c r="P1388" i="4" l="1"/>
  <c r="K1389" i="4"/>
  <c r="U1268" i="4"/>
  <c r="W1268" i="4" s="1"/>
  <c r="M1388" i="4"/>
  <c r="T1507" i="4"/>
  <c r="V1386" i="4"/>
  <c r="T1508" i="4" l="1"/>
  <c r="V1387" i="4"/>
  <c r="K1390" i="4"/>
  <c r="P1389" i="4"/>
  <c r="M1389" i="4"/>
  <c r="U1269" i="4"/>
  <c r="W1269" i="4" s="1"/>
  <c r="K1391" i="4" l="1"/>
  <c r="P1390" i="4"/>
  <c r="U1270" i="4"/>
  <c r="W1270" i="4" s="1"/>
  <c r="M1390" i="4"/>
  <c r="T1509" i="4"/>
  <c r="V1388" i="4"/>
  <c r="T1510" i="4" l="1"/>
  <c r="V1389" i="4"/>
  <c r="K1392" i="4"/>
  <c r="P1391" i="4"/>
  <c r="U1271" i="4"/>
  <c r="W1271" i="4" s="1"/>
  <c r="M1391" i="4"/>
  <c r="P1392" i="4" l="1"/>
  <c r="K1393" i="4"/>
  <c r="U1272" i="4"/>
  <c r="W1272" i="4" s="1"/>
  <c r="M1392" i="4"/>
  <c r="T1511" i="4"/>
  <c r="V1390" i="4"/>
  <c r="K1394" i="4" l="1"/>
  <c r="P1393" i="4"/>
  <c r="M1393" i="4"/>
  <c r="U1273" i="4"/>
  <c r="W1273" i="4" s="1"/>
  <c r="T1512" i="4"/>
  <c r="V1391" i="4"/>
  <c r="T1513" i="4" l="1"/>
  <c r="V1392" i="4"/>
  <c r="K1395" i="4"/>
  <c r="P1394" i="4"/>
  <c r="U1274" i="4"/>
  <c r="W1274" i="4" s="1"/>
  <c r="M1394" i="4"/>
  <c r="K1396" i="4" l="1"/>
  <c r="P1395" i="4"/>
  <c r="U1275" i="4"/>
  <c r="W1275" i="4" s="1"/>
  <c r="M1395" i="4"/>
  <c r="T1514" i="4"/>
  <c r="V1393" i="4"/>
  <c r="T1515" i="4" l="1"/>
  <c r="V1394" i="4"/>
  <c r="P1396" i="4"/>
  <c r="K1397" i="4"/>
  <c r="U1276" i="4"/>
  <c r="W1276" i="4" s="1"/>
  <c r="M1396" i="4"/>
  <c r="K1398" i="4" l="1"/>
  <c r="P1397" i="4"/>
  <c r="M1397" i="4"/>
  <c r="U1277" i="4"/>
  <c r="W1277" i="4" s="1"/>
  <c r="V1395" i="4"/>
  <c r="T1516" i="4"/>
  <c r="T1517" i="4" l="1"/>
  <c r="V1396" i="4"/>
  <c r="K1399" i="4"/>
  <c r="P1398" i="4"/>
  <c r="M1398" i="4"/>
  <c r="U1278" i="4"/>
  <c r="W1278" i="4" s="1"/>
  <c r="K1400" i="4" l="1"/>
  <c r="U1279" i="4"/>
  <c r="W1279" i="4" s="1"/>
  <c r="P1399" i="4"/>
  <c r="M1399" i="4"/>
  <c r="T1518" i="4"/>
  <c r="V1397" i="4"/>
  <c r="T1519" i="4" l="1"/>
  <c r="V1398" i="4"/>
  <c r="P1400" i="4"/>
  <c r="U1280" i="4"/>
  <c r="W1280" i="4" s="1"/>
  <c r="K1401" i="4"/>
  <c r="M1400" i="4"/>
  <c r="K1402" i="4" l="1"/>
  <c r="P1401" i="4"/>
  <c r="M1401" i="4"/>
  <c r="U1281" i="4"/>
  <c r="W1281" i="4" s="1"/>
  <c r="T1520" i="4"/>
  <c r="V1399" i="4"/>
  <c r="T1521" i="4" l="1"/>
  <c r="V1400" i="4"/>
  <c r="K1403" i="4"/>
  <c r="P1402" i="4"/>
  <c r="M1402" i="4"/>
  <c r="U1282" i="4"/>
  <c r="W1282" i="4" s="1"/>
  <c r="K1404" i="4" l="1"/>
  <c r="P1403" i="4"/>
  <c r="U1283" i="4"/>
  <c r="W1283" i="4" s="1"/>
  <c r="M1403" i="4"/>
  <c r="T1522" i="4"/>
  <c r="V1401" i="4"/>
  <c r="T1523" i="4" l="1"/>
  <c r="V1402" i="4"/>
  <c r="P1404" i="4"/>
  <c r="U1284" i="4"/>
  <c r="W1284" i="4" s="1"/>
  <c r="K1405" i="4"/>
  <c r="M1404" i="4"/>
  <c r="K1406" i="4" l="1"/>
  <c r="P1405" i="4"/>
  <c r="M1405" i="4"/>
  <c r="U1285" i="4"/>
  <c r="W1285" i="4" s="1"/>
  <c r="T1524" i="4"/>
  <c r="V1403" i="4"/>
  <c r="T1525" i="4" l="1"/>
  <c r="V1404" i="4"/>
  <c r="K1407" i="4"/>
  <c r="P1406" i="4"/>
  <c r="U1286" i="4"/>
  <c r="W1286" i="4" s="1"/>
  <c r="M1406" i="4"/>
  <c r="K1408" i="4" l="1"/>
  <c r="P1407" i="4"/>
  <c r="U1287" i="4"/>
  <c r="W1287" i="4" s="1"/>
  <c r="M1407" i="4"/>
  <c r="T1526" i="4"/>
  <c r="V1405" i="4"/>
  <c r="T1527" i="4" l="1"/>
  <c r="V1406" i="4"/>
  <c r="P1408" i="4"/>
  <c r="U1288" i="4"/>
  <c r="W1288" i="4" s="1"/>
  <c r="K1409" i="4"/>
  <c r="M1408" i="4"/>
  <c r="K1410" i="4" l="1"/>
  <c r="P1409" i="4"/>
  <c r="M1409" i="4"/>
  <c r="U1289" i="4"/>
  <c r="W1289" i="4" s="1"/>
  <c r="T1528" i="4"/>
  <c r="V1407" i="4"/>
  <c r="T1529" i="4" l="1"/>
  <c r="V1408" i="4"/>
  <c r="K1411" i="4"/>
  <c r="P1410" i="4"/>
  <c r="U1290" i="4"/>
  <c r="W1290" i="4" s="1"/>
  <c r="M1410" i="4"/>
  <c r="K1412" i="4" l="1"/>
  <c r="P1411" i="4"/>
  <c r="U1291" i="4"/>
  <c r="W1291" i="4" s="1"/>
  <c r="M1411" i="4"/>
  <c r="T1530" i="4"/>
  <c r="V1409" i="4"/>
  <c r="T1531" i="4" l="1"/>
  <c r="V1410" i="4"/>
  <c r="P1412" i="4"/>
  <c r="U1292" i="4"/>
  <c r="W1292" i="4" s="1"/>
  <c r="K1413" i="4"/>
  <c r="M1412" i="4"/>
  <c r="K1414" i="4" l="1"/>
  <c r="P1413" i="4"/>
  <c r="M1413" i="4"/>
  <c r="U1293" i="4"/>
  <c r="W1293" i="4" s="1"/>
  <c r="T1532" i="4"/>
  <c r="V1411" i="4"/>
  <c r="T1533" i="4" l="1"/>
  <c r="V1412" i="4"/>
  <c r="K1415" i="4"/>
  <c r="P1414" i="4"/>
  <c r="M1414" i="4"/>
  <c r="U1294" i="4"/>
  <c r="W1294" i="4" s="1"/>
  <c r="K1416" i="4" l="1"/>
  <c r="P1415" i="4"/>
  <c r="U1295" i="4"/>
  <c r="W1295" i="4" s="1"/>
  <c r="M1415" i="4"/>
  <c r="T1534" i="4"/>
  <c r="V1413" i="4"/>
  <c r="T1535" i="4" l="1"/>
  <c r="V1414" i="4"/>
  <c r="P1416" i="4"/>
  <c r="U1296" i="4"/>
  <c r="W1296" i="4" s="1"/>
  <c r="K1417" i="4"/>
  <c r="M1416" i="4"/>
  <c r="K1418" i="4" l="1"/>
  <c r="P1417" i="4"/>
  <c r="M1417" i="4"/>
  <c r="U1297" i="4"/>
  <c r="W1297" i="4" s="1"/>
  <c r="T1536" i="4"/>
  <c r="V1415" i="4"/>
  <c r="T1537" i="4" l="1"/>
  <c r="V1416" i="4"/>
  <c r="K1419" i="4"/>
  <c r="P1418" i="4"/>
  <c r="M1418" i="4"/>
  <c r="U1298" i="4"/>
  <c r="W1298" i="4" s="1"/>
  <c r="K1420" i="4" l="1"/>
  <c r="P1419" i="4"/>
  <c r="U1299" i="4"/>
  <c r="W1299" i="4" s="1"/>
  <c r="M1419" i="4"/>
  <c r="T1538" i="4"/>
  <c r="V1417" i="4"/>
  <c r="T1539" i="4" l="1"/>
  <c r="V1418" i="4"/>
  <c r="P1420" i="4"/>
  <c r="K1421" i="4"/>
  <c r="U1300" i="4"/>
  <c r="W1300" i="4" s="1"/>
  <c r="M1420" i="4"/>
  <c r="K1422" i="4" l="1"/>
  <c r="P1421" i="4"/>
  <c r="M1421" i="4"/>
  <c r="U1301" i="4"/>
  <c r="W1301" i="4" s="1"/>
  <c r="T1540" i="4"/>
  <c r="V1419" i="4"/>
  <c r="T1541" i="4" l="1"/>
  <c r="V1420" i="4"/>
  <c r="K1423" i="4"/>
  <c r="P1422" i="4"/>
  <c r="M1422" i="4"/>
  <c r="U1302" i="4"/>
  <c r="W1302" i="4" s="1"/>
  <c r="K1424" i="4" l="1"/>
  <c r="P1423" i="4"/>
  <c r="U1303" i="4"/>
  <c r="W1303" i="4" s="1"/>
  <c r="M1423" i="4"/>
  <c r="T1542" i="4"/>
  <c r="V1421" i="4"/>
  <c r="T1543" i="4" l="1"/>
  <c r="V1422" i="4"/>
  <c r="P1424" i="4"/>
  <c r="U1304" i="4"/>
  <c r="W1304" i="4" s="1"/>
  <c r="K1425" i="4"/>
  <c r="M1424" i="4"/>
  <c r="K1426" i="4" l="1"/>
  <c r="P1425" i="4"/>
  <c r="M1425" i="4"/>
  <c r="U1305" i="4"/>
  <c r="W1305" i="4" s="1"/>
  <c r="T1544" i="4"/>
  <c r="V1423" i="4"/>
  <c r="T1545" i="4" l="1"/>
  <c r="V1424" i="4"/>
  <c r="M1426" i="4"/>
  <c r="K1427" i="4"/>
  <c r="P1426" i="4"/>
  <c r="U1306" i="4"/>
  <c r="W1306" i="4" s="1"/>
  <c r="K1428" i="4" l="1"/>
  <c r="P1427" i="4"/>
  <c r="U1307" i="4"/>
  <c r="W1307" i="4" s="1"/>
  <c r="M1427" i="4"/>
  <c r="T1546" i="4"/>
  <c r="V1425" i="4"/>
  <c r="T1547" i="4" l="1"/>
  <c r="V1426" i="4"/>
  <c r="P1428" i="4"/>
  <c r="K1429" i="4"/>
  <c r="U1308" i="4"/>
  <c r="W1308" i="4" s="1"/>
  <c r="M1428" i="4"/>
  <c r="K1430" i="4" l="1"/>
  <c r="P1429" i="4"/>
  <c r="U1309" i="4"/>
  <c r="W1309" i="4" s="1"/>
  <c r="M1429" i="4"/>
  <c r="T1548" i="4"/>
  <c r="V1427" i="4"/>
  <c r="T1549" i="4" l="1"/>
  <c r="V1428" i="4"/>
  <c r="K1431" i="4"/>
  <c r="P1430" i="4"/>
  <c r="M1430" i="4"/>
  <c r="U1310" i="4"/>
  <c r="W1310" i="4" s="1"/>
  <c r="K1432" i="4" l="1"/>
  <c r="P1431" i="4"/>
  <c r="U1311" i="4"/>
  <c r="W1311" i="4" s="1"/>
  <c r="M1431" i="4"/>
  <c r="T1550" i="4"/>
  <c r="V1429" i="4"/>
  <c r="T1551" i="4" l="1"/>
  <c r="V1430" i="4"/>
  <c r="P1432" i="4"/>
  <c r="K1433" i="4"/>
  <c r="M1432" i="4"/>
  <c r="U1312" i="4"/>
  <c r="W1312" i="4" s="1"/>
  <c r="K1434" i="4" l="1"/>
  <c r="P1433" i="4"/>
  <c r="M1433" i="4"/>
  <c r="U1313" i="4"/>
  <c r="W1313" i="4" s="1"/>
  <c r="T1552" i="4"/>
  <c r="V1431" i="4"/>
  <c r="T1553" i="4" l="1"/>
  <c r="V1432" i="4"/>
  <c r="P1434" i="4"/>
  <c r="K1435" i="4"/>
  <c r="U1314" i="4"/>
  <c r="W1314" i="4" s="1"/>
  <c r="M1434" i="4"/>
  <c r="K1436" i="4" l="1"/>
  <c r="P1435" i="4"/>
  <c r="U1315" i="4"/>
  <c r="W1315" i="4" s="1"/>
  <c r="M1435" i="4"/>
  <c r="T1554" i="4"/>
  <c r="V1433" i="4"/>
  <c r="T1555" i="4" l="1"/>
  <c r="V1434" i="4"/>
  <c r="P1436" i="4"/>
  <c r="K1437" i="4"/>
  <c r="M1436" i="4"/>
  <c r="U1316" i="4"/>
  <c r="W1316" i="4" s="1"/>
  <c r="K1438" i="4" l="1"/>
  <c r="U1317" i="4"/>
  <c r="W1317" i="4" s="1"/>
  <c r="P1437" i="4"/>
  <c r="M1437" i="4"/>
  <c r="T1556" i="4"/>
  <c r="V1435" i="4"/>
  <c r="T1557" i="4" l="1"/>
  <c r="V1436" i="4"/>
  <c r="P1438" i="4"/>
  <c r="K1439" i="4"/>
  <c r="M1438" i="4"/>
  <c r="U1318" i="4"/>
  <c r="W1318" i="4" s="1"/>
  <c r="K1440" i="4" l="1"/>
  <c r="P1439" i="4"/>
  <c r="U1319" i="4"/>
  <c r="W1319" i="4" s="1"/>
  <c r="M1439" i="4"/>
  <c r="T1558" i="4"/>
  <c r="V1437" i="4"/>
  <c r="T1559" i="4" l="1"/>
  <c r="V1438" i="4"/>
  <c r="P1440" i="4"/>
  <c r="K1441" i="4"/>
  <c r="M1440" i="4"/>
  <c r="U1320" i="4"/>
  <c r="W1320" i="4" s="1"/>
  <c r="K1442" i="4" l="1"/>
  <c r="P1441" i="4"/>
  <c r="U1321" i="4"/>
  <c r="W1321" i="4" s="1"/>
  <c r="M1441" i="4"/>
  <c r="T1560" i="4"/>
  <c r="V1439" i="4"/>
  <c r="T1561" i="4" l="1"/>
  <c r="V1440" i="4"/>
  <c r="P1442" i="4"/>
  <c r="K1443" i="4"/>
  <c r="M1442" i="4"/>
  <c r="U1322" i="4"/>
  <c r="W1322" i="4" s="1"/>
  <c r="K1444" i="4" l="1"/>
  <c r="P1443" i="4"/>
  <c r="U1323" i="4"/>
  <c r="W1323" i="4" s="1"/>
  <c r="M1443" i="4"/>
  <c r="T1562" i="4"/>
  <c r="V1441" i="4"/>
  <c r="T1563" i="4" l="1"/>
  <c r="V1442" i="4"/>
  <c r="P1444" i="4"/>
  <c r="K1445" i="4"/>
  <c r="M1444" i="4"/>
  <c r="U1324" i="4"/>
  <c r="W1324" i="4" s="1"/>
  <c r="K1446" i="4" l="1"/>
  <c r="P1445" i="4"/>
  <c r="U1325" i="4"/>
  <c r="W1325" i="4" s="1"/>
  <c r="M1445" i="4"/>
  <c r="T1564" i="4"/>
  <c r="V1443" i="4"/>
  <c r="T1565" i="4" l="1"/>
  <c r="V1444" i="4"/>
  <c r="P1446" i="4"/>
  <c r="K1447" i="4"/>
  <c r="U1326" i="4"/>
  <c r="W1326" i="4" s="1"/>
  <c r="M1446" i="4"/>
  <c r="K1448" i="4" l="1"/>
  <c r="P1447" i="4"/>
  <c r="U1327" i="4"/>
  <c r="W1327" i="4" s="1"/>
  <c r="M1447" i="4"/>
  <c r="T1566" i="4"/>
  <c r="V1445" i="4"/>
  <c r="T1567" i="4" l="1"/>
  <c r="V1446" i="4"/>
  <c r="P1448" i="4"/>
  <c r="K1449" i="4"/>
  <c r="U1328" i="4"/>
  <c r="W1328" i="4" s="1"/>
  <c r="M1448" i="4"/>
  <c r="K1450" i="4" l="1"/>
  <c r="P1449" i="4"/>
  <c r="U1329" i="4"/>
  <c r="W1329" i="4" s="1"/>
  <c r="M1449" i="4"/>
  <c r="T1568" i="4"/>
  <c r="V1447" i="4"/>
  <c r="T1569" i="4" l="1"/>
  <c r="V1448" i="4"/>
  <c r="P1450" i="4"/>
  <c r="K1451" i="4"/>
  <c r="M1450" i="4"/>
  <c r="U1330" i="4"/>
  <c r="W1330" i="4" s="1"/>
  <c r="K1452" i="4" l="1"/>
  <c r="P1451" i="4"/>
  <c r="U1331" i="4"/>
  <c r="W1331" i="4" s="1"/>
  <c r="M1451" i="4"/>
  <c r="T1570" i="4"/>
  <c r="V1449" i="4"/>
  <c r="T1571" i="4" l="1"/>
  <c r="V1450" i="4"/>
  <c r="P1452" i="4"/>
  <c r="K1453" i="4"/>
  <c r="M1452" i="4"/>
  <c r="U1332" i="4"/>
  <c r="W1332" i="4" s="1"/>
  <c r="K1454" i="4" l="1"/>
  <c r="P1453" i="4"/>
  <c r="U1333" i="4"/>
  <c r="W1333" i="4" s="1"/>
  <c r="M1453" i="4"/>
  <c r="T1572" i="4"/>
  <c r="V1451" i="4"/>
  <c r="T1573" i="4" l="1"/>
  <c r="V1452" i="4"/>
  <c r="P1454" i="4"/>
  <c r="K1455" i="4"/>
  <c r="U1334" i="4"/>
  <c r="W1334" i="4" s="1"/>
  <c r="M1454" i="4"/>
  <c r="K1456" i="4" l="1"/>
  <c r="P1455" i="4"/>
  <c r="U1335" i="4"/>
  <c r="W1335" i="4" s="1"/>
  <c r="M1455" i="4"/>
  <c r="T1574" i="4"/>
  <c r="V1453" i="4"/>
  <c r="T1575" i="4" l="1"/>
  <c r="V1454" i="4"/>
  <c r="P1456" i="4"/>
  <c r="K1457" i="4"/>
  <c r="U1336" i="4"/>
  <c r="W1336" i="4" s="1"/>
  <c r="M1456" i="4"/>
  <c r="K1458" i="4" l="1"/>
  <c r="P1457" i="4"/>
  <c r="U1337" i="4"/>
  <c r="W1337" i="4" s="1"/>
  <c r="M1457" i="4"/>
  <c r="T1576" i="4"/>
  <c r="V1455" i="4"/>
  <c r="T1577" i="4" l="1"/>
  <c r="V1456" i="4"/>
  <c r="P1458" i="4"/>
  <c r="K1459" i="4"/>
  <c r="U1338" i="4"/>
  <c r="W1338" i="4" s="1"/>
  <c r="M1458" i="4"/>
  <c r="K1460" i="4" l="1"/>
  <c r="P1459" i="4"/>
  <c r="U1339" i="4"/>
  <c r="W1339" i="4" s="1"/>
  <c r="M1459" i="4"/>
  <c r="T1578" i="4"/>
  <c r="V1457" i="4"/>
  <c r="T1579" i="4" l="1"/>
  <c r="V1458" i="4"/>
  <c r="P1460" i="4"/>
  <c r="K1461" i="4"/>
  <c r="M1460" i="4"/>
  <c r="U1340" i="4"/>
  <c r="W1340" i="4" s="1"/>
  <c r="K1462" i="4" l="1"/>
  <c r="P1461" i="4"/>
  <c r="U1341" i="4"/>
  <c r="W1341" i="4" s="1"/>
  <c r="M1461" i="4"/>
  <c r="T1580" i="4"/>
  <c r="V1459" i="4"/>
  <c r="T1581" i="4" l="1"/>
  <c r="V1460" i="4"/>
  <c r="P1462" i="4"/>
  <c r="K1463" i="4"/>
  <c r="U1342" i="4"/>
  <c r="W1342" i="4" s="1"/>
  <c r="M1462" i="4"/>
  <c r="K1464" i="4" l="1"/>
  <c r="P1463" i="4"/>
  <c r="U1343" i="4"/>
  <c r="W1343" i="4" s="1"/>
  <c r="M1463" i="4"/>
  <c r="T1582" i="4"/>
  <c r="V1461" i="4"/>
  <c r="T1583" i="4" l="1"/>
  <c r="V1462" i="4"/>
  <c r="P1464" i="4"/>
  <c r="K1465" i="4"/>
  <c r="U1344" i="4"/>
  <c r="W1344" i="4" s="1"/>
  <c r="M1464" i="4"/>
  <c r="K1466" i="4" l="1"/>
  <c r="P1465" i="4"/>
  <c r="U1345" i="4"/>
  <c r="W1345" i="4" s="1"/>
  <c r="M1465" i="4"/>
  <c r="T1584" i="4"/>
  <c r="V1463" i="4"/>
  <c r="T1585" i="4" l="1"/>
  <c r="V1464" i="4"/>
  <c r="P1466" i="4"/>
  <c r="K1467" i="4"/>
  <c r="M1466" i="4"/>
  <c r="U1346" i="4"/>
  <c r="W1346" i="4" s="1"/>
  <c r="K1468" i="4" l="1"/>
  <c r="P1467" i="4"/>
  <c r="U1347" i="4"/>
  <c r="W1347" i="4" s="1"/>
  <c r="M1467" i="4"/>
  <c r="T1586" i="4"/>
  <c r="V1465" i="4"/>
  <c r="T1587" i="4" l="1"/>
  <c r="V1466" i="4"/>
  <c r="P1468" i="4"/>
  <c r="M1468" i="4"/>
  <c r="K1469" i="4"/>
  <c r="U1348" i="4"/>
  <c r="W1348" i="4" s="1"/>
  <c r="K1470" i="4" l="1"/>
  <c r="P1469" i="4"/>
  <c r="U1349" i="4"/>
  <c r="W1349" i="4" s="1"/>
  <c r="M1469" i="4"/>
  <c r="T1588" i="4"/>
  <c r="V1467" i="4"/>
  <c r="T1589" i="4" l="1"/>
  <c r="V1468" i="4"/>
  <c r="P1470" i="4"/>
  <c r="U1350" i="4"/>
  <c r="W1350" i="4" s="1"/>
  <c r="K1471" i="4"/>
  <c r="M1470" i="4"/>
  <c r="K1472" i="4" l="1"/>
  <c r="P1471" i="4"/>
  <c r="U1351" i="4"/>
  <c r="W1351" i="4" s="1"/>
  <c r="M1471" i="4"/>
  <c r="T1590" i="4"/>
  <c r="V1469" i="4"/>
  <c r="T1591" i="4" l="1"/>
  <c r="V1470" i="4"/>
  <c r="P1472" i="4"/>
  <c r="K1473" i="4"/>
  <c r="M1472" i="4"/>
  <c r="U1352" i="4"/>
  <c r="W1352" i="4" s="1"/>
  <c r="K1474" i="4" l="1"/>
  <c r="P1473" i="4"/>
  <c r="U1353" i="4"/>
  <c r="W1353" i="4" s="1"/>
  <c r="M1473" i="4"/>
  <c r="T1592" i="4"/>
  <c r="V1471" i="4"/>
  <c r="T1593" i="4" l="1"/>
  <c r="V1472" i="4"/>
  <c r="P1474" i="4"/>
  <c r="K1475" i="4"/>
  <c r="U1354" i="4"/>
  <c r="W1354" i="4" s="1"/>
  <c r="M1474" i="4"/>
  <c r="K1476" i="4" l="1"/>
  <c r="P1475" i="4"/>
  <c r="U1355" i="4"/>
  <c r="W1355" i="4" s="1"/>
  <c r="M1475" i="4"/>
  <c r="T1594" i="4"/>
  <c r="V1473" i="4"/>
  <c r="T1595" i="4" l="1"/>
  <c r="V1474" i="4"/>
  <c r="P1476" i="4"/>
  <c r="K1477" i="4"/>
  <c r="U1356" i="4"/>
  <c r="W1356" i="4" s="1"/>
  <c r="M1476" i="4"/>
  <c r="K1478" i="4" l="1"/>
  <c r="P1477" i="4"/>
  <c r="U1357" i="4"/>
  <c r="W1357" i="4" s="1"/>
  <c r="M1477" i="4"/>
  <c r="T1596" i="4"/>
  <c r="V1475" i="4"/>
  <c r="T1597" i="4" l="1"/>
  <c r="V1476" i="4"/>
  <c r="P1478" i="4"/>
  <c r="K1479" i="4"/>
  <c r="M1478" i="4"/>
  <c r="U1358" i="4"/>
  <c r="W1358" i="4" s="1"/>
  <c r="K1480" i="4" l="1"/>
  <c r="P1479" i="4"/>
  <c r="U1359" i="4"/>
  <c r="W1359" i="4" s="1"/>
  <c r="M1479" i="4"/>
  <c r="T1598" i="4"/>
  <c r="V1477" i="4"/>
  <c r="T1599" i="4" l="1"/>
  <c r="V1478" i="4"/>
  <c r="P1480" i="4"/>
  <c r="M1480" i="4"/>
  <c r="K1481" i="4"/>
  <c r="U1360" i="4"/>
  <c r="W1360" i="4" s="1"/>
  <c r="K1482" i="4" l="1"/>
  <c r="P1481" i="4"/>
  <c r="U1361" i="4"/>
  <c r="W1361" i="4" s="1"/>
  <c r="M1481" i="4"/>
  <c r="T1600" i="4"/>
  <c r="V1479" i="4"/>
  <c r="T1601" i="4" l="1"/>
  <c r="V1480" i="4"/>
  <c r="P1482" i="4"/>
  <c r="U1362" i="4"/>
  <c r="W1362" i="4" s="1"/>
  <c r="M1482" i="4"/>
  <c r="K1483" i="4"/>
  <c r="K1484" i="4" l="1"/>
  <c r="P1483" i="4"/>
  <c r="U1363" i="4"/>
  <c r="W1363" i="4" s="1"/>
  <c r="M1483" i="4"/>
  <c r="V1481" i="4"/>
  <c r="T1602" i="4"/>
  <c r="T1603" i="4" l="1"/>
  <c r="V1482" i="4"/>
  <c r="P1484" i="4"/>
  <c r="K1485" i="4"/>
  <c r="U1364" i="4"/>
  <c r="W1364" i="4" s="1"/>
  <c r="M1484" i="4"/>
  <c r="K1486" i="4" l="1"/>
  <c r="P1485" i="4"/>
  <c r="U1365" i="4"/>
  <c r="W1365" i="4" s="1"/>
  <c r="M1485" i="4"/>
  <c r="T1604" i="4"/>
  <c r="V1483" i="4"/>
  <c r="T1605" i="4" l="1"/>
  <c r="V1484" i="4"/>
  <c r="P1486" i="4"/>
  <c r="U1366" i="4"/>
  <c r="W1366" i="4" s="1"/>
  <c r="K1487" i="4"/>
  <c r="M1486" i="4"/>
  <c r="K1488" i="4" l="1"/>
  <c r="P1487" i="4"/>
  <c r="U1367" i="4"/>
  <c r="W1367" i="4" s="1"/>
  <c r="M1487" i="4"/>
  <c r="T1606" i="4"/>
  <c r="V1485" i="4"/>
  <c r="V1486" i="4" l="1"/>
  <c r="T1607" i="4"/>
  <c r="P1488" i="4"/>
  <c r="K1489" i="4"/>
  <c r="U1368" i="4"/>
  <c r="W1368" i="4" s="1"/>
  <c r="M1488" i="4"/>
  <c r="K1490" i="4" l="1"/>
  <c r="P1489" i="4"/>
  <c r="U1369" i="4"/>
  <c r="W1369" i="4" s="1"/>
  <c r="M1489" i="4"/>
  <c r="T1608" i="4"/>
  <c r="V1487" i="4"/>
  <c r="T1609" i="4" l="1"/>
  <c r="V1488" i="4"/>
  <c r="P1490" i="4"/>
  <c r="K1491" i="4"/>
  <c r="U1370" i="4"/>
  <c r="W1370" i="4" s="1"/>
  <c r="M1490" i="4"/>
  <c r="K1492" i="4" l="1"/>
  <c r="P1491" i="4"/>
  <c r="U1371" i="4"/>
  <c r="W1371" i="4" s="1"/>
  <c r="M1491" i="4"/>
  <c r="T1610" i="4"/>
  <c r="V1489" i="4"/>
  <c r="T1611" i="4" l="1"/>
  <c r="V1490" i="4"/>
  <c r="P1492" i="4"/>
  <c r="K1493" i="4"/>
  <c r="U1372" i="4"/>
  <c r="W1372" i="4" s="1"/>
  <c r="M1492" i="4"/>
  <c r="K1494" i="4" l="1"/>
  <c r="P1493" i="4"/>
  <c r="U1373" i="4"/>
  <c r="W1373" i="4" s="1"/>
  <c r="M1493" i="4"/>
  <c r="T1612" i="4"/>
  <c r="V1491" i="4"/>
  <c r="T1613" i="4" l="1"/>
  <c r="V1492" i="4"/>
  <c r="P1494" i="4"/>
  <c r="K1495" i="4"/>
  <c r="M1494" i="4"/>
  <c r="U1374" i="4"/>
  <c r="W1374" i="4" s="1"/>
  <c r="K1496" i="4" l="1"/>
  <c r="P1495" i="4"/>
  <c r="U1375" i="4"/>
  <c r="W1375" i="4" s="1"/>
  <c r="M1495" i="4"/>
  <c r="V1493" i="4"/>
  <c r="T1614" i="4"/>
  <c r="T1615" i="4" l="1"/>
  <c r="V1494" i="4"/>
  <c r="P1496" i="4"/>
  <c r="M1496" i="4"/>
  <c r="U1376" i="4"/>
  <c r="W1376" i="4" s="1"/>
  <c r="K1497" i="4"/>
  <c r="K1498" i="4" l="1"/>
  <c r="P1497" i="4"/>
  <c r="U1377" i="4"/>
  <c r="W1377" i="4" s="1"/>
  <c r="M1497" i="4"/>
  <c r="T1616" i="4"/>
  <c r="V1495" i="4"/>
  <c r="T1617" i="4" l="1"/>
  <c r="V1496" i="4"/>
  <c r="P1498" i="4"/>
  <c r="K1499" i="4"/>
  <c r="U1378" i="4"/>
  <c r="W1378" i="4" s="1"/>
  <c r="M1498" i="4"/>
  <c r="K1500" i="4" l="1"/>
  <c r="P1499" i="4"/>
  <c r="U1379" i="4"/>
  <c r="W1379" i="4" s="1"/>
  <c r="M1499" i="4"/>
  <c r="T1618" i="4"/>
  <c r="V1497" i="4"/>
  <c r="T1619" i="4" l="1"/>
  <c r="V1498" i="4"/>
  <c r="P1500" i="4"/>
  <c r="M1500" i="4"/>
  <c r="K1501" i="4"/>
  <c r="U1380" i="4"/>
  <c r="W1380" i="4" s="1"/>
  <c r="K1502" i="4" l="1"/>
  <c r="P1501" i="4"/>
  <c r="U1381" i="4"/>
  <c r="W1381" i="4" s="1"/>
  <c r="M1501" i="4"/>
  <c r="T1620" i="4"/>
  <c r="V1499" i="4"/>
  <c r="T1621" i="4" l="1"/>
  <c r="V1500" i="4"/>
  <c r="P1502" i="4"/>
  <c r="K1503" i="4"/>
  <c r="U1382" i="4"/>
  <c r="W1382" i="4" s="1"/>
  <c r="M1502" i="4"/>
  <c r="P1503" i="4" l="1"/>
  <c r="K1504" i="4"/>
  <c r="U1383" i="4"/>
  <c r="W1383" i="4" s="1"/>
  <c r="M1503" i="4"/>
  <c r="T1622" i="4"/>
  <c r="V1501" i="4"/>
  <c r="M1504" i="4" l="1"/>
  <c r="K1505" i="4"/>
  <c r="U1384" i="4"/>
  <c r="W1384" i="4" s="1"/>
  <c r="P1504" i="4"/>
  <c r="T1623" i="4"/>
  <c r="V1502" i="4"/>
  <c r="T1624" i="4" l="1"/>
  <c r="V1503" i="4"/>
  <c r="K1506" i="4"/>
  <c r="P1505" i="4"/>
  <c r="U1385" i="4"/>
  <c r="W1385" i="4" s="1"/>
  <c r="M1505" i="4"/>
  <c r="K1507" i="4" l="1"/>
  <c r="P1506" i="4"/>
  <c r="U1386" i="4"/>
  <c r="W1386" i="4" s="1"/>
  <c r="M1506" i="4"/>
  <c r="V1504" i="4"/>
  <c r="T1625" i="4"/>
  <c r="V1505" i="4" l="1"/>
  <c r="T1626" i="4"/>
  <c r="K1508" i="4"/>
  <c r="U1387" i="4"/>
  <c r="W1387" i="4" s="1"/>
  <c r="P1507" i="4"/>
  <c r="M1507" i="4"/>
  <c r="K1509" i="4" l="1"/>
  <c r="P1508" i="4"/>
  <c r="U1388" i="4"/>
  <c r="W1388" i="4" s="1"/>
  <c r="M1508" i="4"/>
  <c r="V1506" i="4"/>
  <c r="T1627" i="4"/>
  <c r="T1628" i="4" l="1"/>
  <c r="V1507" i="4"/>
  <c r="P1509" i="4"/>
  <c r="M1509" i="4"/>
  <c r="K1510" i="4"/>
  <c r="U1389" i="4"/>
  <c r="W1389" i="4" s="1"/>
  <c r="M1510" i="4" l="1"/>
  <c r="K1511" i="4"/>
  <c r="U1390" i="4"/>
  <c r="W1390" i="4" s="1"/>
  <c r="P1510" i="4"/>
  <c r="T1629" i="4"/>
  <c r="V1508" i="4"/>
  <c r="T1630" i="4" l="1"/>
  <c r="V1509" i="4"/>
  <c r="P1511" i="4"/>
  <c r="U1391" i="4"/>
  <c r="W1391" i="4" s="1"/>
  <c r="K1512" i="4"/>
  <c r="M1511" i="4"/>
  <c r="P1512" i="4" l="1"/>
  <c r="M1512" i="4"/>
  <c r="K1513" i="4"/>
  <c r="U1392" i="4"/>
  <c r="W1392" i="4" s="1"/>
  <c r="T1631" i="4"/>
  <c r="V1510" i="4"/>
  <c r="T1632" i="4" l="1"/>
  <c r="V1511" i="4"/>
  <c r="K1514" i="4"/>
  <c r="P1513" i="4"/>
  <c r="U1393" i="4"/>
  <c r="W1393" i="4" s="1"/>
  <c r="M1513" i="4"/>
  <c r="K1515" i="4" l="1"/>
  <c r="P1514" i="4"/>
  <c r="M1514" i="4"/>
  <c r="U1394" i="4"/>
  <c r="W1394" i="4" s="1"/>
  <c r="V1512" i="4"/>
  <c r="T1633" i="4"/>
  <c r="T1634" i="4" l="1"/>
  <c r="V1513" i="4"/>
  <c r="K1516" i="4"/>
  <c r="P1515" i="4"/>
  <c r="U1395" i="4"/>
  <c r="W1395" i="4" s="1"/>
  <c r="M1515" i="4"/>
  <c r="P1516" i="4" l="1"/>
  <c r="K1517" i="4"/>
  <c r="M1516" i="4"/>
  <c r="U1396" i="4"/>
  <c r="W1396" i="4" s="1"/>
  <c r="T1635" i="4"/>
  <c r="V1514" i="4"/>
  <c r="T1636" i="4" l="1"/>
  <c r="V1515" i="4"/>
  <c r="K1518" i="4"/>
  <c r="M1517" i="4"/>
  <c r="P1517" i="4"/>
  <c r="U1397" i="4"/>
  <c r="W1397" i="4" s="1"/>
  <c r="M1518" i="4" l="1"/>
  <c r="P1518" i="4"/>
  <c r="K1519" i="4"/>
  <c r="U1398" i="4"/>
  <c r="W1398" i="4" s="1"/>
  <c r="T1637" i="4"/>
  <c r="V1516" i="4"/>
  <c r="T1638" i="4" l="1"/>
  <c r="V1517" i="4"/>
  <c r="P1519" i="4"/>
  <c r="K1520" i="4"/>
  <c r="U1399" i="4"/>
  <c r="W1399" i="4" s="1"/>
  <c r="M1519" i="4"/>
  <c r="M1520" i="4" l="1"/>
  <c r="P1520" i="4"/>
  <c r="K1521" i="4"/>
  <c r="U1400" i="4"/>
  <c r="W1400" i="4" s="1"/>
  <c r="T1639" i="4"/>
  <c r="V1518" i="4"/>
  <c r="T1640" i="4" l="1"/>
  <c r="V1519" i="4"/>
  <c r="K1522" i="4"/>
  <c r="P1521" i="4"/>
  <c r="M1521" i="4"/>
  <c r="U1401" i="4"/>
  <c r="W1401" i="4" s="1"/>
  <c r="K1523" i="4" l="1"/>
  <c r="P1522" i="4"/>
  <c r="M1522" i="4"/>
  <c r="U1402" i="4"/>
  <c r="W1402" i="4" s="1"/>
  <c r="T1641" i="4"/>
  <c r="V1520" i="4"/>
  <c r="T1642" i="4" l="1"/>
  <c r="V1521" i="4"/>
  <c r="M1523" i="4"/>
  <c r="K1524" i="4"/>
  <c r="U1403" i="4"/>
  <c r="W1403" i="4" s="1"/>
  <c r="P1523" i="4"/>
  <c r="K1525" i="4" l="1"/>
  <c r="P1524" i="4"/>
  <c r="M1524" i="4"/>
  <c r="U1404" i="4"/>
  <c r="W1404" i="4" s="1"/>
  <c r="T1643" i="4"/>
  <c r="V1522" i="4"/>
  <c r="T1644" i="4" l="1"/>
  <c r="V1523" i="4"/>
  <c r="P1525" i="4"/>
  <c r="M1525" i="4"/>
  <c r="K1526" i="4"/>
  <c r="U1405" i="4"/>
  <c r="W1405" i="4" s="1"/>
  <c r="M1526" i="4" l="1"/>
  <c r="P1526" i="4"/>
  <c r="K1527" i="4"/>
  <c r="U1406" i="4"/>
  <c r="W1406" i="4" s="1"/>
  <c r="T1645" i="4"/>
  <c r="V1524" i="4"/>
  <c r="T1646" i="4" l="1"/>
  <c r="V1525" i="4"/>
  <c r="K1528" i="4"/>
  <c r="P1527" i="4"/>
  <c r="U1407" i="4"/>
  <c r="W1407" i="4" s="1"/>
  <c r="M1527" i="4"/>
  <c r="P1528" i="4" l="1"/>
  <c r="M1528" i="4"/>
  <c r="U1408" i="4"/>
  <c r="W1408" i="4" s="1"/>
  <c r="K1529" i="4"/>
  <c r="T1647" i="4"/>
  <c r="V1526" i="4"/>
  <c r="K1530" i="4" l="1"/>
  <c r="P1529" i="4"/>
  <c r="U1409" i="4"/>
  <c r="W1409" i="4" s="1"/>
  <c r="M1529" i="4"/>
  <c r="T1648" i="4"/>
  <c r="V1527" i="4"/>
  <c r="V1528" i="4" l="1"/>
  <c r="T1649" i="4"/>
  <c r="K1531" i="4"/>
  <c r="P1530" i="4"/>
  <c r="M1530" i="4"/>
  <c r="U1410" i="4"/>
  <c r="W1410" i="4" s="1"/>
  <c r="K1532" i="4" l="1"/>
  <c r="P1531" i="4"/>
  <c r="U1411" i="4"/>
  <c r="W1411" i="4" s="1"/>
  <c r="M1531" i="4"/>
  <c r="T1650" i="4"/>
  <c r="V1529" i="4"/>
  <c r="T1651" i="4" l="1"/>
  <c r="V1530" i="4"/>
  <c r="P1532" i="4"/>
  <c r="M1532" i="4"/>
  <c r="U1412" i="4"/>
  <c r="W1412" i="4" s="1"/>
  <c r="K1533" i="4"/>
  <c r="P1533" i="4" l="1"/>
  <c r="K1534" i="4"/>
  <c r="M1533" i="4"/>
  <c r="U1413" i="4"/>
  <c r="W1413" i="4" s="1"/>
  <c r="T1652" i="4"/>
  <c r="V1531" i="4"/>
  <c r="T1653" i="4" l="1"/>
  <c r="V1532" i="4"/>
  <c r="M1534" i="4"/>
  <c r="P1534" i="4"/>
  <c r="K1535" i="4"/>
  <c r="U1414" i="4"/>
  <c r="W1414" i="4" s="1"/>
  <c r="P1535" i="4" l="1"/>
  <c r="U1415" i="4"/>
  <c r="W1415" i="4" s="1"/>
  <c r="K1536" i="4"/>
  <c r="M1535" i="4"/>
  <c r="T1654" i="4"/>
  <c r="V1533" i="4"/>
  <c r="T1655" i="4" l="1"/>
  <c r="V1534" i="4"/>
  <c r="K1537" i="4"/>
  <c r="P1536" i="4"/>
  <c r="M1536" i="4"/>
  <c r="U1416" i="4"/>
  <c r="W1416" i="4" s="1"/>
  <c r="K1538" i="4" l="1"/>
  <c r="P1537" i="4"/>
  <c r="U1417" i="4"/>
  <c r="W1417" i="4" s="1"/>
  <c r="M1537" i="4"/>
  <c r="T1656" i="4"/>
  <c r="V1535" i="4"/>
  <c r="V1536" i="4" l="1"/>
  <c r="T1657" i="4"/>
  <c r="K1539" i="4"/>
  <c r="P1538" i="4"/>
  <c r="M1538" i="4"/>
  <c r="U1418" i="4"/>
  <c r="W1418" i="4" s="1"/>
  <c r="M1539" i="4" l="1"/>
  <c r="P1539" i="4"/>
  <c r="U1419" i="4"/>
  <c r="W1419" i="4" s="1"/>
  <c r="K1540" i="4"/>
  <c r="T1658" i="4"/>
  <c r="V1537" i="4"/>
  <c r="T1659" i="4" l="1"/>
  <c r="V1538" i="4"/>
  <c r="K1541" i="4"/>
  <c r="P1540" i="4"/>
  <c r="M1540" i="4"/>
  <c r="U1420" i="4"/>
  <c r="W1420" i="4" s="1"/>
  <c r="P1541" i="4" l="1"/>
  <c r="K1542" i="4"/>
  <c r="U1421" i="4"/>
  <c r="W1421" i="4" s="1"/>
  <c r="M1541" i="4"/>
  <c r="T1660" i="4"/>
  <c r="V1539" i="4"/>
  <c r="P1542" i="4" l="1"/>
  <c r="K1543" i="4"/>
  <c r="M1542" i="4"/>
  <c r="U1422" i="4"/>
  <c r="W1422" i="4" s="1"/>
  <c r="T1661" i="4"/>
  <c r="V1540" i="4"/>
  <c r="T1662" i="4" l="1"/>
  <c r="V1541" i="4"/>
  <c r="K1544" i="4"/>
  <c r="P1543" i="4"/>
  <c r="M1543" i="4"/>
  <c r="U1423" i="4"/>
  <c r="W1423" i="4" s="1"/>
  <c r="P1544" i="4" l="1"/>
  <c r="K1545" i="4"/>
  <c r="M1544" i="4"/>
  <c r="U1424" i="4"/>
  <c r="W1424" i="4" s="1"/>
  <c r="T1663" i="4"/>
  <c r="V1542" i="4"/>
  <c r="K1546" i="4" l="1"/>
  <c r="P1545" i="4"/>
  <c r="U1425" i="4"/>
  <c r="W1425" i="4" s="1"/>
  <c r="M1545" i="4"/>
  <c r="T1664" i="4"/>
  <c r="V1543" i="4"/>
  <c r="V1544" i="4" l="1"/>
  <c r="T1665" i="4"/>
  <c r="P1546" i="4"/>
  <c r="K1547" i="4"/>
  <c r="M1546" i="4"/>
  <c r="U1426" i="4"/>
  <c r="W1426" i="4" s="1"/>
  <c r="K1548" i="4" l="1"/>
  <c r="P1547" i="4"/>
  <c r="M1547" i="4"/>
  <c r="U1427" i="4"/>
  <c r="W1427" i="4" s="1"/>
  <c r="T1666" i="4"/>
  <c r="V1545" i="4"/>
  <c r="T1667" i="4" l="1"/>
  <c r="V1546" i="4"/>
  <c r="K1549" i="4"/>
  <c r="P1548" i="4"/>
  <c r="M1548" i="4"/>
  <c r="U1428" i="4"/>
  <c r="W1428" i="4" s="1"/>
  <c r="P1549" i="4" l="1"/>
  <c r="K1550" i="4"/>
  <c r="M1549" i="4"/>
  <c r="U1429" i="4"/>
  <c r="W1429" i="4" s="1"/>
  <c r="T1668" i="4"/>
  <c r="V1547" i="4"/>
  <c r="T1669" i="4" l="1"/>
  <c r="V1548" i="4"/>
  <c r="K1551" i="4"/>
  <c r="P1550" i="4"/>
  <c r="U1430" i="4"/>
  <c r="W1430" i="4" s="1"/>
  <c r="M1550" i="4"/>
  <c r="P1551" i="4" l="1"/>
  <c r="K1552" i="4"/>
  <c r="M1551" i="4"/>
  <c r="U1431" i="4"/>
  <c r="W1431" i="4" s="1"/>
  <c r="T1670" i="4"/>
  <c r="V1549" i="4"/>
  <c r="T1671" i="4" l="1"/>
  <c r="V1550" i="4"/>
  <c r="P1552" i="4"/>
  <c r="K1553" i="4"/>
  <c r="M1552" i="4"/>
  <c r="U1432" i="4"/>
  <c r="W1432" i="4" s="1"/>
  <c r="K1554" i="4" l="1"/>
  <c r="P1553" i="4"/>
  <c r="U1433" i="4"/>
  <c r="W1433" i="4" s="1"/>
  <c r="M1553" i="4"/>
  <c r="T1672" i="4"/>
  <c r="V1551" i="4"/>
  <c r="V1552" i="4" l="1"/>
  <c r="T1673" i="4"/>
  <c r="K1555" i="4"/>
  <c r="P1554" i="4"/>
  <c r="U1434" i="4"/>
  <c r="W1434" i="4" s="1"/>
  <c r="M1554" i="4"/>
  <c r="K1556" i="4" l="1"/>
  <c r="P1555" i="4"/>
  <c r="M1555" i="4"/>
  <c r="U1435" i="4"/>
  <c r="W1435" i="4" s="1"/>
  <c r="T1674" i="4"/>
  <c r="V1553" i="4"/>
  <c r="T1675" i="4" l="1"/>
  <c r="V1554" i="4"/>
  <c r="K1557" i="4"/>
  <c r="P1556" i="4"/>
  <c r="M1556" i="4"/>
  <c r="U1436" i="4"/>
  <c r="W1436" i="4" s="1"/>
  <c r="K1558" i="4" l="1"/>
  <c r="P1557" i="4"/>
  <c r="U1437" i="4"/>
  <c r="W1437" i="4" s="1"/>
  <c r="M1557" i="4"/>
  <c r="T1676" i="4"/>
  <c r="V1555" i="4"/>
  <c r="T1677" i="4" l="1"/>
  <c r="V1556" i="4"/>
  <c r="P1558" i="4"/>
  <c r="K1559" i="4"/>
  <c r="M1558" i="4"/>
  <c r="U1438" i="4"/>
  <c r="W1438" i="4" s="1"/>
  <c r="P1559" i="4" l="1"/>
  <c r="K1560" i="4"/>
  <c r="U1439" i="4"/>
  <c r="W1439" i="4" s="1"/>
  <c r="M1559" i="4"/>
  <c r="T1678" i="4"/>
  <c r="V1557" i="4"/>
  <c r="K1561" i="4" l="1"/>
  <c r="U1440" i="4"/>
  <c r="W1440" i="4" s="1"/>
  <c r="P1560" i="4"/>
  <c r="M1560" i="4"/>
  <c r="V1558" i="4"/>
  <c r="T1679" i="4"/>
  <c r="T1680" i="4" l="1"/>
  <c r="V1559" i="4"/>
  <c r="P1561" i="4"/>
  <c r="K1562" i="4"/>
  <c r="U1441" i="4"/>
  <c r="W1441" i="4" s="1"/>
  <c r="M1561" i="4"/>
  <c r="P1562" i="4" l="1"/>
  <c r="K1563" i="4"/>
  <c r="U1442" i="4"/>
  <c r="W1442" i="4" s="1"/>
  <c r="M1562" i="4"/>
  <c r="T1681" i="4"/>
  <c r="V1560" i="4"/>
  <c r="T1682" i="4" l="1"/>
  <c r="V1561" i="4"/>
  <c r="P1563" i="4"/>
  <c r="K1564" i="4"/>
  <c r="U1443" i="4"/>
  <c r="W1443" i="4" s="1"/>
  <c r="M1563" i="4"/>
  <c r="P1564" i="4" l="1"/>
  <c r="K1565" i="4"/>
  <c r="U1444" i="4"/>
  <c r="W1444" i="4" s="1"/>
  <c r="M1564" i="4"/>
  <c r="T1683" i="4"/>
  <c r="V1562" i="4"/>
  <c r="K1566" i="4" l="1"/>
  <c r="P1565" i="4"/>
  <c r="U1445" i="4"/>
  <c r="W1445" i="4" s="1"/>
  <c r="M1565" i="4"/>
  <c r="T1684" i="4"/>
  <c r="V1563" i="4"/>
  <c r="T1685" i="4" l="1"/>
  <c r="V1564" i="4"/>
  <c r="P1566" i="4"/>
  <c r="M1566" i="4"/>
  <c r="K1567" i="4"/>
  <c r="U1446" i="4"/>
  <c r="W1446" i="4" s="1"/>
  <c r="K1568" i="4" l="1"/>
  <c r="P1567" i="4"/>
  <c r="U1447" i="4"/>
  <c r="W1447" i="4" s="1"/>
  <c r="M1567" i="4"/>
  <c r="T1686" i="4"/>
  <c r="V1565" i="4"/>
  <c r="T1687" i="4" l="1"/>
  <c r="V1566" i="4"/>
  <c r="K1569" i="4"/>
  <c r="P1568" i="4"/>
  <c r="M1568" i="4"/>
  <c r="U1448" i="4"/>
  <c r="W1448" i="4" s="1"/>
  <c r="K1570" i="4" l="1"/>
  <c r="M1569" i="4"/>
  <c r="P1569" i="4"/>
  <c r="U1449" i="4"/>
  <c r="W1449" i="4" s="1"/>
  <c r="T1688" i="4"/>
  <c r="V1567" i="4"/>
  <c r="T1689" i="4" l="1"/>
  <c r="V1568" i="4"/>
  <c r="P1570" i="4"/>
  <c r="K1571" i="4"/>
  <c r="U1450" i="4"/>
  <c r="W1450" i="4" s="1"/>
  <c r="M1570" i="4"/>
  <c r="K1572" i="4" l="1"/>
  <c r="P1571" i="4"/>
  <c r="U1451" i="4"/>
  <c r="W1451" i="4" s="1"/>
  <c r="M1571" i="4"/>
  <c r="T1690" i="4"/>
  <c r="V1569" i="4"/>
  <c r="V1570" i="4" l="1"/>
  <c r="T1691" i="4"/>
  <c r="U1452" i="4"/>
  <c r="W1452" i="4" s="1"/>
  <c r="K1573" i="4"/>
  <c r="P1572" i="4"/>
  <c r="M1572" i="4"/>
  <c r="P1573" i="4" l="1"/>
  <c r="K1574" i="4"/>
  <c r="U1453" i="4"/>
  <c r="W1453" i="4" s="1"/>
  <c r="M1573" i="4"/>
  <c r="T1692" i="4"/>
  <c r="V1571" i="4"/>
  <c r="T1693" i="4" l="1"/>
  <c r="V1572" i="4"/>
  <c r="P1574" i="4"/>
  <c r="K1575" i="4"/>
  <c r="M1574" i="4"/>
  <c r="U1454" i="4"/>
  <c r="W1454" i="4" s="1"/>
  <c r="P1575" i="4" l="1"/>
  <c r="K1576" i="4"/>
  <c r="M1575" i="4"/>
  <c r="U1455" i="4"/>
  <c r="W1455" i="4" s="1"/>
  <c r="T1694" i="4"/>
  <c r="V1573" i="4"/>
  <c r="T1695" i="4" l="1"/>
  <c r="V1574" i="4"/>
  <c r="P1576" i="4"/>
  <c r="U1456" i="4"/>
  <c r="W1456" i="4" s="1"/>
  <c r="K1577" i="4"/>
  <c r="M1576" i="4"/>
  <c r="P1577" i="4" l="1"/>
  <c r="M1577" i="4"/>
  <c r="K1578" i="4"/>
  <c r="U1457" i="4"/>
  <c r="W1457" i="4" s="1"/>
  <c r="T1696" i="4"/>
  <c r="V1575" i="4"/>
  <c r="T1697" i="4" l="1"/>
  <c r="V1576" i="4"/>
  <c r="K1579" i="4"/>
  <c r="P1578" i="4"/>
  <c r="M1578" i="4"/>
  <c r="U1458" i="4"/>
  <c r="W1458" i="4" s="1"/>
  <c r="K1580" i="4" l="1"/>
  <c r="P1579" i="4"/>
  <c r="M1579" i="4"/>
  <c r="U1459" i="4"/>
  <c r="W1459" i="4" s="1"/>
  <c r="T1698" i="4"/>
  <c r="V1577" i="4"/>
  <c r="T1699" i="4" l="1"/>
  <c r="V1578" i="4"/>
  <c r="K1581" i="4"/>
  <c r="U1460" i="4"/>
  <c r="W1460" i="4" s="1"/>
  <c r="P1580" i="4"/>
  <c r="M1580" i="4"/>
  <c r="K1582" i="4" l="1"/>
  <c r="P1581" i="4"/>
  <c r="M1581" i="4"/>
  <c r="U1461" i="4"/>
  <c r="W1461" i="4" s="1"/>
  <c r="T1700" i="4"/>
  <c r="V1579" i="4"/>
  <c r="T1701" i="4" l="1"/>
  <c r="V1580" i="4"/>
  <c r="K1583" i="4"/>
  <c r="U1462" i="4"/>
  <c r="W1462" i="4" s="1"/>
  <c r="P1582" i="4"/>
  <c r="M1582" i="4"/>
  <c r="K1584" i="4" l="1"/>
  <c r="P1583" i="4"/>
  <c r="U1463" i="4"/>
  <c r="W1463" i="4" s="1"/>
  <c r="M1583" i="4"/>
  <c r="T1702" i="4"/>
  <c r="V1581" i="4"/>
  <c r="T1703" i="4" l="1"/>
  <c r="V1582" i="4"/>
  <c r="K1585" i="4"/>
  <c r="P1584" i="4"/>
  <c r="U1464" i="4"/>
  <c r="W1464" i="4" s="1"/>
  <c r="M1584" i="4"/>
  <c r="K1586" i="4" l="1"/>
  <c r="P1585" i="4"/>
  <c r="U1465" i="4"/>
  <c r="W1465" i="4" s="1"/>
  <c r="M1585" i="4"/>
  <c r="T1704" i="4"/>
  <c r="V1583" i="4"/>
  <c r="T1705" i="4" l="1"/>
  <c r="V1584" i="4"/>
  <c r="P1586" i="4"/>
  <c r="U1466" i="4"/>
  <c r="W1466" i="4" s="1"/>
  <c r="M1586" i="4"/>
  <c r="K1587" i="4"/>
  <c r="P1587" i="4" l="1"/>
  <c r="K1588" i="4"/>
  <c r="U1467" i="4"/>
  <c r="W1467" i="4" s="1"/>
  <c r="M1587" i="4"/>
  <c r="T1706" i="4"/>
  <c r="V1585" i="4"/>
  <c r="U1468" i="4" l="1"/>
  <c r="W1468" i="4" s="1"/>
  <c r="P1588" i="4"/>
  <c r="K1589" i="4"/>
  <c r="M1588" i="4"/>
  <c r="T1707" i="4"/>
  <c r="V1586" i="4"/>
  <c r="T1708" i="4" l="1"/>
  <c r="V1587" i="4"/>
  <c r="M1589" i="4"/>
  <c r="K1590" i="4"/>
  <c r="P1589" i="4"/>
  <c r="U1469" i="4"/>
  <c r="W1469" i="4" s="1"/>
  <c r="P1590" i="4" l="1"/>
  <c r="K1591" i="4"/>
  <c r="M1590" i="4"/>
  <c r="U1470" i="4"/>
  <c r="W1470" i="4" s="1"/>
  <c r="T1709" i="4"/>
  <c r="V1588" i="4"/>
  <c r="P1591" i="4" l="1"/>
  <c r="K1592" i="4"/>
  <c r="U1471" i="4"/>
  <c r="W1471" i="4" s="1"/>
  <c r="M1591" i="4"/>
  <c r="V1589" i="4"/>
  <c r="T1710" i="4"/>
  <c r="P1592" i="4" l="1"/>
  <c r="M1592" i="4"/>
  <c r="K1593" i="4"/>
  <c r="U1472" i="4"/>
  <c r="W1472" i="4" s="1"/>
  <c r="T1711" i="4"/>
  <c r="V1590" i="4"/>
  <c r="P1593" i="4" l="1"/>
  <c r="K1594" i="4"/>
  <c r="U1473" i="4"/>
  <c r="W1473" i="4" s="1"/>
  <c r="M1593" i="4"/>
  <c r="T1712" i="4"/>
  <c r="V1591" i="4"/>
  <c r="P1594" i="4" l="1"/>
  <c r="K1595" i="4"/>
  <c r="M1594" i="4"/>
  <c r="U1474" i="4"/>
  <c r="W1474" i="4" s="1"/>
  <c r="T1713" i="4"/>
  <c r="V1592" i="4"/>
  <c r="T1714" i="4" l="1"/>
  <c r="V1593" i="4"/>
  <c r="M1595" i="4"/>
  <c r="K1596" i="4"/>
  <c r="P1595" i="4"/>
  <c r="U1475" i="4"/>
  <c r="W1475" i="4" s="1"/>
  <c r="K1597" i="4" l="1"/>
  <c r="M1596" i="4"/>
  <c r="P1596" i="4"/>
  <c r="U1476" i="4"/>
  <c r="W1476" i="4" s="1"/>
  <c r="T1715" i="4"/>
  <c r="V1594" i="4"/>
  <c r="T1716" i="4" l="1"/>
  <c r="V1595" i="4"/>
  <c r="K1598" i="4"/>
  <c r="P1597" i="4"/>
  <c r="U1477" i="4"/>
  <c r="W1477" i="4" s="1"/>
  <c r="M1597" i="4"/>
  <c r="K1599" i="4" l="1"/>
  <c r="U1478" i="4"/>
  <c r="W1478" i="4" s="1"/>
  <c r="P1598" i="4"/>
  <c r="M1598" i="4"/>
  <c r="T1717" i="4"/>
  <c r="V1596" i="4"/>
  <c r="T1718" i="4" l="1"/>
  <c r="V1597" i="4"/>
  <c r="K1600" i="4"/>
  <c r="P1599" i="4"/>
  <c r="U1479" i="4"/>
  <c r="W1479" i="4" s="1"/>
  <c r="M1599" i="4"/>
  <c r="K1601" i="4" l="1"/>
  <c r="P1600" i="4"/>
  <c r="U1480" i="4"/>
  <c r="W1480" i="4" s="1"/>
  <c r="M1600" i="4"/>
  <c r="T1719" i="4"/>
  <c r="V1598" i="4"/>
  <c r="T1720" i="4" l="1"/>
  <c r="V1599" i="4"/>
  <c r="K1602" i="4"/>
  <c r="P1601" i="4"/>
  <c r="M1601" i="4"/>
  <c r="U1481" i="4"/>
  <c r="W1481" i="4" s="1"/>
  <c r="K1603" i="4" l="1"/>
  <c r="P1602" i="4"/>
  <c r="U1482" i="4"/>
  <c r="W1482" i="4" s="1"/>
  <c r="M1602" i="4"/>
  <c r="T1721" i="4"/>
  <c r="V1600" i="4"/>
  <c r="T1722" i="4" l="1"/>
  <c r="V1601" i="4"/>
  <c r="K1604" i="4"/>
  <c r="M1603" i="4"/>
  <c r="P1603" i="4"/>
  <c r="U1483" i="4"/>
  <c r="W1483" i="4" s="1"/>
  <c r="K1605" i="4" l="1"/>
  <c r="U1484" i="4"/>
  <c r="W1484" i="4" s="1"/>
  <c r="P1604" i="4"/>
  <c r="M1604" i="4"/>
  <c r="T1723" i="4"/>
  <c r="V1602" i="4"/>
  <c r="T1724" i="4" l="1"/>
  <c r="V1603" i="4"/>
  <c r="P1605" i="4"/>
  <c r="K1606" i="4"/>
  <c r="U1485" i="4"/>
  <c r="W1485" i="4" s="1"/>
  <c r="M1605" i="4"/>
  <c r="K1607" i="4" l="1"/>
  <c r="P1606" i="4"/>
  <c r="U1486" i="4"/>
  <c r="W1486" i="4" s="1"/>
  <c r="M1606" i="4"/>
  <c r="T1725" i="4"/>
  <c r="V1604" i="4"/>
  <c r="T1726" i="4" l="1"/>
  <c r="V1605" i="4"/>
  <c r="P1607" i="4"/>
  <c r="M1607" i="4"/>
  <c r="K1608" i="4"/>
  <c r="U1487" i="4"/>
  <c r="W1487" i="4" s="1"/>
  <c r="P1608" i="4" l="1"/>
  <c r="U1488" i="4"/>
  <c r="W1488" i="4" s="1"/>
  <c r="K1609" i="4"/>
  <c r="M1608" i="4"/>
  <c r="T1727" i="4"/>
  <c r="V1606" i="4"/>
  <c r="T1728" i="4" l="1"/>
  <c r="V1607" i="4"/>
  <c r="K1610" i="4"/>
  <c r="P1609" i="4"/>
  <c r="U1489" i="4"/>
  <c r="W1489" i="4" s="1"/>
  <c r="M1609" i="4"/>
  <c r="P1610" i="4" l="1"/>
  <c r="K1611" i="4"/>
  <c r="U1490" i="4"/>
  <c r="W1490" i="4" s="1"/>
  <c r="M1610" i="4"/>
  <c r="T1729" i="4"/>
  <c r="V1608" i="4"/>
  <c r="K1612" i="4" l="1"/>
  <c r="P1611" i="4"/>
  <c r="U1491" i="4"/>
  <c r="W1491" i="4" s="1"/>
  <c r="M1611" i="4"/>
  <c r="T1730" i="4"/>
  <c r="V1609" i="4"/>
  <c r="T1731" i="4" l="1"/>
  <c r="V1610" i="4"/>
  <c r="U1492" i="4"/>
  <c r="W1492" i="4" s="1"/>
  <c r="P1612" i="4"/>
  <c r="M1612" i="4"/>
  <c r="K1613" i="4"/>
  <c r="K1614" i="4" l="1"/>
  <c r="P1613" i="4"/>
  <c r="M1613" i="4"/>
  <c r="U1493" i="4"/>
  <c r="W1493" i="4" s="1"/>
  <c r="T1732" i="4"/>
  <c r="V1611" i="4"/>
  <c r="T1733" i="4" l="1"/>
  <c r="V1612" i="4"/>
  <c r="K1615" i="4"/>
  <c r="P1614" i="4"/>
  <c r="M1614" i="4"/>
  <c r="U1494" i="4"/>
  <c r="W1494" i="4" s="1"/>
  <c r="K1616" i="4" l="1"/>
  <c r="P1615" i="4"/>
  <c r="U1495" i="4"/>
  <c r="W1495" i="4" s="1"/>
  <c r="M1615" i="4"/>
  <c r="T1734" i="4"/>
  <c r="V1613" i="4"/>
  <c r="T1735" i="4" l="1"/>
  <c r="V1614" i="4"/>
  <c r="K1617" i="4"/>
  <c r="M1616" i="4"/>
  <c r="U1496" i="4"/>
  <c r="W1496" i="4" s="1"/>
  <c r="P1616" i="4"/>
  <c r="P1617" i="4" l="1"/>
  <c r="K1618" i="4"/>
  <c r="U1497" i="4"/>
  <c r="W1497" i="4" s="1"/>
  <c r="M1617" i="4"/>
  <c r="T1736" i="4"/>
  <c r="V1615" i="4"/>
  <c r="K1619" i="4" l="1"/>
  <c r="P1618" i="4"/>
  <c r="U1498" i="4"/>
  <c r="W1498" i="4" s="1"/>
  <c r="M1618" i="4"/>
  <c r="T1737" i="4"/>
  <c r="V1616" i="4"/>
  <c r="T1738" i="4" l="1"/>
  <c r="V1617" i="4"/>
  <c r="P1619" i="4"/>
  <c r="M1619" i="4"/>
  <c r="K1620" i="4"/>
  <c r="U1499" i="4"/>
  <c r="W1499" i="4" s="1"/>
  <c r="P1620" i="4" l="1"/>
  <c r="U1500" i="4"/>
  <c r="W1500" i="4" s="1"/>
  <c r="K1621" i="4"/>
  <c r="M1620" i="4"/>
  <c r="T1739" i="4"/>
  <c r="V1618" i="4"/>
  <c r="T1740" i="4" l="1"/>
  <c r="V1619" i="4"/>
  <c r="K1622" i="4"/>
  <c r="P1621" i="4"/>
  <c r="U1501" i="4"/>
  <c r="W1501" i="4" s="1"/>
  <c r="M1621" i="4"/>
  <c r="K1623" i="4" l="1"/>
  <c r="P1622" i="4"/>
  <c r="M1622" i="4"/>
  <c r="U1502" i="4"/>
  <c r="W1502" i="4" s="1"/>
  <c r="T1741" i="4"/>
  <c r="V1620" i="4"/>
  <c r="T1742" i="4" l="1"/>
  <c r="V1621" i="4"/>
  <c r="K1624" i="4"/>
  <c r="U1503" i="4"/>
  <c r="W1503" i="4" s="1"/>
  <c r="P1623" i="4"/>
  <c r="M1623" i="4"/>
  <c r="K1625" i="4" l="1"/>
  <c r="P1624" i="4"/>
  <c r="M1624" i="4"/>
  <c r="U1504" i="4"/>
  <c r="W1504" i="4" s="1"/>
  <c r="T1743" i="4"/>
  <c r="V1622" i="4"/>
  <c r="T1744" i="4" l="1"/>
  <c r="V1623" i="4"/>
  <c r="K1626" i="4"/>
  <c r="P1625" i="4"/>
  <c r="M1625" i="4"/>
  <c r="U1505" i="4"/>
  <c r="W1505" i="4" s="1"/>
  <c r="K1627" i="4" l="1"/>
  <c r="P1626" i="4"/>
  <c r="U1506" i="4"/>
  <c r="W1506" i="4" s="1"/>
  <c r="M1626" i="4"/>
  <c r="T1745" i="4"/>
  <c r="V1624" i="4"/>
  <c r="T1746" i="4" l="1"/>
  <c r="V1625" i="4"/>
  <c r="P1627" i="4"/>
  <c r="K1628" i="4"/>
  <c r="U1507" i="4"/>
  <c r="W1507" i="4" s="1"/>
  <c r="M1627" i="4"/>
  <c r="K1629" i="4" l="1"/>
  <c r="M1628" i="4"/>
  <c r="P1628" i="4"/>
  <c r="U1508" i="4"/>
  <c r="W1508" i="4" s="1"/>
  <c r="T1747" i="4"/>
  <c r="V1626" i="4"/>
  <c r="T1748" i="4" l="1"/>
  <c r="V1627" i="4"/>
  <c r="P1629" i="4"/>
  <c r="U1509" i="4"/>
  <c r="W1509" i="4" s="1"/>
  <c r="K1630" i="4"/>
  <c r="M1629" i="4"/>
  <c r="K1631" i="4" l="1"/>
  <c r="P1630" i="4"/>
  <c r="U1510" i="4"/>
  <c r="W1510" i="4" s="1"/>
  <c r="M1630" i="4"/>
  <c r="T1749" i="4"/>
  <c r="V1628" i="4"/>
  <c r="T1750" i="4" l="1"/>
  <c r="V1629" i="4"/>
  <c r="M1631" i="4"/>
  <c r="K1632" i="4"/>
  <c r="P1631" i="4"/>
  <c r="U1511" i="4"/>
  <c r="W1511" i="4" s="1"/>
  <c r="P1632" i="4" l="1"/>
  <c r="M1632" i="4"/>
  <c r="U1512" i="4"/>
  <c r="W1512" i="4" s="1"/>
  <c r="K1633" i="4"/>
  <c r="T1751" i="4"/>
  <c r="V1630" i="4"/>
  <c r="K1634" i="4" l="1"/>
  <c r="P1633" i="4"/>
  <c r="U1513" i="4"/>
  <c r="W1513" i="4" s="1"/>
  <c r="M1633" i="4"/>
  <c r="T1752" i="4"/>
  <c r="V1631" i="4"/>
  <c r="T1753" i="4" l="1"/>
  <c r="V1632" i="4"/>
  <c r="K1635" i="4"/>
  <c r="P1634" i="4"/>
  <c r="M1634" i="4"/>
  <c r="U1514" i="4"/>
  <c r="W1514" i="4" s="1"/>
  <c r="K1636" i="4" l="1"/>
  <c r="P1635" i="4"/>
  <c r="U1515" i="4"/>
  <c r="W1515" i="4" s="1"/>
  <c r="M1635" i="4"/>
  <c r="T1754" i="4"/>
  <c r="V1633" i="4"/>
  <c r="T1755" i="4" l="1"/>
  <c r="V1634" i="4"/>
  <c r="K1637" i="4"/>
  <c r="P1636" i="4"/>
  <c r="U1516" i="4"/>
  <c r="W1516" i="4" s="1"/>
  <c r="M1636" i="4"/>
  <c r="K1638" i="4" l="1"/>
  <c r="P1637" i="4"/>
  <c r="M1637" i="4"/>
  <c r="U1517" i="4"/>
  <c r="W1517" i="4" s="1"/>
  <c r="T1756" i="4"/>
  <c r="V1635" i="4"/>
  <c r="T1757" i="4" l="1"/>
  <c r="V1636" i="4"/>
  <c r="M1638" i="4"/>
  <c r="K1639" i="4"/>
  <c r="P1638" i="4"/>
  <c r="U1518" i="4"/>
  <c r="W1518" i="4" s="1"/>
  <c r="K1640" i="4" l="1"/>
  <c r="P1639" i="4"/>
  <c r="U1519" i="4"/>
  <c r="W1519" i="4" s="1"/>
  <c r="M1639" i="4"/>
  <c r="T1758" i="4"/>
  <c r="V1637" i="4"/>
  <c r="T1759" i="4" l="1"/>
  <c r="V1638" i="4"/>
  <c r="P1640" i="4"/>
  <c r="M1640" i="4"/>
  <c r="K1641" i="4"/>
  <c r="U1520" i="4"/>
  <c r="W1520" i="4" s="1"/>
  <c r="K1642" i="4" l="1"/>
  <c r="P1641" i="4"/>
  <c r="U1521" i="4"/>
  <c r="W1521" i="4" s="1"/>
  <c r="M1641" i="4"/>
  <c r="T1760" i="4"/>
  <c r="V1639" i="4"/>
  <c r="T1761" i="4" l="1"/>
  <c r="V1640" i="4"/>
  <c r="K1643" i="4"/>
  <c r="P1642" i="4"/>
  <c r="U1522" i="4"/>
  <c r="W1522" i="4" s="1"/>
  <c r="M1642" i="4"/>
  <c r="K1644" i="4" l="1"/>
  <c r="P1643" i="4"/>
  <c r="M1643" i="4"/>
  <c r="U1523" i="4"/>
  <c r="W1523" i="4" s="1"/>
  <c r="T1762" i="4"/>
  <c r="V1641" i="4"/>
  <c r="T1763" i="4" l="1"/>
  <c r="V1642" i="4"/>
  <c r="K1645" i="4"/>
  <c r="P1644" i="4"/>
  <c r="U1524" i="4"/>
  <c r="W1524" i="4" s="1"/>
  <c r="M1644" i="4"/>
  <c r="K1646" i="4" l="1"/>
  <c r="P1645" i="4"/>
  <c r="M1645" i="4"/>
  <c r="U1525" i="4"/>
  <c r="W1525" i="4" s="1"/>
  <c r="T1764" i="4"/>
  <c r="V1643" i="4"/>
  <c r="T1765" i="4" l="1"/>
  <c r="V1644" i="4"/>
  <c r="K1647" i="4"/>
  <c r="P1646" i="4"/>
  <c r="U1526" i="4"/>
  <c r="W1526" i="4" s="1"/>
  <c r="M1646" i="4"/>
  <c r="P1647" i="4" l="1"/>
  <c r="K1648" i="4"/>
  <c r="U1527" i="4"/>
  <c r="W1527" i="4" s="1"/>
  <c r="M1647" i="4"/>
  <c r="T1766" i="4"/>
  <c r="V1645" i="4"/>
  <c r="K1649" i="4" l="1"/>
  <c r="P1648" i="4"/>
  <c r="M1648" i="4"/>
  <c r="U1528" i="4"/>
  <c r="W1528" i="4" s="1"/>
  <c r="T1767" i="4"/>
  <c r="V1646" i="4"/>
  <c r="T1768" i="4" l="1"/>
  <c r="V1647" i="4"/>
  <c r="M1649" i="4"/>
  <c r="K1650" i="4"/>
  <c r="P1649" i="4"/>
  <c r="U1529" i="4"/>
  <c r="W1529" i="4" s="1"/>
  <c r="K1651" i="4" l="1"/>
  <c r="P1650" i="4"/>
  <c r="U1530" i="4"/>
  <c r="W1530" i="4" s="1"/>
  <c r="M1650" i="4"/>
  <c r="T1769" i="4"/>
  <c r="V1648" i="4"/>
  <c r="T1770" i="4" l="1"/>
  <c r="V1649" i="4"/>
  <c r="M1651" i="4"/>
  <c r="K1652" i="4"/>
  <c r="P1651" i="4"/>
  <c r="U1531" i="4"/>
  <c r="W1531" i="4" s="1"/>
  <c r="K1653" i="4" l="1"/>
  <c r="P1652" i="4"/>
  <c r="M1652" i="4"/>
  <c r="U1532" i="4"/>
  <c r="W1532" i="4" s="1"/>
  <c r="T1771" i="4"/>
  <c r="V1650" i="4"/>
  <c r="T1772" i="4" l="1"/>
  <c r="V1651" i="4"/>
  <c r="K1654" i="4"/>
  <c r="P1653" i="4"/>
  <c r="U1533" i="4"/>
  <c r="W1533" i="4" s="1"/>
  <c r="M1653" i="4"/>
  <c r="K1655" i="4" l="1"/>
  <c r="P1654" i="4"/>
  <c r="U1534" i="4"/>
  <c r="W1534" i="4" s="1"/>
  <c r="M1654" i="4"/>
  <c r="T1773" i="4"/>
  <c r="V1652" i="4"/>
  <c r="T1774" i="4" l="1"/>
  <c r="V1653" i="4"/>
  <c r="M1655" i="4"/>
  <c r="K1656" i="4"/>
  <c r="P1655" i="4"/>
  <c r="U1535" i="4"/>
  <c r="W1535" i="4" s="1"/>
  <c r="K1657" i="4" l="1"/>
  <c r="P1656" i="4"/>
  <c r="M1656" i="4"/>
  <c r="U1536" i="4"/>
  <c r="W1536" i="4" s="1"/>
  <c r="T1775" i="4"/>
  <c r="V1654" i="4"/>
  <c r="T1776" i="4" l="1"/>
  <c r="V1655" i="4"/>
  <c r="K1658" i="4"/>
  <c r="P1657" i="4"/>
  <c r="U1537" i="4"/>
  <c r="W1537" i="4" s="1"/>
  <c r="M1657" i="4"/>
  <c r="K1659" i="4" l="1"/>
  <c r="P1658" i="4"/>
  <c r="M1658" i="4"/>
  <c r="U1538" i="4"/>
  <c r="W1538" i="4" s="1"/>
  <c r="T1777" i="4"/>
  <c r="V1656" i="4"/>
  <c r="T1778" i="4" l="1"/>
  <c r="V1657" i="4"/>
  <c r="K1660" i="4"/>
  <c r="P1659" i="4"/>
  <c r="U1539" i="4"/>
  <c r="W1539" i="4" s="1"/>
  <c r="M1659" i="4"/>
  <c r="K1661" i="4" l="1"/>
  <c r="P1660" i="4"/>
  <c r="U1540" i="4"/>
  <c r="W1540" i="4" s="1"/>
  <c r="M1660" i="4"/>
  <c r="T1779" i="4"/>
  <c r="V1658" i="4"/>
  <c r="T1780" i="4" l="1"/>
  <c r="V1659" i="4"/>
  <c r="P1661" i="4"/>
  <c r="K1662" i="4"/>
  <c r="M1661" i="4"/>
  <c r="U1541" i="4"/>
  <c r="W1541" i="4" s="1"/>
  <c r="K1663" i="4" l="1"/>
  <c r="P1662" i="4"/>
  <c r="U1542" i="4"/>
  <c r="W1542" i="4" s="1"/>
  <c r="M1662" i="4"/>
  <c r="T1781" i="4"/>
  <c r="V1660" i="4"/>
  <c r="T1782" i="4" l="1"/>
  <c r="V1661" i="4"/>
  <c r="P1663" i="4"/>
  <c r="U1543" i="4"/>
  <c r="W1543" i="4" s="1"/>
  <c r="K1664" i="4"/>
  <c r="M1663" i="4"/>
  <c r="P1664" i="4" l="1"/>
  <c r="K1665" i="4"/>
  <c r="U1544" i="4"/>
  <c r="W1544" i="4" s="1"/>
  <c r="M1664" i="4"/>
  <c r="T1783" i="4"/>
  <c r="V1662" i="4"/>
  <c r="P1665" i="4" l="1"/>
  <c r="U1545" i="4"/>
  <c r="W1545" i="4" s="1"/>
  <c r="K1666" i="4"/>
  <c r="M1665" i="4"/>
  <c r="T1784" i="4"/>
  <c r="V1663" i="4"/>
  <c r="T1785" i="4" l="1"/>
  <c r="V1664" i="4"/>
  <c r="P1666" i="4"/>
  <c r="K1667" i="4"/>
  <c r="U1546" i="4"/>
  <c r="W1546" i="4" s="1"/>
  <c r="M1666" i="4"/>
  <c r="P1667" i="4" l="1"/>
  <c r="M1667" i="4"/>
  <c r="K1668" i="4"/>
  <c r="U1547" i="4"/>
  <c r="W1547" i="4" s="1"/>
  <c r="T1786" i="4"/>
  <c r="V1665" i="4"/>
  <c r="T1787" i="4" l="1"/>
  <c r="V1666" i="4"/>
  <c r="P1668" i="4"/>
  <c r="U1548" i="4"/>
  <c r="W1548" i="4" s="1"/>
  <c r="M1668" i="4"/>
  <c r="K1669" i="4"/>
  <c r="K1670" i="4" l="1"/>
  <c r="P1669" i="4"/>
  <c r="M1669" i="4"/>
  <c r="U1549" i="4"/>
  <c r="W1549" i="4" s="1"/>
  <c r="T1788" i="4"/>
  <c r="V1667" i="4"/>
  <c r="T1789" i="4" l="1"/>
  <c r="V1668" i="4"/>
  <c r="K1671" i="4"/>
  <c r="P1670" i="4"/>
  <c r="M1670" i="4"/>
  <c r="U1550" i="4"/>
  <c r="W1550" i="4" s="1"/>
  <c r="K1672" i="4" l="1"/>
  <c r="P1671" i="4"/>
  <c r="U1551" i="4"/>
  <c r="W1551" i="4" s="1"/>
  <c r="M1671" i="4"/>
  <c r="T1790" i="4"/>
  <c r="V1669" i="4"/>
  <c r="T1791" i="4" l="1"/>
  <c r="V1670" i="4"/>
  <c r="K1673" i="4"/>
  <c r="P1672" i="4"/>
  <c r="U1552" i="4"/>
  <c r="W1552" i="4" s="1"/>
  <c r="M1672" i="4"/>
  <c r="K1674" i="4" l="1"/>
  <c r="P1673" i="4"/>
  <c r="U1553" i="4"/>
  <c r="W1553" i="4" s="1"/>
  <c r="M1673" i="4"/>
  <c r="T1792" i="4"/>
  <c r="V1671" i="4"/>
  <c r="T1793" i="4" l="1"/>
  <c r="V1672" i="4"/>
  <c r="K1675" i="4"/>
  <c r="P1674" i="4"/>
  <c r="U1554" i="4"/>
  <c r="W1554" i="4" s="1"/>
  <c r="M1674" i="4"/>
  <c r="P1675" i="4" l="1"/>
  <c r="K1676" i="4"/>
  <c r="U1555" i="4"/>
  <c r="W1555" i="4" s="1"/>
  <c r="M1675" i="4"/>
  <c r="T1794" i="4"/>
  <c r="V1673" i="4"/>
  <c r="P1676" i="4" l="1"/>
  <c r="U1556" i="4"/>
  <c r="W1556" i="4" s="1"/>
  <c r="K1677" i="4"/>
  <c r="M1676" i="4"/>
  <c r="T1795" i="4"/>
  <c r="V1674" i="4"/>
  <c r="T1796" i="4" l="1"/>
  <c r="V1675" i="4"/>
  <c r="P1677" i="4"/>
  <c r="K1678" i="4"/>
  <c r="U1557" i="4"/>
  <c r="W1557" i="4" s="1"/>
  <c r="M1677" i="4"/>
  <c r="P1678" i="4" l="1"/>
  <c r="K1679" i="4"/>
  <c r="U1558" i="4"/>
  <c r="W1558" i="4" s="1"/>
  <c r="M1678" i="4"/>
  <c r="T1797" i="4"/>
  <c r="V1676" i="4"/>
  <c r="P1679" i="4" l="1"/>
  <c r="M1679" i="4"/>
  <c r="K1680" i="4"/>
  <c r="U1559" i="4"/>
  <c r="W1559" i="4" s="1"/>
  <c r="T1798" i="4"/>
  <c r="V1677" i="4"/>
  <c r="T1799" i="4" l="1"/>
  <c r="V1678" i="4"/>
  <c r="P1680" i="4"/>
  <c r="K1681" i="4"/>
  <c r="U1560" i="4"/>
  <c r="W1560" i="4" s="1"/>
  <c r="M1680" i="4"/>
  <c r="K1682" i="4" l="1"/>
  <c r="P1681" i="4"/>
  <c r="M1681" i="4"/>
  <c r="U1561" i="4"/>
  <c r="W1561" i="4" s="1"/>
  <c r="T1800" i="4"/>
  <c r="V1679" i="4"/>
  <c r="T1801" i="4" l="1"/>
  <c r="V1680" i="4"/>
  <c r="K1683" i="4"/>
  <c r="P1682" i="4"/>
  <c r="M1682" i="4"/>
  <c r="U1562" i="4"/>
  <c r="W1562" i="4" s="1"/>
  <c r="K1684" i="4" l="1"/>
  <c r="P1683" i="4"/>
  <c r="U1563" i="4"/>
  <c r="W1563" i="4" s="1"/>
  <c r="M1683" i="4"/>
  <c r="T1802" i="4"/>
  <c r="V1681" i="4"/>
  <c r="T1803" i="4" l="1"/>
  <c r="V1682" i="4"/>
  <c r="K1685" i="4"/>
  <c r="P1684" i="4"/>
  <c r="U1564" i="4"/>
  <c r="W1564" i="4" s="1"/>
  <c r="M1684" i="4"/>
  <c r="K1686" i="4" l="1"/>
  <c r="P1685" i="4"/>
  <c r="U1565" i="4"/>
  <c r="W1565" i="4" s="1"/>
  <c r="M1685" i="4"/>
  <c r="T1804" i="4"/>
  <c r="V1683" i="4"/>
  <c r="T1805" i="4" l="1"/>
  <c r="V1684" i="4"/>
  <c r="K1687" i="4"/>
  <c r="U1566" i="4"/>
  <c r="W1566" i="4" s="1"/>
  <c r="P1686" i="4"/>
  <c r="M1686" i="4"/>
  <c r="P1687" i="4" l="1"/>
  <c r="K1688" i="4"/>
  <c r="U1567" i="4"/>
  <c r="W1567" i="4" s="1"/>
  <c r="M1687" i="4"/>
  <c r="T1806" i="4"/>
  <c r="V1685" i="4"/>
  <c r="P1688" i="4" l="1"/>
  <c r="U1568" i="4"/>
  <c r="W1568" i="4" s="1"/>
  <c r="K1689" i="4"/>
  <c r="M1688" i="4"/>
  <c r="T1807" i="4"/>
  <c r="V1686" i="4"/>
  <c r="T1808" i="4" l="1"/>
  <c r="V1687" i="4"/>
  <c r="P1689" i="4"/>
  <c r="K1690" i="4"/>
  <c r="U1569" i="4"/>
  <c r="W1569" i="4" s="1"/>
  <c r="M1689" i="4"/>
  <c r="P1690" i="4" l="1"/>
  <c r="K1691" i="4"/>
  <c r="U1570" i="4"/>
  <c r="W1570" i="4" s="1"/>
  <c r="M1690" i="4"/>
  <c r="T1809" i="4"/>
  <c r="V1688" i="4"/>
  <c r="P1691" i="4" l="1"/>
  <c r="M1691" i="4"/>
  <c r="K1692" i="4"/>
  <c r="U1571" i="4"/>
  <c r="W1571" i="4" s="1"/>
  <c r="T1810" i="4"/>
  <c r="V1689" i="4"/>
  <c r="T1811" i="4" l="1"/>
  <c r="V1690" i="4"/>
  <c r="P1692" i="4"/>
  <c r="M1692" i="4"/>
  <c r="K1693" i="4"/>
  <c r="U1572" i="4"/>
  <c r="W1572" i="4" s="1"/>
  <c r="K1694" i="4" l="1"/>
  <c r="P1693" i="4"/>
  <c r="M1693" i="4"/>
  <c r="U1573" i="4"/>
  <c r="W1573" i="4" s="1"/>
  <c r="T1812" i="4"/>
  <c r="V1691" i="4"/>
  <c r="T1813" i="4" l="1"/>
  <c r="V1692" i="4"/>
  <c r="K1695" i="4"/>
  <c r="P1694" i="4"/>
  <c r="M1694" i="4"/>
  <c r="U1574" i="4"/>
  <c r="W1574" i="4" s="1"/>
  <c r="K1696" i="4" l="1"/>
  <c r="P1695" i="4"/>
  <c r="U1575" i="4"/>
  <c r="W1575" i="4" s="1"/>
  <c r="M1695" i="4"/>
  <c r="T1814" i="4"/>
  <c r="V1693" i="4"/>
  <c r="T1815" i="4" l="1"/>
  <c r="V1694" i="4"/>
  <c r="K1697" i="4"/>
  <c r="P1696" i="4"/>
  <c r="M1696" i="4"/>
  <c r="U1576" i="4"/>
  <c r="W1576" i="4" s="1"/>
  <c r="K1698" i="4" l="1"/>
  <c r="P1697" i="4"/>
  <c r="U1577" i="4"/>
  <c r="W1577" i="4" s="1"/>
  <c r="M1697" i="4"/>
  <c r="T1816" i="4"/>
  <c r="V1695" i="4"/>
  <c r="T1817" i="4" l="1"/>
  <c r="V1696" i="4"/>
  <c r="K1699" i="4"/>
  <c r="U1578" i="4"/>
  <c r="W1578" i="4" s="1"/>
  <c r="P1698" i="4"/>
  <c r="M1698" i="4"/>
  <c r="P1699" i="4" l="1"/>
  <c r="K1700" i="4"/>
  <c r="U1579" i="4"/>
  <c r="W1579" i="4" s="1"/>
  <c r="M1699" i="4"/>
  <c r="T1818" i="4"/>
  <c r="V1697" i="4"/>
  <c r="P1700" i="4" l="1"/>
  <c r="K1701" i="4"/>
  <c r="U1580" i="4"/>
  <c r="W1580" i="4" s="1"/>
  <c r="M1700" i="4"/>
  <c r="T1819" i="4"/>
  <c r="V1698" i="4"/>
  <c r="P1701" i="4" l="1"/>
  <c r="U1581" i="4"/>
  <c r="W1581" i="4" s="1"/>
  <c r="K1702" i="4"/>
  <c r="M1701" i="4"/>
  <c r="T1820" i="4"/>
  <c r="V1699" i="4"/>
  <c r="T1821" i="4" l="1"/>
  <c r="V1700" i="4"/>
  <c r="P1702" i="4"/>
  <c r="U1582" i="4"/>
  <c r="W1582" i="4" s="1"/>
  <c r="K1703" i="4"/>
  <c r="M1702" i="4"/>
  <c r="P1703" i="4" l="1"/>
  <c r="M1703" i="4"/>
  <c r="K1704" i="4"/>
  <c r="U1583" i="4"/>
  <c r="W1583" i="4" s="1"/>
  <c r="T1822" i="4"/>
  <c r="V1701" i="4"/>
  <c r="T1823" i="4" l="1"/>
  <c r="V1702" i="4"/>
  <c r="P1704" i="4"/>
  <c r="M1704" i="4"/>
  <c r="K1705" i="4"/>
  <c r="U1584" i="4"/>
  <c r="W1584" i="4" s="1"/>
  <c r="P1705" i="4" l="1"/>
  <c r="K1706" i="4"/>
  <c r="M1705" i="4"/>
  <c r="U1585" i="4"/>
  <c r="W1585" i="4" s="1"/>
  <c r="T1824" i="4"/>
  <c r="V1703" i="4"/>
  <c r="T1825" i="4" l="1"/>
  <c r="V1704" i="4"/>
  <c r="K1707" i="4"/>
  <c r="P1706" i="4"/>
  <c r="M1706" i="4"/>
  <c r="U1586" i="4"/>
  <c r="W1586" i="4" s="1"/>
  <c r="K1708" i="4" l="1"/>
  <c r="P1707" i="4"/>
  <c r="M1707" i="4"/>
  <c r="U1587" i="4"/>
  <c r="W1587" i="4" s="1"/>
  <c r="T1826" i="4"/>
  <c r="V1705" i="4"/>
  <c r="T1827" i="4" l="1"/>
  <c r="V1706" i="4"/>
  <c r="K1709" i="4"/>
  <c r="P1708" i="4"/>
  <c r="U1588" i="4"/>
  <c r="W1588" i="4" s="1"/>
  <c r="M1708" i="4"/>
  <c r="K1710" i="4" l="1"/>
  <c r="P1709" i="4"/>
  <c r="U1589" i="4"/>
  <c r="W1589" i="4" s="1"/>
  <c r="M1709" i="4"/>
  <c r="T1828" i="4"/>
  <c r="V1707" i="4"/>
  <c r="T1829" i="4" l="1"/>
  <c r="V1708" i="4"/>
  <c r="K1711" i="4"/>
  <c r="P1710" i="4"/>
  <c r="M1710" i="4"/>
  <c r="U1590" i="4"/>
  <c r="W1590" i="4" s="1"/>
  <c r="P1711" i="4" l="1"/>
  <c r="K1712" i="4"/>
  <c r="U1591" i="4"/>
  <c r="W1591" i="4" s="1"/>
  <c r="M1711" i="4"/>
  <c r="T1830" i="4"/>
  <c r="V1709" i="4"/>
  <c r="P1712" i="4" l="1"/>
  <c r="K1713" i="4"/>
  <c r="U1592" i="4"/>
  <c r="W1592" i="4" s="1"/>
  <c r="M1712" i="4"/>
  <c r="T1831" i="4"/>
  <c r="V1710" i="4"/>
  <c r="P1713" i="4" l="1"/>
  <c r="U1593" i="4"/>
  <c r="W1593" i="4" s="1"/>
  <c r="K1714" i="4"/>
  <c r="M1713" i="4"/>
  <c r="T1832" i="4"/>
  <c r="V1711" i="4"/>
  <c r="T1833" i="4" l="1"/>
  <c r="V1712" i="4"/>
  <c r="K1715" i="4"/>
  <c r="P1714" i="4"/>
  <c r="U1594" i="4"/>
  <c r="W1594" i="4" s="1"/>
  <c r="M1714" i="4"/>
  <c r="P1715" i="4" l="1"/>
  <c r="M1715" i="4"/>
  <c r="K1716" i="4"/>
  <c r="U1595" i="4"/>
  <c r="W1595" i="4" s="1"/>
  <c r="T1834" i="4"/>
  <c r="V1713" i="4"/>
  <c r="T1835" i="4" l="1"/>
  <c r="V1714" i="4"/>
  <c r="P1716" i="4"/>
  <c r="K1717" i="4"/>
  <c r="U1596" i="4"/>
  <c r="W1596" i="4" s="1"/>
  <c r="M1716" i="4"/>
  <c r="P1717" i="4" l="1"/>
  <c r="K1718" i="4"/>
  <c r="M1717" i="4"/>
  <c r="U1597" i="4"/>
  <c r="W1597" i="4" s="1"/>
  <c r="T1836" i="4"/>
  <c r="V1715" i="4"/>
  <c r="T1837" i="4" l="1"/>
  <c r="V1716" i="4"/>
  <c r="K1719" i="4"/>
  <c r="P1718" i="4"/>
  <c r="U1598" i="4"/>
  <c r="W1598" i="4" s="1"/>
  <c r="M1718" i="4"/>
  <c r="P1719" i="4" l="1"/>
  <c r="K1720" i="4"/>
  <c r="U1599" i="4"/>
  <c r="W1599" i="4" s="1"/>
  <c r="M1719" i="4"/>
  <c r="T1838" i="4"/>
  <c r="V1717" i="4"/>
  <c r="K1721" i="4" l="1"/>
  <c r="P1720" i="4"/>
  <c r="M1720" i="4"/>
  <c r="U1600" i="4"/>
  <c r="W1600" i="4" s="1"/>
  <c r="T1839" i="4"/>
  <c r="V1718" i="4"/>
  <c r="T1840" i="4" l="1"/>
  <c r="V1719" i="4"/>
  <c r="K1722" i="4"/>
  <c r="P1721" i="4"/>
  <c r="U1601" i="4"/>
  <c r="W1601" i="4" s="1"/>
  <c r="M1721" i="4"/>
  <c r="K1723" i="4" l="1"/>
  <c r="P1722" i="4"/>
  <c r="M1722" i="4"/>
  <c r="U1602" i="4"/>
  <c r="W1602" i="4" s="1"/>
  <c r="T1841" i="4"/>
  <c r="V1720" i="4"/>
  <c r="T1842" i="4" l="1"/>
  <c r="V1721" i="4"/>
  <c r="P1723" i="4"/>
  <c r="K1724" i="4"/>
  <c r="U1603" i="4"/>
  <c r="W1603" i="4" s="1"/>
  <c r="M1723" i="4"/>
  <c r="K1725" i="4" l="1"/>
  <c r="P1724" i="4"/>
  <c r="U1604" i="4"/>
  <c r="W1604" i="4" s="1"/>
  <c r="M1724" i="4"/>
  <c r="T1843" i="4"/>
  <c r="V1722" i="4"/>
  <c r="T1844" i="4" l="1"/>
  <c r="V1723" i="4"/>
  <c r="K1726" i="4"/>
  <c r="P1725" i="4"/>
  <c r="U1605" i="4"/>
  <c r="W1605" i="4" s="1"/>
  <c r="M1725" i="4"/>
  <c r="K1727" i="4" l="1"/>
  <c r="P1726" i="4"/>
  <c r="U1606" i="4"/>
  <c r="W1606" i="4" s="1"/>
  <c r="M1726" i="4"/>
  <c r="T1845" i="4"/>
  <c r="V1724" i="4"/>
  <c r="T1846" i="4" l="1"/>
  <c r="V1725" i="4"/>
  <c r="P1727" i="4"/>
  <c r="M1727" i="4"/>
  <c r="K1728" i="4"/>
  <c r="U1607" i="4"/>
  <c r="W1607" i="4" s="1"/>
  <c r="P1728" i="4" l="1"/>
  <c r="K1729" i="4"/>
  <c r="M1728" i="4"/>
  <c r="U1608" i="4"/>
  <c r="W1608" i="4" s="1"/>
  <c r="T1847" i="4"/>
  <c r="V1726" i="4"/>
  <c r="T1848" i="4" l="1"/>
  <c r="V1727" i="4"/>
  <c r="P1729" i="4"/>
  <c r="K1730" i="4"/>
  <c r="U1609" i="4"/>
  <c r="W1609" i="4" s="1"/>
  <c r="M1729" i="4"/>
  <c r="K1731" i="4" l="1"/>
  <c r="P1730" i="4"/>
  <c r="U1610" i="4"/>
  <c r="W1610" i="4" s="1"/>
  <c r="M1730" i="4"/>
  <c r="T1849" i="4"/>
  <c r="V1728" i="4"/>
  <c r="T1850" i="4" l="1"/>
  <c r="V1729" i="4"/>
  <c r="P1731" i="4"/>
  <c r="K1732" i="4"/>
  <c r="U1611" i="4"/>
  <c r="W1611" i="4" s="1"/>
  <c r="M1731" i="4"/>
  <c r="K1733" i="4" l="1"/>
  <c r="P1732" i="4"/>
  <c r="U1612" i="4"/>
  <c r="W1612" i="4" s="1"/>
  <c r="M1732" i="4"/>
  <c r="T1851" i="4"/>
  <c r="V1730" i="4"/>
  <c r="T1852" i="4" l="1"/>
  <c r="V1732" i="4" s="1"/>
  <c r="V1731" i="4"/>
  <c r="P1733" i="4"/>
  <c r="K1734" i="4"/>
  <c r="M1733" i="4"/>
  <c r="U1613" i="4"/>
  <c r="W1613" i="4" s="1"/>
  <c r="P1734" i="4" l="1"/>
  <c r="K1735" i="4"/>
  <c r="U1614" i="4"/>
  <c r="W1614" i="4" s="1"/>
  <c r="M1734" i="4"/>
  <c r="P1735" i="4" l="1"/>
  <c r="K1736" i="4"/>
  <c r="U1615" i="4"/>
  <c r="W1615" i="4" s="1"/>
  <c r="M1735" i="4"/>
  <c r="P1736" i="4" l="1"/>
  <c r="K1737" i="4"/>
  <c r="U1616" i="4"/>
  <c r="W1616" i="4" s="1"/>
  <c r="M1736" i="4"/>
  <c r="K1738" i="4" l="1"/>
  <c r="P1737" i="4"/>
  <c r="U1617" i="4"/>
  <c r="W1617" i="4" s="1"/>
  <c r="M1737" i="4"/>
  <c r="P1738" i="4" l="1"/>
  <c r="K1739" i="4"/>
  <c r="U1618" i="4"/>
  <c r="W1618" i="4" s="1"/>
  <c r="M1738" i="4"/>
  <c r="K1740" i="4" l="1"/>
  <c r="P1739" i="4"/>
  <c r="M1739" i="4"/>
  <c r="U1619" i="4"/>
  <c r="W1619" i="4" s="1"/>
  <c r="K1741" i="4" l="1"/>
  <c r="P1740" i="4"/>
  <c r="U1620" i="4"/>
  <c r="W1620" i="4" s="1"/>
  <c r="M1740" i="4"/>
  <c r="P1741" i="4" l="1"/>
  <c r="K1742" i="4"/>
  <c r="M1741" i="4"/>
  <c r="U1621" i="4"/>
  <c r="W1621" i="4" s="1"/>
  <c r="M1742" i="4" l="1"/>
  <c r="K1743" i="4"/>
  <c r="P1742" i="4"/>
  <c r="U1622" i="4"/>
  <c r="W1622" i="4" s="1"/>
  <c r="K1744" i="4" l="1"/>
  <c r="P1743" i="4"/>
  <c r="M1743" i="4"/>
  <c r="U1623" i="4"/>
  <c r="W1623" i="4" s="1"/>
  <c r="P1744" i="4" l="1"/>
  <c r="K1745" i="4"/>
  <c r="U1624" i="4"/>
  <c r="W1624" i="4" s="1"/>
  <c r="M1744" i="4"/>
  <c r="K1746" i="4" l="1"/>
  <c r="P1745" i="4"/>
  <c r="M1745" i="4"/>
  <c r="U1625" i="4"/>
  <c r="W1625" i="4" s="1"/>
  <c r="K1747" i="4" l="1"/>
  <c r="P1746" i="4"/>
  <c r="U1626" i="4"/>
  <c r="W1626" i="4" s="1"/>
  <c r="M1746" i="4"/>
  <c r="P1747" i="4" l="1"/>
  <c r="K1748" i="4"/>
  <c r="U1627" i="4"/>
  <c r="W1627" i="4" s="1"/>
  <c r="M1747" i="4"/>
  <c r="K1749" i="4" l="1"/>
  <c r="P1748" i="4"/>
  <c r="U1628" i="4"/>
  <c r="W1628" i="4" s="1"/>
  <c r="M1748" i="4"/>
  <c r="P1749" i="4" l="1"/>
  <c r="K1750" i="4"/>
  <c r="U1629" i="4"/>
  <c r="W1629" i="4" s="1"/>
  <c r="M1749" i="4"/>
  <c r="P1750" i="4" l="1"/>
  <c r="K1751" i="4"/>
  <c r="U1630" i="4"/>
  <c r="W1630" i="4" s="1"/>
  <c r="M1750" i="4"/>
  <c r="P1751" i="4" l="1"/>
  <c r="K1752" i="4"/>
  <c r="U1631" i="4"/>
  <c r="W1631" i="4" s="1"/>
  <c r="M1751" i="4"/>
  <c r="K1753" i="4" l="1"/>
  <c r="P1752" i="4"/>
  <c r="M1752" i="4"/>
  <c r="U1632" i="4"/>
  <c r="W1632" i="4" s="1"/>
  <c r="M1753" i="4" l="1"/>
  <c r="P1753" i="4"/>
  <c r="K1754" i="4"/>
  <c r="U1633" i="4"/>
  <c r="W1633" i="4" s="1"/>
  <c r="K1755" i="4" l="1"/>
  <c r="P1754" i="4"/>
  <c r="M1754" i="4"/>
  <c r="U1634" i="4"/>
  <c r="W1634" i="4" s="1"/>
  <c r="P1755" i="4" l="1"/>
  <c r="K1756" i="4"/>
  <c r="U1635" i="4"/>
  <c r="W1635" i="4" s="1"/>
  <c r="M1755" i="4"/>
  <c r="K1757" i="4" l="1"/>
  <c r="P1756" i="4"/>
  <c r="U1636" i="4"/>
  <c r="W1636" i="4" s="1"/>
  <c r="M1756" i="4"/>
  <c r="P1757" i="4" l="1"/>
  <c r="K1758" i="4"/>
  <c r="U1637" i="4"/>
  <c r="W1637" i="4" s="1"/>
  <c r="M1757" i="4"/>
  <c r="K1759" i="4" l="1"/>
  <c r="P1758" i="4"/>
  <c r="U1638" i="4"/>
  <c r="W1638" i="4" s="1"/>
  <c r="M1758" i="4"/>
  <c r="P1759" i="4" l="1"/>
  <c r="K1760" i="4"/>
  <c r="U1639" i="4"/>
  <c r="W1639" i="4" s="1"/>
  <c r="M1759" i="4"/>
  <c r="K1761" i="4" l="1"/>
  <c r="P1760" i="4"/>
  <c r="U1640" i="4"/>
  <c r="W1640" i="4" s="1"/>
  <c r="M1760" i="4"/>
  <c r="K1762" i="4" l="1"/>
  <c r="P1761" i="4"/>
  <c r="U1641" i="4"/>
  <c r="W1641" i="4" s="1"/>
  <c r="M1761" i="4"/>
  <c r="P1762" i="4" l="1"/>
  <c r="K1763" i="4"/>
  <c r="U1642" i="4"/>
  <c r="W1642" i="4" s="1"/>
  <c r="M1762" i="4"/>
  <c r="K1764" i="4" l="1"/>
  <c r="P1763" i="4"/>
  <c r="U1643" i="4"/>
  <c r="W1643" i="4" s="1"/>
  <c r="M1763" i="4"/>
  <c r="K1765" i="4" l="1"/>
  <c r="P1764" i="4"/>
  <c r="M1764" i="4"/>
  <c r="U1644" i="4"/>
  <c r="W1644" i="4" s="1"/>
  <c r="K1766" i="4" l="1"/>
  <c r="P1765" i="4"/>
  <c r="U1645" i="4"/>
  <c r="W1645" i="4" s="1"/>
  <c r="M1765" i="4"/>
  <c r="K1767" i="4" l="1"/>
  <c r="P1766" i="4"/>
  <c r="U1646" i="4"/>
  <c r="W1646" i="4" s="1"/>
  <c r="M1766" i="4"/>
  <c r="P1767" i="4" l="1"/>
  <c r="K1768" i="4"/>
  <c r="U1647" i="4"/>
  <c r="W1647" i="4" s="1"/>
  <c r="M1767" i="4"/>
  <c r="K1769" i="4" l="1"/>
  <c r="P1768" i="4"/>
  <c r="U1648" i="4"/>
  <c r="W1648" i="4" s="1"/>
  <c r="M1768" i="4"/>
  <c r="P1769" i="4" l="1"/>
  <c r="K1770" i="4"/>
  <c r="M1769" i="4"/>
  <c r="U1649" i="4"/>
  <c r="W1649" i="4" s="1"/>
  <c r="P1770" i="4" l="1"/>
  <c r="K1771" i="4"/>
  <c r="U1650" i="4"/>
  <c r="W1650" i="4" s="1"/>
  <c r="M1770" i="4"/>
  <c r="P1771" i="4" l="1"/>
  <c r="K1772" i="4"/>
  <c r="U1651" i="4"/>
  <c r="W1651" i="4" s="1"/>
  <c r="M1771" i="4"/>
  <c r="P1772" i="4" l="1"/>
  <c r="K1773" i="4"/>
  <c r="U1652" i="4"/>
  <c r="W1652" i="4" s="1"/>
  <c r="M1772" i="4"/>
  <c r="K1774" i="4" l="1"/>
  <c r="P1773" i="4"/>
  <c r="U1653" i="4"/>
  <c r="W1653" i="4" s="1"/>
  <c r="M1773" i="4"/>
  <c r="P1774" i="4" l="1"/>
  <c r="K1775" i="4"/>
  <c r="U1654" i="4"/>
  <c r="W1654" i="4" s="1"/>
  <c r="M1774" i="4"/>
  <c r="K1776" i="4" l="1"/>
  <c r="P1775" i="4"/>
  <c r="U1655" i="4"/>
  <c r="W1655" i="4" s="1"/>
  <c r="M1775" i="4"/>
  <c r="P1776" i="4" l="1"/>
  <c r="K1777" i="4"/>
  <c r="M1776" i="4"/>
  <c r="U1656" i="4"/>
  <c r="W1656" i="4" s="1"/>
  <c r="P1777" i="4" l="1"/>
  <c r="K1778" i="4"/>
  <c r="U1657" i="4"/>
  <c r="W1657" i="4" s="1"/>
  <c r="M1777" i="4"/>
  <c r="P1778" i="4" l="1"/>
  <c r="K1779" i="4"/>
  <c r="U1658" i="4"/>
  <c r="W1658" i="4" s="1"/>
  <c r="M1778" i="4"/>
  <c r="P1779" i="4" l="1"/>
  <c r="K1780" i="4"/>
  <c r="U1659" i="4"/>
  <c r="W1659" i="4" s="1"/>
  <c r="M1779" i="4"/>
  <c r="P1780" i="4" l="1"/>
  <c r="K1781" i="4"/>
  <c r="U1660" i="4"/>
  <c r="W1660" i="4" s="1"/>
  <c r="M1780" i="4"/>
  <c r="P1781" i="4" l="1"/>
  <c r="K1782" i="4"/>
  <c r="U1661" i="4"/>
  <c r="W1661" i="4" s="1"/>
  <c r="M1781" i="4"/>
  <c r="K1783" i="4" l="1"/>
  <c r="P1782" i="4"/>
  <c r="U1662" i="4"/>
  <c r="W1662" i="4" s="1"/>
  <c r="M1782" i="4"/>
  <c r="P1783" i="4" l="1"/>
  <c r="K1784" i="4"/>
  <c r="U1663" i="4"/>
  <c r="W1663" i="4" s="1"/>
  <c r="M1783" i="4"/>
  <c r="K1785" i="4" l="1"/>
  <c r="P1784" i="4"/>
  <c r="U1664" i="4"/>
  <c r="W1664" i="4" s="1"/>
  <c r="M1784" i="4"/>
  <c r="K1786" i="4" l="1"/>
  <c r="P1785" i="4"/>
  <c r="U1665" i="4"/>
  <c r="W1665" i="4" s="1"/>
  <c r="M1785" i="4"/>
  <c r="P1786" i="4" l="1"/>
  <c r="K1787" i="4"/>
  <c r="U1666" i="4"/>
  <c r="W1666" i="4" s="1"/>
  <c r="M1786" i="4"/>
  <c r="K1788" i="4" l="1"/>
  <c r="P1787" i="4"/>
  <c r="U1667" i="4"/>
  <c r="W1667" i="4" s="1"/>
  <c r="M1787" i="4"/>
  <c r="P1788" i="4" l="1"/>
  <c r="K1789" i="4"/>
  <c r="U1668" i="4"/>
  <c r="W1668" i="4" s="1"/>
  <c r="M1788" i="4"/>
  <c r="K1790" i="4" l="1"/>
  <c r="P1789" i="4"/>
  <c r="U1669" i="4"/>
  <c r="W1669" i="4" s="1"/>
  <c r="M1789" i="4"/>
  <c r="P1790" i="4" l="1"/>
  <c r="K1791" i="4"/>
  <c r="U1670" i="4"/>
  <c r="W1670" i="4" s="1"/>
  <c r="M1790" i="4"/>
  <c r="P1791" i="4" l="1"/>
  <c r="K1792" i="4"/>
  <c r="U1671" i="4"/>
  <c r="W1671" i="4" s="1"/>
  <c r="M1791" i="4"/>
  <c r="P1792" i="4" l="1"/>
  <c r="K1793" i="4"/>
  <c r="U1672" i="4"/>
  <c r="W1672" i="4" s="1"/>
  <c r="M1792" i="4"/>
  <c r="P1793" i="4" l="1"/>
  <c r="K1794" i="4"/>
  <c r="U1673" i="4"/>
  <c r="W1673" i="4" s="1"/>
  <c r="M1793" i="4"/>
  <c r="K1795" i="4" l="1"/>
  <c r="P1794" i="4"/>
  <c r="U1674" i="4"/>
  <c r="W1674" i="4" s="1"/>
  <c r="M1794" i="4"/>
  <c r="P1795" i="4" l="1"/>
  <c r="K1796" i="4"/>
  <c r="U1675" i="4"/>
  <c r="W1675" i="4" s="1"/>
  <c r="M1795" i="4"/>
  <c r="P1796" i="4" l="1"/>
  <c r="K1797" i="4"/>
  <c r="U1676" i="4"/>
  <c r="W1676" i="4" s="1"/>
  <c r="M1796" i="4"/>
  <c r="K1798" i="4" l="1"/>
  <c r="P1797" i="4"/>
  <c r="U1677" i="4"/>
  <c r="W1677" i="4" s="1"/>
  <c r="M1797" i="4"/>
  <c r="P1798" i="4" l="1"/>
  <c r="K1799" i="4"/>
  <c r="U1678" i="4"/>
  <c r="W1678" i="4" s="1"/>
  <c r="M1798" i="4"/>
  <c r="K1800" i="4" l="1"/>
  <c r="P1799" i="4"/>
  <c r="U1679" i="4"/>
  <c r="W1679" i="4" s="1"/>
  <c r="M1799" i="4"/>
  <c r="P1800" i="4" l="1"/>
  <c r="K1801" i="4"/>
  <c r="U1680" i="4"/>
  <c r="W1680" i="4" s="1"/>
  <c r="M1800" i="4"/>
  <c r="K1802" i="4" l="1"/>
  <c r="P1801" i="4"/>
  <c r="U1681" i="4"/>
  <c r="W1681" i="4" s="1"/>
  <c r="M1801" i="4"/>
  <c r="P1802" i="4" l="1"/>
  <c r="K1803" i="4"/>
  <c r="U1682" i="4"/>
  <c r="W1682" i="4" s="1"/>
  <c r="M1802" i="4"/>
  <c r="P1803" i="4" l="1"/>
  <c r="K1804" i="4"/>
  <c r="U1683" i="4"/>
  <c r="W1683" i="4" s="1"/>
  <c r="M1803" i="4"/>
  <c r="P1804" i="4" l="1"/>
  <c r="K1805" i="4"/>
  <c r="U1684" i="4"/>
  <c r="W1684" i="4" s="1"/>
  <c r="M1804" i="4"/>
  <c r="K1806" i="4" l="1"/>
  <c r="P1805" i="4"/>
  <c r="U1685" i="4"/>
  <c r="W1685" i="4" s="1"/>
  <c r="M1805" i="4"/>
  <c r="K1807" i="4" l="1"/>
  <c r="P1806" i="4"/>
  <c r="U1686" i="4"/>
  <c r="W1686" i="4" s="1"/>
  <c r="M1806" i="4"/>
  <c r="P1807" i="4" l="1"/>
  <c r="K1808" i="4"/>
  <c r="U1687" i="4"/>
  <c r="W1687" i="4" s="1"/>
  <c r="M1807" i="4"/>
  <c r="K1809" i="4" l="1"/>
  <c r="P1808" i="4"/>
  <c r="U1688" i="4"/>
  <c r="W1688" i="4" s="1"/>
  <c r="M1808" i="4"/>
  <c r="P1809" i="4" l="1"/>
  <c r="K1810" i="4"/>
  <c r="U1689" i="4"/>
  <c r="W1689" i="4" s="1"/>
  <c r="M1809" i="4"/>
  <c r="K1811" i="4" l="1"/>
  <c r="P1810" i="4"/>
  <c r="U1690" i="4"/>
  <c r="W1690" i="4" s="1"/>
  <c r="M1810" i="4"/>
  <c r="P1811" i="4" l="1"/>
  <c r="K1812" i="4"/>
  <c r="U1691" i="4"/>
  <c r="W1691" i="4" s="1"/>
  <c r="M1811" i="4"/>
  <c r="K1813" i="4" l="1"/>
  <c r="P1812" i="4"/>
  <c r="U1692" i="4"/>
  <c r="W1692" i="4" s="1"/>
  <c r="M1812" i="4"/>
  <c r="K1814" i="4" l="1"/>
  <c r="P1813" i="4"/>
  <c r="U1693" i="4"/>
  <c r="W1693" i="4" s="1"/>
  <c r="M1813" i="4"/>
  <c r="K1815" i="4" l="1"/>
  <c r="P1814" i="4"/>
  <c r="U1694" i="4"/>
  <c r="W1694" i="4" s="1"/>
  <c r="M1814" i="4"/>
  <c r="K1816" i="4" l="1"/>
  <c r="P1815" i="4"/>
  <c r="U1695" i="4"/>
  <c r="W1695" i="4" s="1"/>
  <c r="M1815" i="4"/>
  <c r="P1816" i="4" l="1"/>
  <c r="K1817" i="4"/>
  <c r="M1816" i="4"/>
  <c r="U1696" i="4"/>
  <c r="W1696" i="4" s="1"/>
  <c r="K1818" i="4" l="1"/>
  <c r="P1817" i="4"/>
  <c r="U1697" i="4"/>
  <c r="W1697" i="4" s="1"/>
  <c r="M1817" i="4"/>
  <c r="P1818" i="4" l="1"/>
  <c r="K1819" i="4"/>
  <c r="U1698" i="4"/>
  <c r="W1698" i="4" s="1"/>
  <c r="M1818" i="4"/>
  <c r="P1819" i="4" l="1"/>
  <c r="K1820" i="4"/>
  <c r="U1699" i="4"/>
  <c r="W1699" i="4" s="1"/>
  <c r="M1819" i="4"/>
  <c r="P1820" i="4" l="1"/>
  <c r="K1821" i="4"/>
  <c r="U1700" i="4"/>
  <c r="W1700" i="4" s="1"/>
  <c r="M1820" i="4"/>
  <c r="P1821" i="4" l="1"/>
  <c r="K1822" i="4"/>
  <c r="U1701" i="4"/>
  <c r="W1701" i="4" s="1"/>
  <c r="M1821" i="4"/>
  <c r="P1822" i="4" l="1"/>
  <c r="K1823" i="4"/>
  <c r="U1702" i="4"/>
  <c r="W1702" i="4" s="1"/>
  <c r="M1822" i="4"/>
  <c r="P1823" i="4" l="1"/>
  <c r="K1824" i="4"/>
  <c r="U1703" i="4"/>
  <c r="W1703" i="4" s="1"/>
  <c r="M1823" i="4"/>
  <c r="K1825" i="4" l="1"/>
  <c r="P1824" i="4"/>
  <c r="U1704" i="4"/>
  <c r="W1704" i="4" s="1"/>
  <c r="M1824" i="4"/>
  <c r="K1826" i="4" l="1"/>
  <c r="P1825" i="4"/>
  <c r="U1705" i="4"/>
  <c r="W1705" i="4" s="1"/>
  <c r="M1825" i="4"/>
  <c r="K1827" i="4" l="1"/>
  <c r="P1826" i="4"/>
  <c r="U1706" i="4"/>
  <c r="W1706" i="4" s="1"/>
  <c r="M1826" i="4"/>
  <c r="K1828" i="4" l="1"/>
  <c r="P1827" i="4"/>
  <c r="U1707" i="4"/>
  <c r="W1707" i="4" s="1"/>
  <c r="M1827" i="4"/>
  <c r="P1828" i="4" l="1"/>
  <c r="K1829" i="4"/>
  <c r="U1708" i="4"/>
  <c r="W1708" i="4" s="1"/>
  <c r="M1828" i="4"/>
  <c r="K1830" i="4" l="1"/>
  <c r="P1829" i="4"/>
  <c r="U1709" i="4"/>
  <c r="W1709" i="4" s="1"/>
  <c r="M1829" i="4"/>
  <c r="K1831" i="4" l="1"/>
  <c r="P1830" i="4"/>
  <c r="U1710" i="4"/>
  <c r="W1710" i="4" s="1"/>
  <c r="M1830" i="4"/>
  <c r="K1832" i="4" l="1"/>
  <c r="P1831" i="4"/>
  <c r="U1711" i="4"/>
  <c r="W1711" i="4" s="1"/>
  <c r="M1831" i="4"/>
  <c r="K1833" i="4" l="1"/>
  <c r="P1832" i="4"/>
  <c r="U1712" i="4"/>
  <c r="W1712" i="4" s="1"/>
  <c r="M1832" i="4"/>
  <c r="K1834" i="4" l="1"/>
  <c r="P1833" i="4"/>
  <c r="U1713" i="4"/>
  <c r="W1713" i="4" s="1"/>
  <c r="M1833" i="4"/>
  <c r="K1835" i="4" l="1"/>
  <c r="P1834" i="4"/>
  <c r="U1714" i="4"/>
  <c r="W1714" i="4" s="1"/>
  <c r="M1834" i="4"/>
  <c r="K1836" i="4" l="1"/>
  <c r="P1835" i="4"/>
  <c r="U1715" i="4"/>
  <c r="W1715" i="4" s="1"/>
  <c r="M1835" i="4"/>
  <c r="K1837" i="4" l="1"/>
  <c r="P1836" i="4"/>
  <c r="U1716" i="4"/>
  <c r="W1716" i="4" s="1"/>
  <c r="M1836" i="4"/>
  <c r="P1837" i="4" l="1"/>
  <c r="K1838" i="4"/>
  <c r="M1837" i="4"/>
  <c r="U1717" i="4"/>
  <c r="W1717" i="4" s="1"/>
  <c r="K1839" i="4" l="1"/>
  <c r="P1838" i="4"/>
  <c r="U1718" i="4"/>
  <c r="W1718" i="4" s="1"/>
  <c r="M1838" i="4"/>
  <c r="K1840" i="4" l="1"/>
  <c r="P1839" i="4"/>
  <c r="U1719" i="4"/>
  <c r="W1719" i="4" s="1"/>
  <c r="M1839" i="4"/>
  <c r="P1840" i="4" l="1"/>
  <c r="K1841" i="4"/>
  <c r="U1720" i="4"/>
  <c r="W1720" i="4" s="1"/>
  <c r="M1840" i="4"/>
  <c r="K1842" i="4" l="1"/>
  <c r="P1841" i="4"/>
  <c r="U1721" i="4"/>
  <c r="W1721" i="4" s="1"/>
  <c r="M1841" i="4"/>
  <c r="P1842" i="4" l="1"/>
  <c r="K1843" i="4"/>
  <c r="U1722" i="4"/>
  <c r="W1722" i="4" s="1"/>
  <c r="M1842" i="4"/>
  <c r="P1843" i="4" l="1"/>
  <c r="K1844" i="4"/>
  <c r="U1723" i="4"/>
  <c r="W1723" i="4" s="1"/>
  <c r="M1843" i="4"/>
  <c r="P1844" i="4" l="1"/>
  <c r="K1845" i="4"/>
  <c r="U1724" i="4"/>
  <c r="W1724" i="4" s="1"/>
  <c r="M1844" i="4"/>
  <c r="P1845" i="4" l="1"/>
  <c r="K1846" i="4"/>
  <c r="U1725" i="4"/>
  <c r="W1725" i="4" s="1"/>
  <c r="M1845" i="4"/>
  <c r="P1846" i="4" l="1"/>
  <c r="K1847" i="4"/>
  <c r="U1726" i="4"/>
  <c r="W1726" i="4" s="1"/>
  <c r="M1846" i="4"/>
  <c r="K1848" i="4" l="1"/>
  <c r="P1847" i="4"/>
  <c r="U1727" i="4"/>
  <c r="W1727" i="4" s="1"/>
  <c r="M1847" i="4"/>
  <c r="P1848" i="4" l="1"/>
  <c r="K1849" i="4"/>
  <c r="U1728" i="4"/>
  <c r="W1728" i="4" s="1"/>
  <c r="K1850" i="4" l="1"/>
  <c r="P1849" i="4"/>
  <c r="U1729" i="4"/>
  <c r="W1729" i="4" s="1"/>
  <c r="P1850" i="4" l="1"/>
  <c r="K1851" i="4"/>
  <c r="U1730" i="4"/>
  <c r="W1730" i="4" s="1"/>
  <c r="P1851" i="4" l="1"/>
  <c r="K1852" i="4"/>
  <c r="U1731" i="4"/>
  <c r="W1731" i="4" s="1"/>
  <c r="P1852" i="4" l="1"/>
  <c r="U1732" i="4"/>
  <c r="W1732" i="4" s="1"/>
</calcChain>
</file>

<file path=xl/sharedStrings.xml><?xml version="1.0" encoding="utf-8"?>
<sst xmlns="http://schemas.openxmlformats.org/spreadsheetml/2006/main" count="348" uniqueCount="81">
  <si>
    <t>ROI 1Y</t>
  </si>
  <si>
    <t>1Y</t>
  </si>
  <si>
    <t>5Y</t>
  </si>
  <si>
    <t>10Y</t>
  </si>
  <si>
    <t>20Y</t>
  </si>
  <si>
    <t>30Y</t>
  </si>
  <si>
    <t>40Y</t>
  </si>
  <si>
    <t>50Y</t>
  </si>
  <si>
    <t>Stock Market Data Used in "Irrational Exuberance" Princeton University Press, 2000, 2005, 2015, updated</t>
  </si>
  <si>
    <t>Cyclically</t>
  </si>
  <si>
    <t xml:space="preserve">Cyclically </t>
  </si>
  <si>
    <t xml:space="preserve">Robert J. Shiller </t>
  </si>
  <si>
    <t>Adjusted</t>
  </si>
  <si>
    <t>Price</t>
  </si>
  <si>
    <t>Total Return Price</t>
  </si>
  <si>
    <t xml:space="preserve">  Consumer</t>
  </si>
  <si>
    <t>Real</t>
  </si>
  <si>
    <t>Earnings</t>
  </si>
  <si>
    <t>Monthly</t>
  </si>
  <si>
    <t>S&amp;P</t>
  </si>
  <si>
    <t>Long</t>
  </si>
  <si>
    <t>Total</t>
  </si>
  <si>
    <t>TR</t>
  </si>
  <si>
    <t>Ratio</t>
  </si>
  <si>
    <t>Excess</t>
  </si>
  <si>
    <t>10 Year</t>
  </si>
  <si>
    <t>Real 10 Year</t>
  </si>
  <si>
    <t>Comp.</t>
  </si>
  <si>
    <t>Dividend</t>
  </si>
  <si>
    <t>Index</t>
  </si>
  <si>
    <t xml:space="preserve">Date  </t>
  </si>
  <si>
    <t>Interest</t>
  </si>
  <si>
    <t>Return</t>
  </si>
  <si>
    <t>Scaled</t>
  </si>
  <si>
    <t>P/E10 or</t>
  </si>
  <si>
    <t>TR P/E10 or</t>
  </si>
  <si>
    <t>CAPE</t>
  </si>
  <si>
    <t>Bond</t>
  </si>
  <si>
    <t>Annualized Stock</t>
  </si>
  <si>
    <t xml:space="preserve">Annualized Bonds </t>
  </si>
  <si>
    <t xml:space="preserve">Excess Annualized </t>
  </si>
  <si>
    <t>Date</t>
  </si>
  <si>
    <t>P</t>
  </si>
  <si>
    <t>D</t>
  </si>
  <si>
    <t>E</t>
  </si>
  <si>
    <t>CPI</t>
  </si>
  <si>
    <t>Fraction</t>
  </si>
  <si>
    <t>Rate GS10</t>
  </si>
  <si>
    <t>TR CAPE</t>
  </si>
  <si>
    <t>Yield</t>
  </si>
  <si>
    <t>Returns</t>
  </si>
  <si>
    <t>Real Return</t>
  </si>
  <si>
    <t>NA</t>
  </si>
  <si>
    <t>Aug price is Aug 1 close</t>
  </si>
  <si>
    <t>July/Aug CPI estimated</t>
  </si>
  <si>
    <t>Aug GS10 is Aug 1 value</t>
  </si>
  <si>
    <t>string</t>
  </si>
  <si>
    <t>S&amp;P DIV CUM</t>
  </si>
  <si>
    <t>DIV YIELD</t>
  </si>
  <si>
    <t>S&amp;P NO DIV</t>
  </si>
  <si>
    <t>DIVIDEND</t>
  </si>
  <si>
    <t>CAGR DIV</t>
  </si>
  <si>
    <t>PLUS</t>
  </si>
  <si>
    <t>MINUS</t>
  </si>
  <si>
    <t>RATIO</t>
  </si>
  <si>
    <t>Bez dywidend</t>
  </si>
  <si>
    <t>MAX-MIN</t>
  </si>
  <si>
    <t>Z dywidendami</t>
  </si>
  <si>
    <t>Wspólne</t>
  </si>
  <si>
    <t>CAGR NO DIV</t>
  </si>
  <si>
    <t>X</t>
  </si>
  <si>
    <t>Y</t>
  </si>
  <si>
    <t>Minimum</t>
  </si>
  <si>
    <t>Średnia</t>
  </si>
  <si>
    <t>Mediana</t>
  </si>
  <si>
    <t>Maksimum</t>
  </si>
  <si>
    <t>Odchylenie standardowe</t>
  </si>
  <si>
    <t>ROI 1Y DIV</t>
  </si>
  <si>
    <t>Okres obserwacji</t>
  </si>
  <si>
    <t>DATA</t>
  </si>
  <si>
    <t>https://koszerneanalizy.pl/sp-500-analiza/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</si>
</sst>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.00000_);_(* \(#,##0.00000\);_(* &quot;-&quot;??_);_(@_)"/>
    <numFmt numFmtId="166" formatCode="0.0000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Geneva"/>
      <family val="2"/>
      <charset val="1"/>
    </font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i/>
      <sz val="9"/>
      <name val="Courier"/>
    </font>
    <font>
      <sz val="9"/>
      <name val="Courier"/>
    </font>
    <font>
      <b/>
      <sz val="10"/>
      <name val="Courie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0" borderId="0" xfId="1" applyAlignment="1">
      <alignment horizontal="left"/>
    </xf>
    <xf numFmtId="14" fontId="0" fillId="0" borderId="0" xfId="0" quotePrefix="1" applyNumberFormat="1"/>
    <xf numFmtId="10" fontId="0" fillId="0" borderId="0" xfId="0" applyNumberFormat="1" applyAlignment="1">
      <alignment horizontal="center"/>
    </xf>
    <xf numFmtId="0" fontId="1" fillId="0" borderId="0" xfId="1"/>
    <xf numFmtId="0" fontId="5" fillId="0" borderId="0" xfId="5" applyFont="1"/>
    <xf numFmtId="2" fontId="5" fillId="0" borderId="0" xfId="6" applyNumberFormat="1" applyFont="1" applyAlignment="1">
      <alignment horizontal="center"/>
    </xf>
    <xf numFmtId="2" fontId="5" fillId="0" borderId="0" xfId="6" applyNumberFormat="1" applyFont="1"/>
    <xf numFmtId="2" fontId="5" fillId="0" borderId="0" xfId="6" applyNumberFormat="1" applyFont="1" applyAlignment="1">
      <alignment horizontal="center" vertical="center"/>
    </xf>
    <xf numFmtId="43" fontId="5" fillId="2" borderId="0" xfId="6" applyFont="1" applyFill="1"/>
    <xf numFmtId="2" fontId="6" fillId="0" borderId="0" xfId="6" applyNumberFormat="1" applyFont="1" applyAlignment="1">
      <alignment horizontal="center"/>
    </xf>
    <xf numFmtId="2" fontId="7" fillId="2" borderId="0" xfId="6" applyNumberFormat="1" applyFont="1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10" fontId="5" fillId="2" borderId="0" xfId="7" applyNumberFormat="1" applyFont="1" applyFill="1" applyAlignment="1">
      <alignment horizontal="center" vertical="center"/>
    </xf>
    <xf numFmtId="165" fontId="0" fillId="0" borderId="0" xfId="6" applyNumberFormat="1" applyFont="1"/>
    <xf numFmtId="0" fontId="4" fillId="0" borderId="0" xfId="5"/>
    <xf numFmtId="0" fontId="5" fillId="0" borderId="0" xfId="5" applyFont="1" applyAlignment="1">
      <alignment horizontal="left"/>
    </xf>
    <xf numFmtId="2" fontId="6" fillId="3" borderId="2" xfId="6" applyNumberFormat="1" applyFont="1" applyFill="1" applyBorder="1" applyAlignment="1">
      <alignment horizontal="center"/>
    </xf>
    <xf numFmtId="2" fontId="8" fillId="2" borderId="0" xfId="6" applyNumberFormat="1" applyFont="1" applyFill="1" applyAlignment="1">
      <alignment horizontal="center"/>
    </xf>
    <xf numFmtId="2" fontId="0" fillId="0" borderId="0" xfId="6" applyNumberFormat="1" applyFont="1" applyAlignment="1">
      <alignment horizontal="center" vertical="center"/>
    </xf>
    <xf numFmtId="2" fontId="6" fillId="3" borderId="3" xfId="6" applyNumberFormat="1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2" fontId="0" fillId="0" borderId="0" xfId="6" applyNumberFormat="1" applyFont="1" applyAlignment="1">
      <alignment horizontal="center"/>
    </xf>
    <xf numFmtId="43" fontId="5" fillId="2" borderId="0" xfId="6" applyFont="1" applyFill="1" applyAlignment="1">
      <alignment horizontal="center"/>
    </xf>
    <xf numFmtId="2" fontId="6" fillId="2" borderId="0" xfId="6" applyNumberFormat="1" applyFont="1" applyFill="1" applyAlignment="1">
      <alignment horizontal="center" vertical="center"/>
    </xf>
    <xf numFmtId="2" fontId="5" fillId="2" borderId="0" xfId="6" applyNumberFormat="1" applyFont="1" applyFill="1" applyAlignment="1">
      <alignment horizontal="center" vertical="center"/>
    </xf>
    <xf numFmtId="2" fontId="6" fillId="3" borderId="4" xfId="6" applyNumberFormat="1" applyFont="1" applyFill="1" applyBorder="1" applyAlignment="1">
      <alignment horizontal="center"/>
    </xf>
    <xf numFmtId="2" fontId="6" fillId="3" borderId="1" xfId="6" applyNumberFormat="1" applyFont="1" applyFill="1" applyBorder="1" applyAlignment="1">
      <alignment horizontal="center"/>
    </xf>
    <xf numFmtId="10" fontId="4" fillId="0" borderId="0" xfId="5" applyNumberFormat="1"/>
    <xf numFmtId="10" fontId="6" fillId="2" borderId="0" xfId="7" applyNumberFormat="1" applyFont="1" applyFill="1" applyAlignment="1">
      <alignment horizontal="center" vertical="center"/>
    </xf>
    <xf numFmtId="2" fontId="5" fillId="0" borderId="0" xfId="6" applyNumberFormat="1" applyFont="1" applyAlignment="1">
      <alignment horizontal="right"/>
    </xf>
    <xf numFmtId="2" fontId="5" fillId="0" borderId="0" xfId="6" applyNumberFormat="1" applyFont="1" applyAlignment="1" applyProtection="1">
      <alignment horizontal="center" vertical="center"/>
      <protection locked="0"/>
    </xf>
    <xf numFmtId="2" fontId="5" fillId="0" borderId="0" xfId="6" applyNumberFormat="1" applyFont="1" applyAlignment="1">
      <alignment horizontal="center" wrapText="1"/>
    </xf>
    <xf numFmtId="2" fontId="5" fillId="2" borderId="0" xfId="6" applyNumberFormat="1" applyFont="1" applyFill="1" applyAlignment="1">
      <alignment horizontal="center"/>
    </xf>
    <xf numFmtId="2" fontId="5" fillId="2" borderId="0" xfId="6" applyNumberFormat="1" applyFont="1" applyFill="1"/>
    <xf numFmtId="2" fontId="5" fillId="0" borderId="0" xfId="6" applyNumberFormat="1" applyFont="1" applyFill="1"/>
    <xf numFmtId="2" fontId="5" fillId="0" borderId="0" xfId="5" applyNumberFormat="1" applyFont="1" applyAlignment="1">
      <alignment horizontal="center"/>
    </xf>
    <xf numFmtId="0" fontId="9" fillId="0" borderId="0" xfId="5" applyFont="1" applyAlignment="1">
      <alignment horizontal="center" vertical="center"/>
    </xf>
    <xf numFmtId="2" fontId="9" fillId="0" borderId="0" xfId="6" applyNumberFormat="1" applyFont="1" applyAlignment="1">
      <alignment horizontal="center" vertical="center" wrapText="1"/>
    </xf>
    <xf numFmtId="2" fontId="9" fillId="0" borderId="0" xfId="6" applyNumberFormat="1" applyFont="1" applyAlignment="1">
      <alignment horizontal="center" vertical="center"/>
    </xf>
    <xf numFmtId="43" fontId="9" fillId="2" borderId="0" xfId="6" applyFont="1" applyFill="1" applyAlignment="1">
      <alignment horizontal="center" vertical="center"/>
    </xf>
    <xf numFmtId="2" fontId="10" fillId="0" borderId="0" xfId="6" applyNumberFormat="1" applyFont="1" applyAlignment="1">
      <alignment horizontal="center" vertical="center"/>
    </xf>
    <xf numFmtId="2" fontId="11" fillId="0" borderId="0" xfId="6" applyNumberFormat="1" applyFont="1" applyAlignment="1">
      <alignment horizontal="center" vertical="center"/>
    </xf>
    <xf numFmtId="2" fontId="12" fillId="2" borderId="0" xfId="6" applyNumberFormat="1" applyFont="1" applyFill="1" applyAlignment="1">
      <alignment horizontal="center" vertical="center"/>
    </xf>
    <xf numFmtId="0" fontId="11" fillId="0" borderId="0" xfId="5" applyFont="1" applyAlignment="1">
      <alignment horizontal="center" vertical="center"/>
    </xf>
    <xf numFmtId="165" fontId="13" fillId="0" borderId="0" xfId="6" applyNumberFormat="1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166" fontId="6" fillId="0" borderId="0" xfId="5" applyNumberFormat="1" applyFont="1" applyAlignment="1">
      <alignment horizontal="center" vertical="center"/>
    </xf>
    <xf numFmtId="166" fontId="5" fillId="0" borderId="0" xfId="5" applyNumberFormat="1" applyFont="1" applyAlignment="1">
      <alignment horizontal="center" vertical="center"/>
    </xf>
    <xf numFmtId="2" fontId="0" fillId="0" borderId="0" xfId="6" applyNumberFormat="1" applyFont="1"/>
    <xf numFmtId="2" fontId="14" fillId="0" borderId="0" xfId="6" applyNumberFormat="1" applyFont="1" applyAlignment="1">
      <alignment horizontal="center"/>
    </xf>
    <xf numFmtId="43" fontId="4" fillId="2" borderId="0" xfId="6" applyFont="1" applyFill="1"/>
    <xf numFmtId="14" fontId="4" fillId="0" borderId="0" xfId="5" applyNumberFormat="1"/>
    <xf numFmtId="10" fontId="5" fillId="0" borderId="0" xfId="6" applyNumberFormat="1" applyFont="1" applyAlignment="1">
      <alignment horizontal="center"/>
    </xf>
    <xf numFmtId="10" fontId="5" fillId="2" borderId="0" xfId="6" applyNumberFormat="1" applyFont="1" applyFill="1"/>
    <xf numFmtId="9" fontId="0" fillId="0" borderId="0" xfId="0" applyNumberFormat="1" applyAlignment="1">
      <alignment horizontal="center"/>
    </xf>
    <xf numFmtId="9" fontId="0" fillId="0" borderId="0" xfId="0" applyNumberFormat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</cellXfs>
  <cellStyles count="8">
    <cellStyle name="Comma 2" xfId="6" xr:uid="{DA36DC1E-7B0A-461C-9DF5-73CF7B3525A7}"/>
    <cellStyle name="Hyperlink" xfId="1" builtinId="8"/>
    <cellStyle name="Normal" xfId="0" builtinId="0"/>
    <cellStyle name="Normal 2" xfId="2" xr:uid="{3767EB1E-08A5-465A-BD37-FFD329A8FDA3}"/>
    <cellStyle name="Normal 3" xfId="3" xr:uid="{7D2B3BAD-F7C7-4C18-BC3F-7926C7AC18C8}"/>
    <cellStyle name="Normal 4" xfId="5" xr:uid="{E466D877-9F07-4C9A-BC9D-BBCB5E7D7667}"/>
    <cellStyle name="Percent 2" xfId="4" xr:uid="{9F207272-BF2B-45A4-9557-A0E23219D748}"/>
    <cellStyle name="Percent 3" xfId="7" xr:uid="{EBF8104C-C8FD-4F42-B231-3B7BF8396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Statystyki średniorocznych stóp</a:t>
            </a:r>
            <a:r>
              <a:rPr lang="pl-PL" baseline="0"/>
              <a:t> zwrotu dla danego okresu obserwacji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'S&amp;P 500'!$K$78</c:f>
              <c:strCache>
                <c:ptCount val="1"/>
                <c:pt idx="0">
                  <c:v>Minimum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500'!$L$78:$R$78</c:f>
              <c:numCache>
                <c:formatCode>0.0%</c:formatCode>
                <c:ptCount val="7"/>
                <c:pt idx="0">
                  <c:v>-0.38485793674575708</c:v>
                </c:pt>
                <c:pt idx="1">
                  <c:v>-5.724256165075936E-2</c:v>
                </c:pt>
                <c:pt idx="2">
                  <c:v>-3.0344462569965147E-2</c:v>
                </c:pt>
                <c:pt idx="3">
                  <c:v>2.7271368478066327E-2</c:v>
                </c:pt>
                <c:pt idx="4">
                  <c:v>5.2530277417921489E-2</c:v>
                </c:pt>
                <c:pt idx="5">
                  <c:v>5.5562592989029325E-2</c:v>
                </c:pt>
                <c:pt idx="6">
                  <c:v>5.7488868323268161E-2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4-428C-9853-496C1DDF2A17}"/>
            </c:ext>
          </c:extLst>
        </c:ser>
        <c:ser>
          <c:idx val="1"/>
          <c:order val="1"/>
          <c:tx>
            <c:strRef>
              <c:f>'S&amp;P 500'!$K$79</c:f>
              <c:strCache>
                <c:ptCount val="1"/>
                <c:pt idx="0">
                  <c:v>Średnia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500'!$L$79:$R$79</c:f>
              <c:numCache>
                <c:formatCode>0.0%</c:formatCode>
                <c:ptCount val="7"/>
                <c:pt idx="0">
                  <c:v>9.1205012046657249E-2</c:v>
                </c:pt>
                <c:pt idx="1">
                  <c:v>7.8044658183933288E-2</c:v>
                </c:pt>
                <c:pt idx="2">
                  <c:v>7.3011143909539722E-2</c:v>
                </c:pt>
                <c:pt idx="3">
                  <c:v>6.9556220651410622E-2</c:v>
                </c:pt>
                <c:pt idx="4">
                  <c:v>7.4712927434875856E-2</c:v>
                </c:pt>
                <c:pt idx="5">
                  <c:v>7.5784955038395982E-2</c:v>
                </c:pt>
                <c:pt idx="6">
                  <c:v>7.0551256263899145E-2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4-428C-9853-496C1DDF2A17}"/>
            </c:ext>
          </c:extLst>
        </c:ser>
        <c:ser>
          <c:idx val="2"/>
          <c:order val="2"/>
          <c:tx>
            <c:strRef>
              <c:f>'S&amp;P 500'!$K$80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500'!$L$80:$R$80</c:f>
              <c:numCache>
                <c:formatCode>0.0%</c:formatCode>
                <c:ptCount val="7"/>
                <c:pt idx="0">
                  <c:v>0.11779554059739161</c:v>
                </c:pt>
                <c:pt idx="1">
                  <c:v>9.1519626276091781E-2</c:v>
                </c:pt>
                <c:pt idx="2">
                  <c:v>7.9068705907071712E-2</c:v>
                </c:pt>
                <c:pt idx="3">
                  <c:v>6.8309883090573176E-2</c:v>
                </c:pt>
                <c:pt idx="4">
                  <c:v>7.6989382250400862E-2</c:v>
                </c:pt>
                <c:pt idx="5">
                  <c:v>7.4332312060631733E-2</c:v>
                </c:pt>
                <c:pt idx="6">
                  <c:v>6.9741635097779087E-2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4-428C-9853-496C1DDF2A17}"/>
            </c:ext>
          </c:extLst>
        </c:ser>
        <c:ser>
          <c:idx val="3"/>
          <c:order val="3"/>
          <c:tx>
            <c:strRef>
              <c:f>'S&amp;P 500'!$K$81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500'!$L$81:$R$81</c:f>
              <c:numCache>
                <c:formatCode>0.0%</c:formatCode>
                <c:ptCount val="7"/>
                <c:pt idx="0">
                  <c:v>0.45022168480451419</c:v>
                </c:pt>
                <c:pt idx="1">
                  <c:v>0.26184358542130859</c:v>
                </c:pt>
                <c:pt idx="2">
                  <c:v>0.16038631798297609</c:v>
                </c:pt>
                <c:pt idx="3">
                  <c:v>0.13945102729265613</c:v>
                </c:pt>
                <c:pt idx="4">
                  <c:v>0.10047480705650269</c:v>
                </c:pt>
                <c:pt idx="5">
                  <c:v>9.5838181339774176E-2</c:v>
                </c:pt>
                <c:pt idx="6">
                  <c:v>8.6967254194804777E-2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4-428C-9853-496C1DDF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202544"/>
        <c:axId val="106386796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'S&amp;P 500'!$K$82</c15:sqref>
                        </c15:formulaRef>
                      </c:ext>
                    </c:extLst>
                    <c:strCache>
                      <c:ptCount val="1"/>
                      <c:pt idx="0">
                        <c:v>MAX-MIN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'S&amp;P 500'!$L$82:$R$82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0.83507962155027127</c:v>
                      </c:pt>
                      <c:pt idx="1">
                        <c:v>0.31908614707206795</c:v>
                      </c:pt>
                      <c:pt idx="2">
                        <c:v>0.19073078055294124</c:v>
                      </c:pt>
                      <c:pt idx="3">
                        <c:v>0.1121796588145898</c:v>
                      </c:pt>
                      <c:pt idx="4">
                        <c:v>4.7944529638581201E-2</c:v>
                      </c:pt>
                      <c:pt idx="5">
                        <c:v>4.0275588350744851E-2</c:v>
                      </c:pt>
                      <c:pt idx="6">
                        <c:v>2.9478385871536616E-2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244-428C-9853-496C1DDF2A1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500'!$K$83</c15:sqref>
                        </c15:formulaRef>
                      </c:ext>
                    </c:extLst>
                    <c:strCache>
                      <c:ptCount val="1"/>
                      <c:pt idx="0">
                        <c:v>Odchylenie standardowe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500'!$L$83:$R$83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0.16700122677664483</c:v>
                      </c:pt>
                      <c:pt idx="1">
                        <c:v>6.8004681580255869E-2</c:v>
                      </c:pt>
                      <c:pt idx="2">
                        <c:v>4.7418859040626045E-2</c:v>
                      </c:pt>
                      <c:pt idx="3">
                        <c:v>2.8324436814489526E-2</c:v>
                      </c:pt>
                      <c:pt idx="4">
                        <c:v>1.3061636101960566E-2</c:v>
                      </c:pt>
                      <c:pt idx="5">
                        <c:v>9.305770716433159E-3</c:v>
                      </c:pt>
                      <c:pt idx="6">
                        <c:v>7.6240819835386988E-3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44-428C-9853-496C1DDF2A1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500'!$K$84</c15:sqref>
                        </c15:formulaRef>
                      </c:ext>
                    </c:extLst>
                    <c:strCache>
                      <c:ptCount val="1"/>
                      <c:pt idx="0">
                        <c:v>PLUS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500'!$L$84:$R$84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53</c:v>
                      </c:pt>
                      <c:pt idx="1">
                        <c:v>55</c:v>
                      </c:pt>
                      <c:pt idx="2">
                        <c:v>57</c:v>
                      </c:pt>
                      <c:pt idx="3">
                        <c:v>54</c:v>
                      </c:pt>
                      <c:pt idx="4">
                        <c:v>44</c:v>
                      </c:pt>
                      <c:pt idx="5">
                        <c:v>34</c:v>
                      </c:pt>
                      <c:pt idx="6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244-428C-9853-496C1DDF2A17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500'!$K$85</c15:sqref>
                        </c15:formulaRef>
                      </c:ext>
                    </c:extLst>
                    <c:strCache>
                      <c:ptCount val="1"/>
                      <c:pt idx="0">
                        <c:v>MINUS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500'!$L$85:$R$85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</c:v>
                      </c:pt>
                      <c:pt idx="1">
                        <c:v>14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244-428C-9853-496C1DDF2A1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500'!$K$86</c15:sqref>
                        </c15:formulaRef>
                      </c:ext>
                    </c:extLst>
                    <c:strCache>
                      <c:ptCount val="1"/>
                      <c:pt idx="0">
                        <c:v>Bez dywidend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500'!$L$86:$R$86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0.72602739726027399</c:v>
                      </c:pt>
                      <c:pt idx="1">
                        <c:v>0.79710144927536231</c:v>
                      </c:pt>
                      <c:pt idx="2">
                        <c:v>0.890625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244-428C-9853-496C1DDF2A17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500'!$K$87</c15:sqref>
                        </c15:formulaRef>
                      </c:ext>
                    </c:extLst>
                    <c:strCache>
                      <c:ptCount val="1"/>
                      <c:pt idx="0">
                        <c:v>Z dywidendami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500'!$L$87:$R$87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0.78082191780821919</c:v>
                      </c:pt>
                      <c:pt idx="1">
                        <c:v>0.79166666666666663</c:v>
                      </c:pt>
                      <c:pt idx="2">
                        <c:v>0.91666666666666663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11-4126-8705-F8885B1D5F23}"/>
                  </c:ext>
                </c:extLst>
              </c15:ser>
            </c15:filteredLineSeries>
          </c:ext>
        </c:extLst>
      </c:lineChart>
      <c:catAx>
        <c:axId val="10582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3867968"/>
        <c:crosses val="autoZero"/>
        <c:auto val="1"/>
        <c:lblAlgn val="ctr"/>
        <c:lblOffset val="100"/>
        <c:noMultiLvlLbl val="0"/>
      </c:catAx>
      <c:valAx>
        <c:axId val="1063867968"/>
        <c:scaling>
          <c:orientation val="minMax"/>
          <c:max val="0.5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82025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Statystyki  średniorocznych stóp zwrotu dla danego okresu obserwacji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'S&amp;P 500'!$T$78</c:f>
              <c:strCache>
                <c:ptCount val="1"/>
                <c:pt idx="0">
                  <c:v>Minimum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'S&amp;P 500'!$U$77:$AA$77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500'!$U$78:$AA$78</c:f>
              <c:numCache>
                <c:formatCode>0.0%</c:formatCode>
                <c:ptCount val="7"/>
                <c:pt idx="0">
                  <c:v>-0.36552344111798196</c:v>
                </c:pt>
                <c:pt idx="1">
                  <c:v>-2.3718839805758063E-2</c:v>
                </c:pt>
                <c:pt idx="2">
                  <c:v>-1.3583080163420136E-2</c:v>
                </c:pt>
                <c:pt idx="3">
                  <c:v>5.5621605692399934E-2</c:v>
                </c:pt>
                <c:pt idx="4">
                  <c:v>9.2585225516447212E-2</c:v>
                </c:pt>
                <c:pt idx="5">
                  <c:v>8.8456598473595882E-2</c:v>
                </c:pt>
                <c:pt idx="6">
                  <c:v>9.0428598001888405E-2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C-49BD-9466-6001ED5F8BD8}"/>
            </c:ext>
          </c:extLst>
        </c:ser>
        <c:ser>
          <c:idx val="1"/>
          <c:order val="1"/>
          <c:tx>
            <c:strRef>
              <c:f>'S&amp;P 500'!$T$79</c:f>
              <c:strCache>
                <c:ptCount val="1"/>
                <c:pt idx="0">
                  <c:v>Średnia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'S&amp;P 500'!$U$77:$AA$77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500'!$U$79:$AA$79</c:f>
              <c:numCache>
                <c:formatCode>0.0%</c:formatCode>
                <c:ptCount val="7"/>
                <c:pt idx="0">
                  <c:v>0.12377098142394125</c:v>
                </c:pt>
                <c:pt idx="1">
                  <c:v>0.11023860223134721</c:v>
                </c:pt>
                <c:pt idx="2">
                  <c:v>0.10501020239163782</c:v>
                </c:pt>
                <c:pt idx="3">
                  <c:v>0.10192918210379462</c:v>
                </c:pt>
                <c:pt idx="4">
                  <c:v>0.10812406980617378</c:v>
                </c:pt>
                <c:pt idx="5">
                  <c:v>0.10942178591372934</c:v>
                </c:pt>
                <c:pt idx="6">
                  <c:v>0.10329821433230679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C-49BD-9466-6001ED5F8BD8}"/>
            </c:ext>
          </c:extLst>
        </c:ser>
        <c:ser>
          <c:idx val="2"/>
          <c:order val="2"/>
          <c:tx>
            <c:strRef>
              <c:f>'S&amp;P 500'!$T$80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'S&amp;P 500'!$U$77:$AA$77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500'!$U$80:$AA$80</c:f>
              <c:numCache>
                <c:formatCode>0.0%</c:formatCode>
                <c:ptCount val="7"/>
                <c:pt idx="0">
                  <c:v>0.14821092278719417</c:v>
                </c:pt>
                <c:pt idx="1">
                  <c:v>0.12690140718686727</c:v>
                </c:pt>
                <c:pt idx="2">
                  <c:v>0.10913878443703429</c:v>
                </c:pt>
                <c:pt idx="3">
                  <c:v>9.5139898762407804E-2</c:v>
                </c:pt>
                <c:pt idx="4">
                  <c:v>0.10559976602595689</c:v>
                </c:pt>
                <c:pt idx="5">
                  <c:v>0.11054995840027848</c:v>
                </c:pt>
                <c:pt idx="6">
                  <c:v>0.10228420760398294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C-49BD-9466-6001ED5F8BD8}"/>
            </c:ext>
          </c:extLst>
        </c:ser>
        <c:ser>
          <c:idx val="3"/>
          <c:order val="3"/>
          <c:tx>
            <c:strRef>
              <c:f>'S&amp;P 500'!$T$81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'S&amp;P 500'!$U$77:$AA$77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500'!$U$81:$AA$81</c:f>
              <c:numCache>
                <c:formatCode>0.0%</c:formatCode>
                <c:ptCount val="7"/>
                <c:pt idx="0">
                  <c:v>0.51229343006852068</c:v>
                </c:pt>
                <c:pt idx="1">
                  <c:v>0.28278331161271253</c:v>
                </c:pt>
                <c:pt idx="2">
                  <c:v>0.18970516033895546</c:v>
                </c:pt>
                <c:pt idx="3">
                  <c:v>0.17600765801824036</c:v>
                </c:pt>
                <c:pt idx="4">
                  <c:v>0.13528752011820688</c:v>
                </c:pt>
                <c:pt idx="5">
                  <c:v>0.12186812835030669</c:v>
                </c:pt>
                <c:pt idx="6">
                  <c:v>0.12548018132309124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C-49BD-9466-6001ED5F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202544"/>
        <c:axId val="106386796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'S&amp;P 500'!$T$82</c15:sqref>
                        </c15:formulaRef>
                      </c:ext>
                    </c:extLst>
                    <c:strCache>
                      <c:ptCount val="1"/>
                      <c:pt idx="0">
                        <c:v>MAX-MIN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'S&amp;P 500'!$U$82:$AA$82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0.87781687118650265</c:v>
                      </c:pt>
                      <c:pt idx="1">
                        <c:v>0.30650215141847059</c:v>
                      </c:pt>
                      <c:pt idx="2">
                        <c:v>0.20328824050237559</c:v>
                      </c:pt>
                      <c:pt idx="3">
                        <c:v>0.12038605232584043</c:v>
                      </c:pt>
                      <c:pt idx="4">
                        <c:v>4.2702294601759672E-2</c:v>
                      </c:pt>
                      <c:pt idx="5">
                        <c:v>3.341152987671081E-2</c:v>
                      </c:pt>
                      <c:pt idx="6">
                        <c:v>3.5051583321202839E-2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55C-49BD-9466-6001ED5F8BD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500'!$T$83</c15:sqref>
                        </c15:formulaRef>
                      </c:ext>
                    </c:extLst>
                    <c:strCache>
                      <c:ptCount val="1"/>
                      <c:pt idx="0">
                        <c:v>Odchylenie standardowe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500'!$U$83:$AA$83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0.17038280729711447</c:v>
                      </c:pt>
                      <c:pt idx="1">
                        <c:v>7.0775403408737086E-2</c:v>
                      </c:pt>
                      <c:pt idx="2">
                        <c:v>4.97604516232222E-2</c:v>
                      </c:pt>
                      <c:pt idx="3">
                        <c:v>3.00165643448221E-2</c:v>
                      </c:pt>
                      <c:pt idx="4">
                        <c:v>1.1349959221292252E-2</c:v>
                      </c:pt>
                      <c:pt idx="5">
                        <c:v>8.1206386134535617E-3</c:v>
                      </c:pt>
                      <c:pt idx="6">
                        <c:v>8.6648693089262322E-3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5C-49BD-9466-6001ED5F8BD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500'!$T$84</c15:sqref>
                        </c15:formulaRef>
                      </c:ext>
                    </c:extLst>
                    <c:strCache>
                      <c:ptCount val="1"/>
                      <c:pt idx="0">
                        <c:v>PLUS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500'!$U$84:$AA$84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19</c:v>
                      </c:pt>
                      <c:pt idx="2">
                        <c:v>22</c:v>
                      </c:pt>
                      <c:pt idx="3">
                        <c:v>24</c:v>
                      </c:pt>
                      <c:pt idx="4">
                        <c:v>24</c:v>
                      </c:pt>
                      <c:pt idx="5">
                        <c:v>24</c:v>
                      </c:pt>
                      <c:pt idx="6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5C-49BD-9466-6001ED5F8BD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500'!$T$85</c15:sqref>
                        </c15:formulaRef>
                      </c:ext>
                    </c:extLst>
                    <c:strCache>
                      <c:ptCount val="1"/>
                      <c:pt idx="0">
                        <c:v>MINUS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500'!$U$85:$AA$85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5C-49BD-9466-6001ED5F8BD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500'!$T$86</c15:sqref>
                        </c15:formulaRef>
                      </c:ext>
                    </c:extLst>
                    <c:strCache>
                      <c:ptCount val="1"/>
                      <c:pt idx="0">
                        <c:v>RATIO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500'!$U$86:$AA$86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0.78082191780821919</c:v>
                      </c:pt>
                      <c:pt idx="1">
                        <c:v>0.79166666666666663</c:v>
                      </c:pt>
                      <c:pt idx="2">
                        <c:v>0.91666666666666663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699-48B1-B689-3A65E7393CB6}"/>
                  </c:ext>
                </c:extLst>
              </c15:ser>
            </c15:filteredLineSeries>
          </c:ext>
        </c:extLst>
      </c:lineChart>
      <c:catAx>
        <c:axId val="10582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3867968"/>
        <c:crosses val="autoZero"/>
        <c:auto val="1"/>
        <c:lblAlgn val="ctr"/>
        <c:lblOffset val="100"/>
        <c:noMultiLvlLbl val="0"/>
      </c:catAx>
      <c:valAx>
        <c:axId val="1063867968"/>
        <c:scaling>
          <c:orientation val="minMax"/>
          <c:max val="0.60000000000000009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82025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Prawdopodobieństwo dodatniej stopy zwrotu dla danego okresu obserwacji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'S&amp;P 500'!$K$86</c:f>
              <c:strCache>
                <c:ptCount val="1"/>
                <c:pt idx="0">
                  <c:v>Bez dywidend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500'!$L$86:$R$86</c:f>
              <c:numCache>
                <c:formatCode>0%</c:formatCode>
                <c:ptCount val="7"/>
                <c:pt idx="0">
                  <c:v>0.72602739726027399</c:v>
                </c:pt>
                <c:pt idx="1">
                  <c:v>0.79710144927536231</c:v>
                </c:pt>
                <c:pt idx="2">
                  <c:v>0.890625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1-41A8-A37D-0183A8CDE4EC}"/>
            </c:ext>
          </c:extLst>
        </c:ser>
        <c:ser>
          <c:idx val="7"/>
          <c:order val="7"/>
          <c:tx>
            <c:strRef>
              <c:f>'S&amp;P 500'!$K$87</c:f>
              <c:strCache>
                <c:ptCount val="1"/>
                <c:pt idx="0">
                  <c:v>Z dywidendami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</c:strRef>
          </c:cat>
          <c:val>
            <c:numRef>
              <c:f>'S&amp;P 500'!$L$87:$R$87</c:f>
              <c:numCache>
                <c:formatCode>0%</c:formatCode>
                <c:ptCount val="7"/>
                <c:pt idx="0">
                  <c:v>0.78082191780821919</c:v>
                </c:pt>
                <c:pt idx="1">
                  <c:v>0.79166666666666663</c:v>
                </c:pt>
                <c:pt idx="2">
                  <c:v>0.91666666666666663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1-41A8-A37D-0183A8CD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78786256"/>
        <c:axId val="197878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'S&amp;P 500'!$K$78</c15:sqref>
                        </c15:formulaRef>
                      </c:ext>
                    </c:extLst>
                    <c:strCache>
                      <c:ptCount val="1"/>
                      <c:pt idx="0">
                        <c:v>Minimum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'S&amp;P 500'!$L$78:$R$78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-0.38485793674575708</c:v>
                      </c:pt>
                      <c:pt idx="1">
                        <c:v>-5.724256165075936E-2</c:v>
                      </c:pt>
                      <c:pt idx="2">
                        <c:v>-3.0344462569965147E-2</c:v>
                      </c:pt>
                      <c:pt idx="3">
                        <c:v>2.7271368478066327E-2</c:v>
                      </c:pt>
                      <c:pt idx="4">
                        <c:v>5.2530277417921489E-2</c:v>
                      </c:pt>
                      <c:pt idx="5">
                        <c:v>5.5562592989029325E-2</c:v>
                      </c:pt>
                      <c:pt idx="6">
                        <c:v>5.7488868323268161E-2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FD1-41A8-A37D-0183A8CDE4E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500'!$K$79</c15:sqref>
                        </c15:formulaRef>
                      </c:ext>
                    </c:extLst>
                    <c:strCache>
                      <c:ptCount val="1"/>
                      <c:pt idx="0">
                        <c:v>Średnia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500'!$L$79:$R$79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9.1205012046657249E-2</c:v>
                      </c:pt>
                      <c:pt idx="1">
                        <c:v>7.8044658183933288E-2</c:v>
                      </c:pt>
                      <c:pt idx="2">
                        <c:v>7.3011143909539722E-2</c:v>
                      </c:pt>
                      <c:pt idx="3">
                        <c:v>6.9556220651410622E-2</c:v>
                      </c:pt>
                      <c:pt idx="4">
                        <c:v>7.4712927434875856E-2</c:v>
                      </c:pt>
                      <c:pt idx="5">
                        <c:v>7.5784955038395982E-2</c:v>
                      </c:pt>
                      <c:pt idx="6">
                        <c:v>7.0551256263899145E-2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D1-41A8-A37D-0183A8CDE4E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500'!$K$80</c15:sqref>
                        </c15:formulaRef>
                      </c:ext>
                    </c:extLst>
                    <c:strCache>
                      <c:ptCount val="1"/>
                      <c:pt idx="0">
                        <c:v>Mediana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500'!$L$80:$R$80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0.11779554059739161</c:v>
                      </c:pt>
                      <c:pt idx="1">
                        <c:v>9.1519626276091781E-2</c:v>
                      </c:pt>
                      <c:pt idx="2">
                        <c:v>7.9068705907071712E-2</c:v>
                      </c:pt>
                      <c:pt idx="3">
                        <c:v>6.8309883090573176E-2</c:v>
                      </c:pt>
                      <c:pt idx="4">
                        <c:v>7.6989382250400862E-2</c:v>
                      </c:pt>
                      <c:pt idx="5">
                        <c:v>7.4332312060631733E-2</c:v>
                      </c:pt>
                      <c:pt idx="6">
                        <c:v>6.9741635097779087E-2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D1-41A8-A37D-0183A8CDE4E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500'!$K$81</c15:sqref>
                        </c15:formulaRef>
                      </c:ext>
                    </c:extLst>
                    <c:strCache>
                      <c:ptCount val="1"/>
                      <c:pt idx="0">
                        <c:v>Maksimum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500'!$L$81:$R$81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0.45022168480451419</c:v>
                      </c:pt>
                      <c:pt idx="1">
                        <c:v>0.26184358542130859</c:v>
                      </c:pt>
                      <c:pt idx="2">
                        <c:v>0.16038631798297609</c:v>
                      </c:pt>
                      <c:pt idx="3">
                        <c:v>0.13945102729265613</c:v>
                      </c:pt>
                      <c:pt idx="4">
                        <c:v>0.10047480705650269</c:v>
                      </c:pt>
                      <c:pt idx="5">
                        <c:v>9.5838181339774176E-2</c:v>
                      </c:pt>
                      <c:pt idx="6">
                        <c:v>8.6967254194804777E-2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D1-41A8-A37D-0183A8CDE4E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500'!$K$84</c15:sqref>
                        </c15:formulaRef>
                      </c:ext>
                    </c:extLst>
                    <c:strCache>
                      <c:ptCount val="1"/>
                      <c:pt idx="0">
                        <c:v>PLUS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500'!$L$84:$R$84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53</c:v>
                      </c:pt>
                      <c:pt idx="1">
                        <c:v>55</c:v>
                      </c:pt>
                      <c:pt idx="2">
                        <c:v>57</c:v>
                      </c:pt>
                      <c:pt idx="3">
                        <c:v>54</c:v>
                      </c:pt>
                      <c:pt idx="4">
                        <c:v>44</c:v>
                      </c:pt>
                      <c:pt idx="5">
                        <c:v>34</c:v>
                      </c:pt>
                      <c:pt idx="6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FD1-41A8-A37D-0183A8CDE4E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500'!$K$85</c15:sqref>
                        </c15:formulaRef>
                      </c:ext>
                    </c:extLst>
                    <c:strCache>
                      <c:ptCount val="1"/>
                      <c:pt idx="0">
                        <c:v>MINUS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500'!$L$85:$R$85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</c:v>
                      </c:pt>
                      <c:pt idx="1">
                        <c:v>14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FD1-41A8-A37D-0183A8CDE4EC}"/>
                  </c:ext>
                </c:extLst>
              </c15:ser>
            </c15:filteredBarSeries>
          </c:ext>
        </c:extLst>
      </c:barChart>
      <c:catAx>
        <c:axId val="19787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78787216"/>
        <c:crosses val="autoZero"/>
        <c:auto val="1"/>
        <c:lblAlgn val="ctr"/>
        <c:lblOffset val="100"/>
        <c:noMultiLvlLbl val="0"/>
      </c:catAx>
      <c:valAx>
        <c:axId val="19787872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787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Stopa dywidendy S&amp;P 500 dla danego roku oraz średnia z</a:t>
            </a:r>
            <a:r>
              <a:rPr lang="pl-PL" baseline="0"/>
              <a:t> całego okresu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'S&amp;P 500'!$F$2</c:f>
              <c:strCache>
                <c:ptCount val="1"/>
                <c:pt idx="0">
                  <c:v>DIV YIELD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'S&amp;P 500'!$A$3:$A$76</c:f>
              <c:numCache>
                <c:formatCode>m/d/yyyy</c:formatCode>
                <c:ptCount val="74"/>
                <c:pt idx="0">
                  <c:v>45291</c:v>
                </c:pt>
                <c:pt idx="1">
                  <c:v>44926</c:v>
                </c:pt>
                <c:pt idx="2">
                  <c:v>44561</c:v>
                </c:pt>
                <c:pt idx="3">
                  <c:v>44196</c:v>
                </c:pt>
                <c:pt idx="4">
                  <c:v>43830</c:v>
                </c:pt>
                <c:pt idx="5">
                  <c:v>43465</c:v>
                </c:pt>
                <c:pt idx="6">
                  <c:v>43100</c:v>
                </c:pt>
                <c:pt idx="7">
                  <c:v>42735</c:v>
                </c:pt>
                <c:pt idx="8">
                  <c:v>42369</c:v>
                </c:pt>
                <c:pt idx="9">
                  <c:v>42004</c:v>
                </c:pt>
                <c:pt idx="10">
                  <c:v>41639</c:v>
                </c:pt>
                <c:pt idx="11">
                  <c:v>41274</c:v>
                </c:pt>
                <c:pt idx="12">
                  <c:v>40908</c:v>
                </c:pt>
                <c:pt idx="13">
                  <c:v>40543</c:v>
                </c:pt>
                <c:pt idx="14">
                  <c:v>40178</c:v>
                </c:pt>
                <c:pt idx="15">
                  <c:v>39813</c:v>
                </c:pt>
                <c:pt idx="16">
                  <c:v>39447</c:v>
                </c:pt>
                <c:pt idx="17">
                  <c:v>39082</c:v>
                </c:pt>
                <c:pt idx="18">
                  <c:v>38717</c:v>
                </c:pt>
                <c:pt idx="19">
                  <c:v>38352</c:v>
                </c:pt>
                <c:pt idx="20">
                  <c:v>37986</c:v>
                </c:pt>
                <c:pt idx="21">
                  <c:v>37621</c:v>
                </c:pt>
                <c:pt idx="22">
                  <c:v>37256</c:v>
                </c:pt>
                <c:pt idx="23">
                  <c:v>36891</c:v>
                </c:pt>
                <c:pt idx="24">
                  <c:v>36525</c:v>
                </c:pt>
                <c:pt idx="25">
                  <c:v>36160</c:v>
                </c:pt>
                <c:pt idx="26">
                  <c:v>35795</c:v>
                </c:pt>
                <c:pt idx="27">
                  <c:v>35430</c:v>
                </c:pt>
                <c:pt idx="28">
                  <c:v>35064</c:v>
                </c:pt>
                <c:pt idx="29">
                  <c:v>34699</c:v>
                </c:pt>
                <c:pt idx="30">
                  <c:v>34334</c:v>
                </c:pt>
                <c:pt idx="31">
                  <c:v>33969</c:v>
                </c:pt>
                <c:pt idx="32">
                  <c:v>33603</c:v>
                </c:pt>
                <c:pt idx="33">
                  <c:v>33238</c:v>
                </c:pt>
                <c:pt idx="34">
                  <c:v>32873</c:v>
                </c:pt>
                <c:pt idx="35">
                  <c:v>32508</c:v>
                </c:pt>
                <c:pt idx="36">
                  <c:v>32142</c:v>
                </c:pt>
                <c:pt idx="37">
                  <c:v>31777</c:v>
                </c:pt>
                <c:pt idx="38">
                  <c:v>31412</c:v>
                </c:pt>
                <c:pt idx="39">
                  <c:v>31047</c:v>
                </c:pt>
                <c:pt idx="40">
                  <c:v>30681</c:v>
                </c:pt>
                <c:pt idx="41">
                  <c:v>30316</c:v>
                </c:pt>
                <c:pt idx="42">
                  <c:v>29951</c:v>
                </c:pt>
                <c:pt idx="43">
                  <c:v>29586</c:v>
                </c:pt>
                <c:pt idx="44">
                  <c:v>29220</c:v>
                </c:pt>
                <c:pt idx="45">
                  <c:v>28855</c:v>
                </c:pt>
                <c:pt idx="46">
                  <c:v>28490</c:v>
                </c:pt>
                <c:pt idx="47">
                  <c:v>28125</c:v>
                </c:pt>
                <c:pt idx="48">
                  <c:v>27759</c:v>
                </c:pt>
                <c:pt idx="49">
                  <c:v>27394</c:v>
                </c:pt>
                <c:pt idx="50">
                  <c:v>27029</c:v>
                </c:pt>
                <c:pt idx="51">
                  <c:v>26664</c:v>
                </c:pt>
                <c:pt idx="52">
                  <c:v>26298</c:v>
                </c:pt>
                <c:pt idx="53">
                  <c:v>25933</c:v>
                </c:pt>
                <c:pt idx="54">
                  <c:v>25568</c:v>
                </c:pt>
                <c:pt idx="55">
                  <c:v>25203</c:v>
                </c:pt>
                <c:pt idx="56">
                  <c:v>24837</c:v>
                </c:pt>
                <c:pt idx="57">
                  <c:v>24472</c:v>
                </c:pt>
                <c:pt idx="58">
                  <c:v>24107</c:v>
                </c:pt>
                <c:pt idx="59">
                  <c:v>23742</c:v>
                </c:pt>
                <c:pt idx="60">
                  <c:v>23376</c:v>
                </c:pt>
                <c:pt idx="61">
                  <c:v>23011</c:v>
                </c:pt>
                <c:pt idx="62">
                  <c:v>22646</c:v>
                </c:pt>
                <c:pt idx="63">
                  <c:v>22281</c:v>
                </c:pt>
                <c:pt idx="64">
                  <c:v>21915</c:v>
                </c:pt>
                <c:pt idx="65">
                  <c:v>21550</c:v>
                </c:pt>
                <c:pt idx="66">
                  <c:v>21185</c:v>
                </c:pt>
                <c:pt idx="67">
                  <c:v>20820</c:v>
                </c:pt>
                <c:pt idx="68">
                  <c:v>20454</c:v>
                </c:pt>
                <c:pt idx="69">
                  <c:v>20089</c:v>
                </c:pt>
                <c:pt idx="70">
                  <c:v>19724</c:v>
                </c:pt>
                <c:pt idx="71">
                  <c:v>19359</c:v>
                </c:pt>
                <c:pt idx="72">
                  <c:v>18993</c:v>
                </c:pt>
                <c:pt idx="73">
                  <c:v>18628</c:v>
                </c:pt>
              </c:numCache>
            </c:numRef>
          </c:cat>
          <c:val>
            <c:numRef>
              <c:f>'S&amp;P 500'!$F$3:$F$76</c:f>
              <c:numCache>
                <c:formatCode>0.0%</c:formatCode>
                <c:ptCount val="74"/>
                <c:pt idx="0">
                  <c:v>1.4739244783092426E-2</c:v>
                </c:pt>
                <c:pt idx="1">
                  <c:v>1.7429352780309937E-2</c:v>
                </c:pt>
                <c:pt idx="2">
                  <c:v>1.2672017691818728E-2</c:v>
                </c:pt>
                <c:pt idx="3">
                  <c:v>1.5515910549060633E-2</c:v>
                </c:pt>
                <c:pt idx="4">
                  <c:v>1.8026606577978072E-2</c:v>
                </c:pt>
                <c:pt idx="5">
                  <c:v>2.1441250972335801E-2</c:v>
                </c:pt>
                <c:pt idx="6">
                  <c:v>1.830109851474224E-2</c:v>
                </c:pt>
                <c:pt idx="7">
                  <c:v>2.0412447573062719E-2</c:v>
                </c:pt>
                <c:pt idx="8">
                  <c:v>2.1228607493370646E-2</c:v>
                </c:pt>
                <c:pt idx="9">
                  <c:v>1.9155859925202776E-2</c:v>
                </c:pt>
                <c:pt idx="10">
                  <c:v>1.8930294964184469E-2</c:v>
                </c:pt>
                <c:pt idx="11">
                  <c:v>2.1911526514700005E-2</c:v>
                </c:pt>
                <c:pt idx="12">
                  <c:v>2.1016221374045803E-2</c:v>
                </c:pt>
                <c:pt idx="13">
                  <c:v>1.8073534556788905E-2</c:v>
                </c:pt>
                <c:pt idx="14">
                  <c:v>2.0096852300242132E-2</c:v>
                </c:pt>
                <c:pt idx="15">
                  <c:v>3.1430943814004984E-2</c:v>
                </c:pt>
                <c:pt idx="16">
                  <c:v>1.8885014574082652E-2</c:v>
                </c:pt>
                <c:pt idx="17">
                  <c:v>1.7542127899598109E-2</c:v>
                </c:pt>
                <c:pt idx="18">
                  <c:v>1.7800350880003844E-2</c:v>
                </c:pt>
                <c:pt idx="19">
                  <c:v>1.6040662750016504E-2</c:v>
                </c:pt>
                <c:pt idx="20">
                  <c:v>1.5639614360745378E-2</c:v>
                </c:pt>
                <c:pt idx="21">
                  <c:v>1.8265099679479892E-2</c:v>
                </c:pt>
                <c:pt idx="22">
                  <c:v>1.3709846003762806E-2</c:v>
                </c:pt>
                <c:pt idx="23">
                  <c:v>1.2323143575605175E-2</c:v>
                </c:pt>
                <c:pt idx="24">
                  <c:v>1.1359537178832738E-2</c:v>
                </c:pt>
                <c:pt idx="25">
                  <c:v>1.3178981964319126E-2</c:v>
                </c:pt>
                <c:pt idx="26">
                  <c:v>1.5972300938759107E-2</c:v>
                </c:pt>
                <c:pt idx="27">
                  <c:v>2.0115020115020116E-2</c:v>
                </c:pt>
                <c:pt idx="28">
                  <c:v>2.2388907830435276E-2</c:v>
                </c:pt>
                <c:pt idx="29">
                  <c:v>2.867594225618917E-2</c:v>
                </c:pt>
                <c:pt idx="30">
                  <c:v>2.6969664487083291E-2</c:v>
                </c:pt>
                <c:pt idx="31">
                  <c:v>2.8436345275527304E-2</c:v>
                </c:pt>
                <c:pt idx="32">
                  <c:v>2.9250281713778799E-2</c:v>
                </c:pt>
                <c:pt idx="33">
                  <c:v>3.6611955665919689E-2</c:v>
                </c:pt>
                <c:pt idx="34">
                  <c:v>3.12959818902094E-2</c:v>
                </c:pt>
                <c:pt idx="35">
                  <c:v>3.5107302318882323E-2</c:v>
                </c:pt>
                <c:pt idx="36">
                  <c:v>3.5656467540877451E-2</c:v>
                </c:pt>
                <c:pt idx="37">
                  <c:v>3.4190857661972995E-2</c:v>
                </c:pt>
                <c:pt idx="38">
                  <c:v>3.739113971980311E-2</c:v>
                </c:pt>
                <c:pt idx="39">
                  <c:v>4.5025113609184403E-2</c:v>
                </c:pt>
                <c:pt idx="40">
                  <c:v>4.2987934275147029E-2</c:v>
                </c:pt>
                <c:pt idx="41">
                  <c:v>4.8848122866894203E-2</c:v>
                </c:pt>
                <c:pt idx="42">
                  <c:v>5.4100367197062425E-2</c:v>
                </c:pt>
                <c:pt idx="43">
                  <c:v>4.5374189746611671E-2</c:v>
                </c:pt>
                <c:pt idx="44">
                  <c:v>5.234389475634612E-2</c:v>
                </c:pt>
                <c:pt idx="45">
                  <c:v>5.2752054937051297E-2</c:v>
                </c:pt>
                <c:pt idx="46">
                  <c:v>4.9106203995793907E-2</c:v>
                </c:pt>
                <c:pt idx="47">
                  <c:v>3.768844221105528E-2</c:v>
                </c:pt>
                <c:pt idx="48">
                  <c:v>4.0802749750526668E-2</c:v>
                </c:pt>
                <c:pt idx="49">
                  <c:v>5.2508751458576426E-2</c:v>
                </c:pt>
                <c:pt idx="50">
                  <c:v>3.4648898001025115E-2</c:v>
                </c:pt>
                <c:pt idx="51">
                  <c:v>2.6683608640406607E-2</c:v>
                </c:pt>
                <c:pt idx="52">
                  <c:v>3.0071505534332448E-2</c:v>
                </c:pt>
                <c:pt idx="53">
                  <c:v>3.4074877916440587E-2</c:v>
                </c:pt>
                <c:pt idx="54">
                  <c:v>3.4325439930480123E-2</c:v>
                </c:pt>
                <c:pt idx="55">
                  <c:v>2.9559021760061619E-2</c:v>
                </c:pt>
                <c:pt idx="56">
                  <c:v>3.0268477246812479E-2</c:v>
                </c:pt>
                <c:pt idx="57">
                  <c:v>3.572762355284452E-2</c:v>
                </c:pt>
                <c:pt idx="58">
                  <c:v>2.9427674997295251E-2</c:v>
                </c:pt>
                <c:pt idx="59">
                  <c:v>2.9498525073746312E-2</c:v>
                </c:pt>
                <c:pt idx="60">
                  <c:v>3.039189549453479E-2</c:v>
                </c:pt>
                <c:pt idx="61">
                  <c:v>3.375594294770206E-2</c:v>
                </c:pt>
                <c:pt idx="62">
                  <c:v>2.8232005590496156E-2</c:v>
                </c:pt>
                <c:pt idx="63">
                  <c:v>3.3557046979865772E-2</c:v>
                </c:pt>
                <c:pt idx="64">
                  <c:v>3.055601936884288E-2</c:v>
                </c:pt>
                <c:pt idx="65">
                  <c:v>3.1697156312262269E-2</c:v>
                </c:pt>
                <c:pt idx="66">
                  <c:v>4.4761190297574395E-2</c:v>
                </c:pt>
                <c:pt idx="67">
                  <c:v>3.7283051210627811E-2</c:v>
                </c:pt>
                <c:pt idx="68">
                  <c:v>3.6059806508355323E-2</c:v>
                </c:pt>
                <c:pt idx="69">
                  <c:v>4.2801556420233471E-2</c:v>
                </c:pt>
                <c:pt idx="70">
                  <c:v>5.8444175735590492E-2</c:v>
                </c:pt>
                <c:pt idx="71">
                  <c:v>5.3067369213398566E-2</c:v>
                </c:pt>
                <c:pt idx="72">
                  <c:v>5.9318468657972231E-2</c:v>
                </c:pt>
                <c:pt idx="73">
                  <c:v>7.2023517883390495E-2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D-4A45-8AEB-2C96DD89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487824"/>
        <c:axId val="1452490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'S&amp;P 500'!$B$2</c15:sqref>
                        </c15:formulaRef>
                      </c:ext>
                    </c:extLst>
                    <c:strCache>
                      <c:ptCount val="1"/>
                      <c:pt idx="0">
                        <c:v>S&amp;P NO DIV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'S&amp;P 500'!$A$3:$A$76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45291</c:v>
                      </c:pt>
                      <c:pt idx="1">
                        <c:v>44926</c:v>
                      </c:pt>
                      <c:pt idx="2">
                        <c:v>44561</c:v>
                      </c:pt>
                      <c:pt idx="3">
                        <c:v>44196</c:v>
                      </c:pt>
                      <c:pt idx="4">
                        <c:v>43830</c:v>
                      </c:pt>
                      <c:pt idx="5">
                        <c:v>43465</c:v>
                      </c:pt>
                      <c:pt idx="6">
                        <c:v>43100</c:v>
                      </c:pt>
                      <c:pt idx="7">
                        <c:v>42735</c:v>
                      </c:pt>
                      <c:pt idx="8">
                        <c:v>42369</c:v>
                      </c:pt>
                      <c:pt idx="9">
                        <c:v>42004</c:v>
                      </c:pt>
                      <c:pt idx="10">
                        <c:v>41639</c:v>
                      </c:pt>
                      <c:pt idx="11">
                        <c:v>41274</c:v>
                      </c:pt>
                      <c:pt idx="12">
                        <c:v>40908</c:v>
                      </c:pt>
                      <c:pt idx="13">
                        <c:v>40543</c:v>
                      </c:pt>
                      <c:pt idx="14">
                        <c:v>40178</c:v>
                      </c:pt>
                      <c:pt idx="15">
                        <c:v>39813</c:v>
                      </c:pt>
                      <c:pt idx="16">
                        <c:v>39447</c:v>
                      </c:pt>
                      <c:pt idx="17">
                        <c:v>39082</c:v>
                      </c:pt>
                      <c:pt idx="18">
                        <c:v>38717</c:v>
                      </c:pt>
                      <c:pt idx="19">
                        <c:v>38352</c:v>
                      </c:pt>
                      <c:pt idx="20">
                        <c:v>37986</c:v>
                      </c:pt>
                      <c:pt idx="21">
                        <c:v>37621</c:v>
                      </c:pt>
                      <c:pt idx="22">
                        <c:v>37256</c:v>
                      </c:pt>
                      <c:pt idx="23">
                        <c:v>36891</c:v>
                      </c:pt>
                      <c:pt idx="24">
                        <c:v>36525</c:v>
                      </c:pt>
                      <c:pt idx="25">
                        <c:v>36160</c:v>
                      </c:pt>
                      <c:pt idx="26">
                        <c:v>35795</c:v>
                      </c:pt>
                      <c:pt idx="27">
                        <c:v>35430</c:v>
                      </c:pt>
                      <c:pt idx="28">
                        <c:v>35064</c:v>
                      </c:pt>
                      <c:pt idx="29">
                        <c:v>34699</c:v>
                      </c:pt>
                      <c:pt idx="30">
                        <c:v>34334</c:v>
                      </c:pt>
                      <c:pt idx="31">
                        <c:v>33969</c:v>
                      </c:pt>
                      <c:pt idx="32">
                        <c:v>33603</c:v>
                      </c:pt>
                      <c:pt idx="33">
                        <c:v>33238</c:v>
                      </c:pt>
                      <c:pt idx="34">
                        <c:v>32873</c:v>
                      </c:pt>
                      <c:pt idx="35">
                        <c:v>32508</c:v>
                      </c:pt>
                      <c:pt idx="36">
                        <c:v>32142</c:v>
                      </c:pt>
                      <c:pt idx="37">
                        <c:v>31777</c:v>
                      </c:pt>
                      <c:pt idx="38">
                        <c:v>31412</c:v>
                      </c:pt>
                      <c:pt idx="39">
                        <c:v>31047</c:v>
                      </c:pt>
                      <c:pt idx="40">
                        <c:v>30681</c:v>
                      </c:pt>
                      <c:pt idx="41">
                        <c:v>30316</c:v>
                      </c:pt>
                      <c:pt idx="42">
                        <c:v>29951</c:v>
                      </c:pt>
                      <c:pt idx="43">
                        <c:v>29586</c:v>
                      </c:pt>
                      <c:pt idx="44">
                        <c:v>29220</c:v>
                      </c:pt>
                      <c:pt idx="45">
                        <c:v>28855</c:v>
                      </c:pt>
                      <c:pt idx="46">
                        <c:v>28490</c:v>
                      </c:pt>
                      <c:pt idx="47">
                        <c:v>28125</c:v>
                      </c:pt>
                      <c:pt idx="48">
                        <c:v>27759</c:v>
                      </c:pt>
                      <c:pt idx="49">
                        <c:v>27394</c:v>
                      </c:pt>
                      <c:pt idx="50">
                        <c:v>27029</c:v>
                      </c:pt>
                      <c:pt idx="51">
                        <c:v>26664</c:v>
                      </c:pt>
                      <c:pt idx="52">
                        <c:v>26298</c:v>
                      </c:pt>
                      <c:pt idx="53">
                        <c:v>25933</c:v>
                      </c:pt>
                      <c:pt idx="54">
                        <c:v>25568</c:v>
                      </c:pt>
                      <c:pt idx="55">
                        <c:v>25203</c:v>
                      </c:pt>
                      <c:pt idx="56">
                        <c:v>24837</c:v>
                      </c:pt>
                      <c:pt idx="57">
                        <c:v>24472</c:v>
                      </c:pt>
                      <c:pt idx="58">
                        <c:v>24107</c:v>
                      </c:pt>
                      <c:pt idx="59">
                        <c:v>23742</c:v>
                      </c:pt>
                      <c:pt idx="60">
                        <c:v>23376</c:v>
                      </c:pt>
                      <c:pt idx="61">
                        <c:v>23011</c:v>
                      </c:pt>
                      <c:pt idx="62">
                        <c:v>22646</c:v>
                      </c:pt>
                      <c:pt idx="63">
                        <c:v>22281</c:v>
                      </c:pt>
                      <c:pt idx="64">
                        <c:v>21915</c:v>
                      </c:pt>
                      <c:pt idx="65">
                        <c:v>21550</c:v>
                      </c:pt>
                      <c:pt idx="66">
                        <c:v>21185</c:v>
                      </c:pt>
                      <c:pt idx="67">
                        <c:v>20820</c:v>
                      </c:pt>
                      <c:pt idx="68">
                        <c:v>20454</c:v>
                      </c:pt>
                      <c:pt idx="69">
                        <c:v>20089</c:v>
                      </c:pt>
                      <c:pt idx="70">
                        <c:v>19724</c:v>
                      </c:pt>
                      <c:pt idx="71">
                        <c:v>19359</c:v>
                      </c:pt>
                      <c:pt idx="72">
                        <c:v>18993</c:v>
                      </c:pt>
                      <c:pt idx="73">
                        <c:v>18628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'S&amp;P 500'!$B$3:$B$76</c15:sqref>
                        </c15:formulaRef>
                      </c:ext>
                    </c:extLst>
                    <c:numCache>
                      <c:formatCode>#,##0.00</c:formatCode>
                      <c:ptCount val="74"/>
                      <c:pt idx="0">
                        <c:v>4769.83</c:v>
                      </c:pt>
                      <c:pt idx="1">
                        <c:v>3839.5</c:v>
                      </c:pt>
                      <c:pt idx="2">
                        <c:v>4766.18</c:v>
                      </c:pt>
                      <c:pt idx="3">
                        <c:v>3756.07</c:v>
                      </c:pt>
                      <c:pt idx="4">
                        <c:v>3230.78</c:v>
                      </c:pt>
                      <c:pt idx="5">
                        <c:v>2506.85</c:v>
                      </c:pt>
                      <c:pt idx="6">
                        <c:v>2673.61</c:v>
                      </c:pt>
                      <c:pt idx="7">
                        <c:v>2238.83</c:v>
                      </c:pt>
                      <c:pt idx="8">
                        <c:v>2043.94</c:v>
                      </c:pt>
                      <c:pt idx="9">
                        <c:v>2058.9</c:v>
                      </c:pt>
                      <c:pt idx="10">
                        <c:v>1848.36</c:v>
                      </c:pt>
                      <c:pt idx="11">
                        <c:v>1426.19</c:v>
                      </c:pt>
                      <c:pt idx="12">
                        <c:v>1257.5999999999999</c:v>
                      </c:pt>
                      <c:pt idx="13">
                        <c:v>1257.6400000000001</c:v>
                      </c:pt>
                      <c:pt idx="14">
                        <c:v>1115.0999999999999</c:v>
                      </c:pt>
                      <c:pt idx="15">
                        <c:v>903.25</c:v>
                      </c:pt>
                      <c:pt idx="16">
                        <c:v>1468.36</c:v>
                      </c:pt>
                      <c:pt idx="17">
                        <c:v>1418.3</c:v>
                      </c:pt>
                      <c:pt idx="18">
                        <c:v>1248.29</c:v>
                      </c:pt>
                      <c:pt idx="19">
                        <c:v>1211.92</c:v>
                      </c:pt>
                      <c:pt idx="20">
                        <c:v>1111.92</c:v>
                      </c:pt>
                      <c:pt idx="21">
                        <c:v>879.82</c:v>
                      </c:pt>
                      <c:pt idx="22">
                        <c:v>1148.08</c:v>
                      </c:pt>
                      <c:pt idx="23">
                        <c:v>1320.28</c:v>
                      </c:pt>
                      <c:pt idx="24">
                        <c:v>1469.25</c:v>
                      </c:pt>
                      <c:pt idx="25">
                        <c:v>1229.23</c:v>
                      </c:pt>
                      <c:pt idx="26">
                        <c:v>970.43</c:v>
                      </c:pt>
                      <c:pt idx="27">
                        <c:v>740.74</c:v>
                      </c:pt>
                      <c:pt idx="28">
                        <c:v>615.92999999999995</c:v>
                      </c:pt>
                      <c:pt idx="29">
                        <c:v>459.27</c:v>
                      </c:pt>
                      <c:pt idx="30">
                        <c:v>466.45</c:v>
                      </c:pt>
                      <c:pt idx="31">
                        <c:v>435.71</c:v>
                      </c:pt>
                      <c:pt idx="32">
                        <c:v>417.09</c:v>
                      </c:pt>
                      <c:pt idx="33">
                        <c:v>330.22</c:v>
                      </c:pt>
                      <c:pt idx="34">
                        <c:v>353.4</c:v>
                      </c:pt>
                      <c:pt idx="35">
                        <c:v>277.72000000000003</c:v>
                      </c:pt>
                      <c:pt idx="36">
                        <c:v>247.08</c:v>
                      </c:pt>
                      <c:pt idx="37">
                        <c:v>242.17</c:v>
                      </c:pt>
                      <c:pt idx="38">
                        <c:v>211.28</c:v>
                      </c:pt>
                      <c:pt idx="39">
                        <c:v>167.24</c:v>
                      </c:pt>
                      <c:pt idx="40">
                        <c:v>164.93</c:v>
                      </c:pt>
                      <c:pt idx="41">
                        <c:v>140.63999999999999</c:v>
                      </c:pt>
                      <c:pt idx="42">
                        <c:v>122.55</c:v>
                      </c:pt>
                      <c:pt idx="43">
                        <c:v>135.76</c:v>
                      </c:pt>
                      <c:pt idx="44">
                        <c:v>107.94</c:v>
                      </c:pt>
                      <c:pt idx="45">
                        <c:v>96.11</c:v>
                      </c:pt>
                      <c:pt idx="46">
                        <c:v>95.1</c:v>
                      </c:pt>
                      <c:pt idx="47">
                        <c:v>107.46</c:v>
                      </c:pt>
                      <c:pt idx="48">
                        <c:v>90.19</c:v>
                      </c:pt>
                      <c:pt idx="49">
                        <c:v>68.56</c:v>
                      </c:pt>
                      <c:pt idx="50">
                        <c:v>97.55</c:v>
                      </c:pt>
                      <c:pt idx="51">
                        <c:v>118.05</c:v>
                      </c:pt>
                      <c:pt idx="52">
                        <c:v>102.09</c:v>
                      </c:pt>
                      <c:pt idx="53">
                        <c:v>92.15</c:v>
                      </c:pt>
                      <c:pt idx="54">
                        <c:v>92.06</c:v>
                      </c:pt>
                      <c:pt idx="55">
                        <c:v>103.86</c:v>
                      </c:pt>
                      <c:pt idx="56">
                        <c:v>96.47</c:v>
                      </c:pt>
                      <c:pt idx="57">
                        <c:v>80.33</c:v>
                      </c:pt>
                      <c:pt idx="58">
                        <c:v>92.43</c:v>
                      </c:pt>
                      <c:pt idx="59">
                        <c:v>84.75</c:v>
                      </c:pt>
                      <c:pt idx="60">
                        <c:v>75.02</c:v>
                      </c:pt>
                      <c:pt idx="61">
                        <c:v>63.1</c:v>
                      </c:pt>
                      <c:pt idx="62">
                        <c:v>71.55</c:v>
                      </c:pt>
                      <c:pt idx="63">
                        <c:v>58.11</c:v>
                      </c:pt>
                      <c:pt idx="64">
                        <c:v>59.89</c:v>
                      </c:pt>
                      <c:pt idx="65">
                        <c:v>55.21</c:v>
                      </c:pt>
                      <c:pt idx="66">
                        <c:v>39.99</c:v>
                      </c:pt>
                      <c:pt idx="67">
                        <c:v>46.67</c:v>
                      </c:pt>
                      <c:pt idx="68">
                        <c:v>45.48</c:v>
                      </c:pt>
                      <c:pt idx="69">
                        <c:v>35.979999999999997</c:v>
                      </c:pt>
                      <c:pt idx="70">
                        <c:v>24.81</c:v>
                      </c:pt>
                      <c:pt idx="71">
                        <c:v>26.57</c:v>
                      </c:pt>
                      <c:pt idx="72">
                        <c:v>23.77</c:v>
                      </c:pt>
                      <c:pt idx="73">
                        <c:v>20.41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1D-4A45-8AEB-2C96DD8976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500'!$C$2</c15:sqref>
                        </c15:formulaRef>
                      </c:ext>
                    </c:extLst>
                    <c:strCache>
                      <c:ptCount val="1"/>
                      <c:pt idx="0">
                        <c:v>ROI 1Y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500'!$A$3:$A$76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45291</c:v>
                      </c:pt>
                      <c:pt idx="1">
                        <c:v>44926</c:v>
                      </c:pt>
                      <c:pt idx="2">
                        <c:v>44561</c:v>
                      </c:pt>
                      <c:pt idx="3">
                        <c:v>44196</c:v>
                      </c:pt>
                      <c:pt idx="4">
                        <c:v>43830</c:v>
                      </c:pt>
                      <c:pt idx="5">
                        <c:v>43465</c:v>
                      </c:pt>
                      <c:pt idx="6">
                        <c:v>43100</c:v>
                      </c:pt>
                      <c:pt idx="7">
                        <c:v>42735</c:v>
                      </c:pt>
                      <c:pt idx="8">
                        <c:v>42369</c:v>
                      </c:pt>
                      <c:pt idx="9">
                        <c:v>42004</c:v>
                      </c:pt>
                      <c:pt idx="10">
                        <c:v>41639</c:v>
                      </c:pt>
                      <c:pt idx="11">
                        <c:v>41274</c:v>
                      </c:pt>
                      <c:pt idx="12">
                        <c:v>40908</c:v>
                      </c:pt>
                      <c:pt idx="13">
                        <c:v>40543</c:v>
                      </c:pt>
                      <c:pt idx="14">
                        <c:v>40178</c:v>
                      </c:pt>
                      <c:pt idx="15">
                        <c:v>39813</c:v>
                      </c:pt>
                      <c:pt idx="16">
                        <c:v>39447</c:v>
                      </c:pt>
                      <c:pt idx="17">
                        <c:v>39082</c:v>
                      </c:pt>
                      <c:pt idx="18">
                        <c:v>38717</c:v>
                      </c:pt>
                      <c:pt idx="19">
                        <c:v>38352</c:v>
                      </c:pt>
                      <c:pt idx="20">
                        <c:v>37986</c:v>
                      </c:pt>
                      <c:pt idx="21">
                        <c:v>37621</c:v>
                      </c:pt>
                      <c:pt idx="22">
                        <c:v>37256</c:v>
                      </c:pt>
                      <c:pt idx="23">
                        <c:v>36891</c:v>
                      </c:pt>
                      <c:pt idx="24">
                        <c:v>36525</c:v>
                      </c:pt>
                      <c:pt idx="25">
                        <c:v>36160</c:v>
                      </c:pt>
                      <c:pt idx="26">
                        <c:v>35795</c:v>
                      </c:pt>
                      <c:pt idx="27">
                        <c:v>35430</c:v>
                      </c:pt>
                      <c:pt idx="28">
                        <c:v>35064</c:v>
                      </c:pt>
                      <c:pt idx="29">
                        <c:v>34699</c:v>
                      </c:pt>
                      <c:pt idx="30">
                        <c:v>34334</c:v>
                      </c:pt>
                      <c:pt idx="31">
                        <c:v>33969</c:v>
                      </c:pt>
                      <c:pt idx="32">
                        <c:v>33603</c:v>
                      </c:pt>
                      <c:pt idx="33">
                        <c:v>33238</c:v>
                      </c:pt>
                      <c:pt idx="34">
                        <c:v>32873</c:v>
                      </c:pt>
                      <c:pt idx="35">
                        <c:v>32508</c:v>
                      </c:pt>
                      <c:pt idx="36">
                        <c:v>32142</c:v>
                      </c:pt>
                      <c:pt idx="37">
                        <c:v>31777</c:v>
                      </c:pt>
                      <c:pt idx="38">
                        <c:v>31412</c:v>
                      </c:pt>
                      <c:pt idx="39">
                        <c:v>31047</c:v>
                      </c:pt>
                      <c:pt idx="40">
                        <c:v>30681</c:v>
                      </c:pt>
                      <c:pt idx="41">
                        <c:v>30316</c:v>
                      </c:pt>
                      <c:pt idx="42">
                        <c:v>29951</c:v>
                      </c:pt>
                      <c:pt idx="43">
                        <c:v>29586</c:v>
                      </c:pt>
                      <c:pt idx="44">
                        <c:v>29220</c:v>
                      </c:pt>
                      <c:pt idx="45">
                        <c:v>28855</c:v>
                      </c:pt>
                      <c:pt idx="46">
                        <c:v>28490</c:v>
                      </c:pt>
                      <c:pt idx="47">
                        <c:v>28125</c:v>
                      </c:pt>
                      <c:pt idx="48">
                        <c:v>27759</c:v>
                      </c:pt>
                      <c:pt idx="49">
                        <c:v>27394</c:v>
                      </c:pt>
                      <c:pt idx="50">
                        <c:v>27029</c:v>
                      </c:pt>
                      <c:pt idx="51">
                        <c:v>26664</c:v>
                      </c:pt>
                      <c:pt idx="52">
                        <c:v>26298</c:v>
                      </c:pt>
                      <c:pt idx="53">
                        <c:v>25933</c:v>
                      </c:pt>
                      <c:pt idx="54">
                        <c:v>25568</c:v>
                      </c:pt>
                      <c:pt idx="55">
                        <c:v>25203</c:v>
                      </c:pt>
                      <c:pt idx="56">
                        <c:v>24837</c:v>
                      </c:pt>
                      <c:pt idx="57">
                        <c:v>24472</c:v>
                      </c:pt>
                      <c:pt idx="58">
                        <c:v>24107</c:v>
                      </c:pt>
                      <c:pt idx="59">
                        <c:v>23742</c:v>
                      </c:pt>
                      <c:pt idx="60">
                        <c:v>23376</c:v>
                      </c:pt>
                      <c:pt idx="61">
                        <c:v>23011</c:v>
                      </c:pt>
                      <c:pt idx="62">
                        <c:v>22646</c:v>
                      </c:pt>
                      <c:pt idx="63">
                        <c:v>22281</c:v>
                      </c:pt>
                      <c:pt idx="64">
                        <c:v>21915</c:v>
                      </c:pt>
                      <c:pt idx="65">
                        <c:v>21550</c:v>
                      </c:pt>
                      <c:pt idx="66">
                        <c:v>21185</c:v>
                      </c:pt>
                      <c:pt idx="67">
                        <c:v>20820</c:v>
                      </c:pt>
                      <c:pt idx="68">
                        <c:v>20454</c:v>
                      </c:pt>
                      <c:pt idx="69">
                        <c:v>20089</c:v>
                      </c:pt>
                      <c:pt idx="70">
                        <c:v>19724</c:v>
                      </c:pt>
                      <c:pt idx="71">
                        <c:v>19359</c:v>
                      </c:pt>
                      <c:pt idx="72">
                        <c:v>18993</c:v>
                      </c:pt>
                      <c:pt idx="73">
                        <c:v>18628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500'!$C$3:$C$76</c15:sqref>
                        </c15:formulaRef>
                      </c:ext>
                    </c:extLst>
                    <c:numCache>
                      <c:formatCode>0.00%</c:formatCode>
                      <c:ptCount val="74"/>
                      <c:pt idx="0">
                        <c:v>0.24230498762859742</c:v>
                      </c:pt>
                      <c:pt idx="1">
                        <c:v>-0.19442824232404154</c:v>
                      </c:pt>
                      <c:pt idx="2">
                        <c:v>0.268927362908572</c:v>
                      </c:pt>
                      <c:pt idx="3">
                        <c:v>0.16258921994069531</c:v>
                      </c:pt>
                      <c:pt idx="4">
                        <c:v>0.28878074077028959</c:v>
                      </c:pt>
                      <c:pt idx="5">
                        <c:v>-6.2372597349650949E-2</c:v>
                      </c:pt>
                      <c:pt idx="6">
                        <c:v>0.19419964892376829</c:v>
                      </c:pt>
                      <c:pt idx="7">
                        <c:v>9.5350157049619799E-2</c:v>
                      </c:pt>
                      <c:pt idx="8">
                        <c:v>-7.26601583369757E-3</c:v>
                      </c:pt>
                      <c:pt idx="9">
                        <c:v>0.11390638187366098</c:v>
                      </c:pt>
                      <c:pt idx="10">
                        <c:v>0.29601245275874866</c:v>
                      </c:pt>
                      <c:pt idx="11">
                        <c:v>0.13405693384223927</c:v>
                      </c:pt>
                      <c:pt idx="12">
                        <c:v>-3.1805604147616684E-5</c:v>
                      </c:pt>
                      <c:pt idx="13">
                        <c:v>0.12782710070845682</c:v>
                      </c:pt>
                      <c:pt idx="14">
                        <c:v>0.23454193191253792</c:v>
                      </c:pt>
                      <c:pt idx="15">
                        <c:v>-0.38485793674575708</c:v>
                      </c:pt>
                      <c:pt idx="16">
                        <c:v>3.5295776633998521E-2</c:v>
                      </c:pt>
                      <c:pt idx="17">
                        <c:v>0.13619431382130753</c:v>
                      </c:pt>
                      <c:pt idx="18">
                        <c:v>3.0010231698461842E-2</c:v>
                      </c:pt>
                      <c:pt idx="19">
                        <c:v>8.9934527663860786E-2</c:v>
                      </c:pt>
                      <c:pt idx="20">
                        <c:v>0.26380395990088878</c:v>
                      </c:pt>
                      <c:pt idx="21">
                        <c:v>-0.23365967528395226</c:v>
                      </c:pt>
                      <c:pt idx="22">
                        <c:v>-0.1304268791468477</c:v>
                      </c:pt>
                      <c:pt idx="23">
                        <c:v>-0.10139186659860477</c:v>
                      </c:pt>
                      <c:pt idx="24">
                        <c:v>0.19526044759727634</c:v>
                      </c:pt>
                      <c:pt idx="25">
                        <c:v>0.26668590212586185</c:v>
                      </c:pt>
                      <c:pt idx="26">
                        <c:v>0.31008181008180991</c:v>
                      </c:pt>
                      <c:pt idx="27">
                        <c:v>0.20263666325718832</c:v>
                      </c:pt>
                      <c:pt idx="28">
                        <c:v>0.34110653863740281</c:v>
                      </c:pt>
                      <c:pt idx="29">
                        <c:v>-1.5392860971165212E-2</c:v>
                      </c:pt>
                      <c:pt idx="30">
                        <c:v>7.0551513621445405E-2</c:v>
                      </c:pt>
                      <c:pt idx="31">
                        <c:v>4.4642643074636279E-2</c:v>
                      </c:pt>
                      <c:pt idx="32">
                        <c:v>0.26306704621161625</c:v>
                      </c:pt>
                      <c:pt idx="33">
                        <c:v>-6.5591397849462219E-2</c:v>
                      </c:pt>
                      <c:pt idx="34">
                        <c:v>0.27250468097364222</c:v>
                      </c:pt>
                      <c:pt idx="35">
                        <c:v>0.12400841832604836</c:v>
                      </c:pt>
                      <c:pt idx="36">
                        <c:v>2.0275013420324672E-2</c:v>
                      </c:pt>
                      <c:pt idx="37">
                        <c:v>0.14620408936009088</c:v>
                      </c:pt>
                      <c:pt idx="38">
                        <c:v>0.26333413059076771</c:v>
                      </c:pt>
                      <c:pt idx="39">
                        <c:v>1.4005941914751796E-2</c:v>
                      </c:pt>
                      <c:pt idx="40">
                        <c:v>0.17271046643913546</c:v>
                      </c:pt>
                      <c:pt idx="41">
                        <c:v>0.14761321909424718</c:v>
                      </c:pt>
                      <c:pt idx="42">
                        <c:v>-9.7304065998821465E-2</c:v>
                      </c:pt>
                      <c:pt idx="43">
                        <c:v>0.25773577913655732</c:v>
                      </c:pt>
                      <c:pt idx="44">
                        <c:v>0.12308812818645309</c:v>
                      </c:pt>
                      <c:pt idx="45">
                        <c:v>1.0620399579390094E-2</c:v>
                      </c:pt>
                      <c:pt idx="46">
                        <c:v>-0.11501954215522059</c:v>
                      </c:pt>
                      <c:pt idx="47">
                        <c:v>0.19148464353032479</c:v>
                      </c:pt>
                      <c:pt idx="48">
                        <c:v>0.31549008168027992</c:v>
                      </c:pt>
                      <c:pt idx="49">
                        <c:v>-0.29718093285494618</c:v>
                      </c:pt>
                      <c:pt idx="50">
                        <c:v>-0.17365523083439216</c:v>
                      </c:pt>
                      <c:pt idx="51">
                        <c:v>0.15633264766382604</c:v>
                      </c:pt>
                      <c:pt idx="52">
                        <c:v>0.10786760716223553</c:v>
                      </c:pt>
                      <c:pt idx="53">
                        <c:v>9.7762328915917962E-4</c:v>
                      </c:pt>
                      <c:pt idx="54">
                        <c:v>-0.11361448103215865</c:v>
                      </c:pt>
                      <c:pt idx="55">
                        <c:v>7.6604125634912368E-2</c:v>
                      </c:pt>
                      <c:pt idx="56">
                        <c:v>0.20092120004979463</c:v>
                      </c:pt>
                      <c:pt idx="57">
                        <c:v>-0.13090987774532081</c:v>
                      </c:pt>
                      <c:pt idx="58">
                        <c:v>9.0619469026548716E-2</c:v>
                      </c:pt>
                      <c:pt idx="59">
                        <c:v>0.12969874700079975</c:v>
                      </c:pt>
                      <c:pt idx="60">
                        <c:v>0.18890649762282075</c:v>
                      </c:pt>
                      <c:pt idx="61">
                        <c:v>-0.11809923130677846</c:v>
                      </c:pt>
                      <c:pt idx="62">
                        <c:v>0.23128549303045953</c:v>
                      </c:pt>
                      <c:pt idx="63">
                        <c:v>-2.972115545166143E-2</c:v>
                      </c:pt>
                      <c:pt idx="64">
                        <c:v>8.4767252309364327E-2</c:v>
                      </c:pt>
                      <c:pt idx="65">
                        <c:v>0.3805951487871968</c:v>
                      </c:pt>
                      <c:pt idx="66">
                        <c:v>-0.14313263338332971</c:v>
                      </c:pt>
                      <c:pt idx="67">
                        <c:v>2.6165347405453065E-2</c:v>
                      </c:pt>
                      <c:pt idx="68">
                        <c:v>0.26403557531962196</c:v>
                      </c:pt>
                      <c:pt idx="69">
                        <c:v>0.45022168480451419</c:v>
                      </c:pt>
                      <c:pt idx="70">
                        <c:v>-6.6240120436582672E-2</c:v>
                      </c:pt>
                      <c:pt idx="71">
                        <c:v>0.11779554059739161</c:v>
                      </c:pt>
                      <c:pt idx="72">
                        <c:v>0.16462518373346402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1D-4A45-8AEB-2C96DD8976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500'!$D$2</c15:sqref>
                        </c15:formulaRef>
                      </c:ext>
                    </c:extLst>
                    <c:strCache>
                      <c:ptCount val="1"/>
                      <c:pt idx="0">
                        <c:v>CAGR NO DIV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500'!$A$3:$A$76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45291</c:v>
                      </c:pt>
                      <c:pt idx="1">
                        <c:v>44926</c:v>
                      </c:pt>
                      <c:pt idx="2">
                        <c:v>44561</c:v>
                      </c:pt>
                      <c:pt idx="3">
                        <c:v>44196</c:v>
                      </c:pt>
                      <c:pt idx="4">
                        <c:v>43830</c:v>
                      </c:pt>
                      <c:pt idx="5">
                        <c:v>43465</c:v>
                      </c:pt>
                      <c:pt idx="6">
                        <c:v>43100</c:v>
                      </c:pt>
                      <c:pt idx="7">
                        <c:v>42735</c:v>
                      </c:pt>
                      <c:pt idx="8">
                        <c:v>42369</c:v>
                      </c:pt>
                      <c:pt idx="9">
                        <c:v>42004</c:v>
                      </c:pt>
                      <c:pt idx="10">
                        <c:v>41639</c:v>
                      </c:pt>
                      <c:pt idx="11">
                        <c:v>41274</c:v>
                      </c:pt>
                      <c:pt idx="12">
                        <c:v>40908</c:v>
                      </c:pt>
                      <c:pt idx="13">
                        <c:v>40543</c:v>
                      </c:pt>
                      <c:pt idx="14">
                        <c:v>40178</c:v>
                      </c:pt>
                      <c:pt idx="15">
                        <c:v>39813</c:v>
                      </c:pt>
                      <c:pt idx="16">
                        <c:v>39447</c:v>
                      </c:pt>
                      <c:pt idx="17">
                        <c:v>39082</c:v>
                      </c:pt>
                      <c:pt idx="18">
                        <c:v>38717</c:v>
                      </c:pt>
                      <c:pt idx="19">
                        <c:v>38352</c:v>
                      </c:pt>
                      <c:pt idx="20">
                        <c:v>37986</c:v>
                      </c:pt>
                      <c:pt idx="21">
                        <c:v>37621</c:v>
                      </c:pt>
                      <c:pt idx="22">
                        <c:v>37256</c:v>
                      </c:pt>
                      <c:pt idx="23">
                        <c:v>36891</c:v>
                      </c:pt>
                      <c:pt idx="24">
                        <c:v>36525</c:v>
                      </c:pt>
                      <c:pt idx="25">
                        <c:v>36160</c:v>
                      </c:pt>
                      <c:pt idx="26">
                        <c:v>35795</c:v>
                      </c:pt>
                      <c:pt idx="27">
                        <c:v>35430</c:v>
                      </c:pt>
                      <c:pt idx="28">
                        <c:v>35064</c:v>
                      </c:pt>
                      <c:pt idx="29">
                        <c:v>34699</c:v>
                      </c:pt>
                      <c:pt idx="30">
                        <c:v>34334</c:v>
                      </c:pt>
                      <c:pt idx="31">
                        <c:v>33969</c:v>
                      </c:pt>
                      <c:pt idx="32">
                        <c:v>33603</c:v>
                      </c:pt>
                      <c:pt idx="33">
                        <c:v>33238</c:v>
                      </c:pt>
                      <c:pt idx="34">
                        <c:v>32873</c:v>
                      </c:pt>
                      <c:pt idx="35">
                        <c:v>32508</c:v>
                      </c:pt>
                      <c:pt idx="36">
                        <c:v>32142</c:v>
                      </c:pt>
                      <c:pt idx="37">
                        <c:v>31777</c:v>
                      </c:pt>
                      <c:pt idx="38">
                        <c:v>31412</c:v>
                      </c:pt>
                      <c:pt idx="39">
                        <c:v>31047</c:v>
                      </c:pt>
                      <c:pt idx="40">
                        <c:v>30681</c:v>
                      </c:pt>
                      <c:pt idx="41">
                        <c:v>30316</c:v>
                      </c:pt>
                      <c:pt idx="42">
                        <c:v>29951</c:v>
                      </c:pt>
                      <c:pt idx="43">
                        <c:v>29586</c:v>
                      </c:pt>
                      <c:pt idx="44">
                        <c:v>29220</c:v>
                      </c:pt>
                      <c:pt idx="45">
                        <c:v>28855</c:v>
                      </c:pt>
                      <c:pt idx="46">
                        <c:v>28490</c:v>
                      </c:pt>
                      <c:pt idx="47">
                        <c:v>28125</c:v>
                      </c:pt>
                      <c:pt idx="48">
                        <c:v>27759</c:v>
                      </c:pt>
                      <c:pt idx="49">
                        <c:v>27394</c:v>
                      </c:pt>
                      <c:pt idx="50">
                        <c:v>27029</c:v>
                      </c:pt>
                      <c:pt idx="51">
                        <c:v>26664</c:v>
                      </c:pt>
                      <c:pt idx="52">
                        <c:v>26298</c:v>
                      </c:pt>
                      <c:pt idx="53">
                        <c:v>25933</c:v>
                      </c:pt>
                      <c:pt idx="54">
                        <c:v>25568</c:v>
                      </c:pt>
                      <c:pt idx="55">
                        <c:v>25203</c:v>
                      </c:pt>
                      <c:pt idx="56">
                        <c:v>24837</c:v>
                      </c:pt>
                      <c:pt idx="57">
                        <c:v>24472</c:v>
                      </c:pt>
                      <c:pt idx="58">
                        <c:v>24107</c:v>
                      </c:pt>
                      <c:pt idx="59">
                        <c:v>23742</c:v>
                      </c:pt>
                      <c:pt idx="60">
                        <c:v>23376</c:v>
                      </c:pt>
                      <c:pt idx="61">
                        <c:v>23011</c:v>
                      </c:pt>
                      <c:pt idx="62">
                        <c:v>22646</c:v>
                      </c:pt>
                      <c:pt idx="63">
                        <c:v>22281</c:v>
                      </c:pt>
                      <c:pt idx="64">
                        <c:v>21915</c:v>
                      </c:pt>
                      <c:pt idx="65">
                        <c:v>21550</c:v>
                      </c:pt>
                      <c:pt idx="66">
                        <c:v>21185</c:v>
                      </c:pt>
                      <c:pt idx="67">
                        <c:v>20820</c:v>
                      </c:pt>
                      <c:pt idx="68">
                        <c:v>20454</c:v>
                      </c:pt>
                      <c:pt idx="69">
                        <c:v>20089</c:v>
                      </c:pt>
                      <c:pt idx="70">
                        <c:v>19724</c:v>
                      </c:pt>
                      <c:pt idx="71">
                        <c:v>19359</c:v>
                      </c:pt>
                      <c:pt idx="72">
                        <c:v>18993</c:v>
                      </c:pt>
                      <c:pt idx="73">
                        <c:v>18628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500'!$D$3:$D$76</c15:sqref>
                        </c15:formulaRef>
                      </c:ext>
                    </c:extLst>
                    <c:numCache>
                      <c:formatCode>0.0%</c:formatCode>
                      <c:ptCount val="74"/>
                      <c:pt idx="0">
                        <c:v>7.7574723943875989E-2</c:v>
                      </c:pt>
                      <c:pt idx="1">
                        <c:v>7.5447783228685283E-2</c:v>
                      </c:pt>
                      <c:pt idx="2">
                        <c:v>7.9833320597693325E-2</c:v>
                      </c:pt>
                      <c:pt idx="3">
                        <c:v>7.7346936458253523E-2</c:v>
                      </c:pt>
                      <c:pt idx="4">
                        <c:v>7.6158636490485154E-2</c:v>
                      </c:pt>
                      <c:pt idx="5">
                        <c:v>7.3309033131490731E-2</c:v>
                      </c:pt>
                      <c:pt idx="6">
                        <c:v>7.5476243746244842E-2</c:v>
                      </c:pt>
                      <c:pt idx="7">
                        <c:v>7.3771294386179687E-2</c:v>
                      </c:pt>
                      <c:pt idx="8">
                        <c:v>7.3442653972289218E-2</c:v>
                      </c:pt>
                      <c:pt idx="9">
                        <c:v>7.4754454722516739E-2</c:v>
                      </c:pt>
                      <c:pt idx="10">
                        <c:v>7.4144220744999156E-2</c:v>
                      </c:pt>
                      <c:pt idx="11">
                        <c:v>7.0896079766613385E-2</c:v>
                      </c:pt>
                      <c:pt idx="12">
                        <c:v>6.9890512816860317E-2</c:v>
                      </c:pt>
                      <c:pt idx="13">
                        <c:v>7.1096390107321383E-2</c:v>
                      </c:pt>
                      <c:pt idx="14">
                        <c:v>7.0159861402374402E-2</c:v>
                      </c:pt>
                      <c:pt idx="15">
                        <c:v>6.7526602398495505E-2</c:v>
                      </c:pt>
                      <c:pt idx="16">
                        <c:v>7.7900724594607729E-2</c:v>
                      </c:pt>
                      <c:pt idx="17">
                        <c:v>7.8677250825205602E-2</c:v>
                      </c:pt>
                      <c:pt idx="18">
                        <c:v>7.7658895008904327E-2</c:v>
                      </c:pt>
                      <c:pt idx="19">
                        <c:v>7.8561757702437118E-2</c:v>
                      </c:pt>
                      <c:pt idx="20">
                        <c:v>7.8348321678007871E-2</c:v>
                      </c:pt>
                      <c:pt idx="21">
                        <c:v>7.5062392373867359E-2</c:v>
                      </c:pt>
                      <c:pt idx="22">
                        <c:v>8.2221749605514649E-2</c:v>
                      </c:pt>
                      <c:pt idx="23">
                        <c:v>8.6967254194804777E-2</c:v>
                      </c:pt>
                      <c:pt idx="24">
                        <c:v>9.1196881653823114E-2</c:v>
                      </c:pt>
                      <c:pt idx="25">
                        <c:v>8.9128095477524427E-2</c:v>
                      </c:pt>
                      <c:pt idx="26">
                        <c:v>8.5633984595644419E-2</c:v>
                      </c:pt>
                      <c:pt idx="27">
                        <c:v>8.1207852370023925E-2</c:v>
                      </c:pt>
                      <c:pt idx="28">
                        <c:v>7.8653515885530823E-2</c:v>
                      </c:pt>
                      <c:pt idx="29">
                        <c:v>7.3327824622922089E-2</c:v>
                      </c:pt>
                      <c:pt idx="30">
                        <c:v>7.5483543934972364E-2</c:v>
                      </c:pt>
                      <c:pt idx="31">
                        <c:v>7.5601249752719868E-2</c:v>
                      </c:pt>
                      <c:pt idx="32">
                        <c:v>7.6367690483638784E-2</c:v>
                      </c:pt>
                      <c:pt idx="33">
                        <c:v>7.2072137742227316E-2</c:v>
                      </c:pt>
                      <c:pt idx="34">
                        <c:v>7.5856751867878325E-2</c:v>
                      </c:pt>
                      <c:pt idx="35">
                        <c:v>7.1114500511903156E-2</c:v>
                      </c:pt>
                      <c:pt idx="36">
                        <c:v>6.9720020542152206E-2</c:v>
                      </c:pt>
                      <c:pt idx="37">
                        <c:v>7.112717360621823E-2</c:v>
                      </c:pt>
                      <c:pt idx="38">
                        <c:v>6.9055961161056167E-2</c:v>
                      </c:pt>
                      <c:pt idx="39">
                        <c:v>6.3818560861852003E-2</c:v>
                      </c:pt>
                      <c:pt idx="40">
                        <c:v>6.5365641504540273E-2</c:v>
                      </c:pt>
                      <c:pt idx="41">
                        <c:v>6.2174345820323662E-2</c:v>
                      </c:pt>
                      <c:pt idx="42">
                        <c:v>5.9526797918303842E-2</c:v>
                      </c:pt>
                      <c:pt idx="43">
                        <c:v>6.5199516945225078E-2</c:v>
                      </c:pt>
                      <c:pt idx="44">
                        <c:v>5.9114071705537397E-2</c:v>
                      </c:pt>
                      <c:pt idx="45">
                        <c:v>5.6897951544255143E-2</c:v>
                      </c:pt>
                      <c:pt idx="46">
                        <c:v>5.8652046007575898E-2</c:v>
                      </c:pt>
                      <c:pt idx="47">
                        <c:v>6.5973237140859897E-2</c:v>
                      </c:pt>
                      <c:pt idx="48">
                        <c:v>6.1237567031156015E-2</c:v>
                      </c:pt>
                      <c:pt idx="49">
                        <c:v>5.1783027823786965E-2</c:v>
                      </c:pt>
                      <c:pt idx="50">
                        <c:v>7.0381135587202603E-2</c:v>
                      </c:pt>
                      <c:pt idx="51">
                        <c:v>8.3044994184157117E-2</c:v>
                      </c:pt>
                      <c:pt idx="52">
                        <c:v>7.9673371850199404E-2</c:v>
                      </c:pt>
                      <c:pt idx="53">
                        <c:v>7.8282648630745078E-2</c:v>
                      </c:pt>
                      <c:pt idx="54">
                        <c:v>8.2512826252242544E-2</c:v>
                      </c:pt>
                      <c:pt idx="55">
                        <c:v>9.4601025670852934E-2</c:v>
                      </c:pt>
                      <c:pt idx="56">
                        <c:v>9.5668986912356146E-2</c:v>
                      </c:pt>
                      <c:pt idx="57">
                        <c:v>8.9405773691293211E-2</c:v>
                      </c:pt>
                      <c:pt idx="58">
                        <c:v>0.10593939860805457</c:v>
                      </c:pt>
                      <c:pt idx="59">
                        <c:v>0.10704187838608226</c:v>
                      </c:pt>
                      <c:pt idx="60">
                        <c:v>0.10531798086736743</c:v>
                      </c:pt>
                      <c:pt idx="61">
                        <c:v>9.8623445253856579E-2</c:v>
                      </c:pt>
                      <c:pt idx="62">
                        <c:v>0.12078997935239966</c:v>
                      </c:pt>
                      <c:pt idx="63">
                        <c:v>0.11030114344131525</c:v>
                      </c:pt>
                      <c:pt idx="64">
                        <c:v>0.12705653348297163</c:v>
                      </c:pt>
                      <c:pt idx="65">
                        <c:v>0.13245731864512189</c:v>
                      </c:pt>
                      <c:pt idx="66">
                        <c:v>0.10085411801983546</c:v>
                      </c:pt>
                      <c:pt idx="67">
                        <c:v>0.14779888720599454</c:v>
                      </c:pt>
                      <c:pt idx="68">
                        <c:v>0.17380374357111839</c:v>
                      </c:pt>
                      <c:pt idx="69">
                        <c:v>0.15227075256274891</c:v>
                      </c:pt>
                      <c:pt idx="70">
                        <c:v>6.7237933353424983E-2</c:v>
                      </c:pt>
                      <c:pt idx="71">
                        <c:v>0.14097012968994238</c:v>
                      </c:pt>
                      <c:pt idx="72">
                        <c:v>0.16462518373346402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1D-4A45-8AEB-2C96DD8976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500'!$E$2</c15:sqref>
                        </c15:formulaRef>
                      </c:ext>
                    </c:extLst>
                    <c:strCache>
                      <c:ptCount val="1"/>
                      <c:pt idx="0">
                        <c:v>DIVIDEND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500'!$A$3:$A$76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45291</c:v>
                      </c:pt>
                      <c:pt idx="1">
                        <c:v>44926</c:v>
                      </c:pt>
                      <c:pt idx="2">
                        <c:v>44561</c:v>
                      </c:pt>
                      <c:pt idx="3">
                        <c:v>44196</c:v>
                      </c:pt>
                      <c:pt idx="4">
                        <c:v>43830</c:v>
                      </c:pt>
                      <c:pt idx="5">
                        <c:v>43465</c:v>
                      </c:pt>
                      <c:pt idx="6">
                        <c:v>43100</c:v>
                      </c:pt>
                      <c:pt idx="7">
                        <c:v>42735</c:v>
                      </c:pt>
                      <c:pt idx="8">
                        <c:v>42369</c:v>
                      </c:pt>
                      <c:pt idx="9">
                        <c:v>42004</c:v>
                      </c:pt>
                      <c:pt idx="10">
                        <c:v>41639</c:v>
                      </c:pt>
                      <c:pt idx="11">
                        <c:v>41274</c:v>
                      </c:pt>
                      <c:pt idx="12">
                        <c:v>40908</c:v>
                      </c:pt>
                      <c:pt idx="13">
                        <c:v>40543</c:v>
                      </c:pt>
                      <c:pt idx="14">
                        <c:v>40178</c:v>
                      </c:pt>
                      <c:pt idx="15">
                        <c:v>39813</c:v>
                      </c:pt>
                      <c:pt idx="16">
                        <c:v>39447</c:v>
                      </c:pt>
                      <c:pt idx="17">
                        <c:v>39082</c:v>
                      </c:pt>
                      <c:pt idx="18">
                        <c:v>38717</c:v>
                      </c:pt>
                      <c:pt idx="19">
                        <c:v>38352</c:v>
                      </c:pt>
                      <c:pt idx="20">
                        <c:v>37986</c:v>
                      </c:pt>
                      <c:pt idx="21">
                        <c:v>37621</c:v>
                      </c:pt>
                      <c:pt idx="22">
                        <c:v>37256</c:v>
                      </c:pt>
                      <c:pt idx="23">
                        <c:v>36891</c:v>
                      </c:pt>
                      <c:pt idx="24">
                        <c:v>36525</c:v>
                      </c:pt>
                      <c:pt idx="25">
                        <c:v>36160</c:v>
                      </c:pt>
                      <c:pt idx="26">
                        <c:v>35795</c:v>
                      </c:pt>
                      <c:pt idx="27">
                        <c:v>35430</c:v>
                      </c:pt>
                      <c:pt idx="28">
                        <c:v>35064</c:v>
                      </c:pt>
                      <c:pt idx="29">
                        <c:v>34699</c:v>
                      </c:pt>
                      <c:pt idx="30">
                        <c:v>34334</c:v>
                      </c:pt>
                      <c:pt idx="31">
                        <c:v>33969</c:v>
                      </c:pt>
                      <c:pt idx="32">
                        <c:v>33603</c:v>
                      </c:pt>
                      <c:pt idx="33">
                        <c:v>33238</c:v>
                      </c:pt>
                      <c:pt idx="34">
                        <c:v>32873</c:v>
                      </c:pt>
                      <c:pt idx="35">
                        <c:v>32508</c:v>
                      </c:pt>
                      <c:pt idx="36">
                        <c:v>32142</c:v>
                      </c:pt>
                      <c:pt idx="37">
                        <c:v>31777</c:v>
                      </c:pt>
                      <c:pt idx="38">
                        <c:v>31412</c:v>
                      </c:pt>
                      <c:pt idx="39">
                        <c:v>31047</c:v>
                      </c:pt>
                      <c:pt idx="40">
                        <c:v>30681</c:v>
                      </c:pt>
                      <c:pt idx="41">
                        <c:v>30316</c:v>
                      </c:pt>
                      <c:pt idx="42">
                        <c:v>29951</c:v>
                      </c:pt>
                      <c:pt idx="43">
                        <c:v>29586</c:v>
                      </c:pt>
                      <c:pt idx="44">
                        <c:v>29220</c:v>
                      </c:pt>
                      <c:pt idx="45">
                        <c:v>28855</c:v>
                      </c:pt>
                      <c:pt idx="46">
                        <c:v>28490</c:v>
                      </c:pt>
                      <c:pt idx="47">
                        <c:v>28125</c:v>
                      </c:pt>
                      <c:pt idx="48">
                        <c:v>27759</c:v>
                      </c:pt>
                      <c:pt idx="49">
                        <c:v>27394</c:v>
                      </c:pt>
                      <c:pt idx="50">
                        <c:v>27029</c:v>
                      </c:pt>
                      <c:pt idx="51">
                        <c:v>26664</c:v>
                      </c:pt>
                      <c:pt idx="52">
                        <c:v>26298</c:v>
                      </c:pt>
                      <c:pt idx="53">
                        <c:v>25933</c:v>
                      </c:pt>
                      <c:pt idx="54">
                        <c:v>25568</c:v>
                      </c:pt>
                      <c:pt idx="55">
                        <c:v>25203</c:v>
                      </c:pt>
                      <c:pt idx="56">
                        <c:v>24837</c:v>
                      </c:pt>
                      <c:pt idx="57">
                        <c:v>24472</c:v>
                      </c:pt>
                      <c:pt idx="58">
                        <c:v>24107</c:v>
                      </c:pt>
                      <c:pt idx="59">
                        <c:v>23742</c:v>
                      </c:pt>
                      <c:pt idx="60">
                        <c:v>23376</c:v>
                      </c:pt>
                      <c:pt idx="61">
                        <c:v>23011</c:v>
                      </c:pt>
                      <c:pt idx="62">
                        <c:v>22646</c:v>
                      </c:pt>
                      <c:pt idx="63">
                        <c:v>22281</c:v>
                      </c:pt>
                      <c:pt idx="64">
                        <c:v>21915</c:v>
                      </c:pt>
                      <c:pt idx="65">
                        <c:v>21550</c:v>
                      </c:pt>
                      <c:pt idx="66">
                        <c:v>21185</c:v>
                      </c:pt>
                      <c:pt idx="67">
                        <c:v>20820</c:v>
                      </c:pt>
                      <c:pt idx="68">
                        <c:v>20454</c:v>
                      </c:pt>
                      <c:pt idx="69">
                        <c:v>20089</c:v>
                      </c:pt>
                      <c:pt idx="70">
                        <c:v>19724</c:v>
                      </c:pt>
                      <c:pt idx="71">
                        <c:v>19359</c:v>
                      </c:pt>
                      <c:pt idx="72">
                        <c:v>18993</c:v>
                      </c:pt>
                      <c:pt idx="73">
                        <c:v>18628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500'!$E$3:$E$76</c15:sqref>
                        </c15:formulaRef>
                      </c:ext>
                    </c:extLst>
                    <c:numCache>
                      <c:formatCode>#,##0.00</c:formatCode>
                      <c:ptCount val="74"/>
                      <c:pt idx="0">
                        <c:v>70.303691943737746</c:v>
                      </c:pt>
                      <c:pt idx="1">
                        <c:v>66.92</c:v>
                      </c:pt>
                      <c:pt idx="2">
                        <c:v>60.397117282392585</c:v>
                      </c:pt>
                      <c:pt idx="3">
                        <c:v>58.278846136010173</c:v>
                      </c:pt>
                      <c:pt idx="4">
                        <c:v>58.24</c:v>
                      </c:pt>
                      <c:pt idx="5">
                        <c:v>53.75</c:v>
                      </c:pt>
                      <c:pt idx="6">
                        <c:v>48.93</c:v>
                      </c:pt>
                      <c:pt idx="7">
                        <c:v>45.7</c:v>
                      </c:pt>
                      <c:pt idx="8">
                        <c:v>43.39</c:v>
                      </c:pt>
                      <c:pt idx="9">
                        <c:v>39.44</c:v>
                      </c:pt>
                      <c:pt idx="10">
                        <c:v>34.99</c:v>
                      </c:pt>
                      <c:pt idx="11">
                        <c:v>31.25</c:v>
                      </c:pt>
                      <c:pt idx="12">
                        <c:v>26.43</c:v>
                      </c:pt>
                      <c:pt idx="13">
                        <c:v>22.73</c:v>
                      </c:pt>
                      <c:pt idx="14">
                        <c:v>22.41</c:v>
                      </c:pt>
                      <c:pt idx="15">
                        <c:v>28.39</c:v>
                      </c:pt>
                      <c:pt idx="16">
                        <c:v>27.73</c:v>
                      </c:pt>
                      <c:pt idx="17">
                        <c:v>24.88</c:v>
                      </c:pt>
                      <c:pt idx="18">
                        <c:v>22.22</c:v>
                      </c:pt>
                      <c:pt idx="19">
                        <c:v>19.440000000000001</c:v>
                      </c:pt>
                      <c:pt idx="20">
                        <c:v>17.39</c:v>
                      </c:pt>
                      <c:pt idx="21">
                        <c:v>16.07</c:v>
                      </c:pt>
                      <c:pt idx="22">
                        <c:v>15.74</c:v>
                      </c:pt>
                      <c:pt idx="23">
                        <c:v>16.27</c:v>
                      </c:pt>
                      <c:pt idx="24">
                        <c:v>16.690000000000001</c:v>
                      </c:pt>
                      <c:pt idx="25">
                        <c:v>16.2</c:v>
                      </c:pt>
                      <c:pt idx="26">
                        <c:v>15.5</c:v>
                      </c:pt>
                      <c:pt idx="27">
                        <c:v>14.9</c:v>
                      </c:pt>
                      <c:pt idx="28">
                        <c:v>13.79</c:v>
                      </c:pt>
                      <c:pt idx="29">
                        <c:v>13.17</c:v>
                      </c:pt>
                      <c:pt idx="30">
                        <c:v>12.58</c:v>
                      </c:pt>
                      <c:pt idx="31">
                        <c:v>12.39</c:v>
                      </c:pt>
                      <c:pt idx="32">
                        <c:v>12.2</c:v>
                      </c:pt>
                      <c:pt idx="33">
                        <c:v>12.09</c:v>
                      </c:pt>
                      <c:pt idx="34">
                        <c:v>11.06</c:v>
                      </c:pt>
                      <c:pt idx="35">
                        <c:v>9.75</c:v>
                      </c:pt>
                      <c:pt idx="36">
                        <c:v>8.81</c:v>
                      </c:pt>
                      <c:pt idx="37">
                        <c:v>8.2799999999999994</c:v>
                      </c:pt>
                      <c:pt idx="38">
                        <c:v>7.9</c:v>
                      </c:pt>
                      <c:pt idx="39">
                        <c:v>7.53</c:v>
                      </c:pt>
                      <c:pt idx="40">
                        <c:v>7.09</c:v>
                      </c:pt>
                      <c:pt idx="41">
                        <c:v>6.87</c:v>
                      </c:pt>
                      <c:pt idx="42">
                        <c:v>6.63</c:v>
                      </c:pt>
                      <c:pt idx="43">
                        <c:v>6.16</c:v>
                      </c:pt>
                      <c:pt idx="44">
                        <c:v>5.65</c:v>
                      </c:pt>
                      <c:pt idx="45">
                        <c:v>5.07</c:v>
                      </c:pt>
                      <c:pt idx="46">
                        <c:v>4.67</c:v>
                      </c:pt>
                      <c:pt idx="47">
                        <c:v>4.05</c:v>
                      </c:pt>
                      <c:pt idx="48">
                        <c:v>3.68</c:v>
                      </c:pt>
                      <c:pt idx="49">
                        <c:v>3.6</c:v>
                      </c:pt>
                      <c:pt idx="50">
                        <c:v>3.38</c:v>
                      </c:pt>
                      <c:pt idx="51">
                        <c:v>3.15</c:v>
                      </c:pt>
                      <c:pt idx="52">
                        <c:v>3.07</c:v>
                      </c:pt>
                      <c:pt idx="53">
                        <c:v>3.14</c:v>
                      </c:pt>
                      <c:pt idx="54">
                        <c:v>3.16</c:v>
                      </c:pt>
                      <c:pt idx="55">
                        <c:v>3.07</c:v>
                      </c:pt>
                      <c:pt idx="56">
                        <c:v>2.92</c:v>
                      </c:pt>
                      <c:pt idx="57">
                        <c:v>2.87</c:v>
                      </c:pt>
                      <c:pt idx="58">
                        <c:v>2.72</c:v>
                      </c:pt>
                      <c:pt idx="59">
                        <c:v>2.5</c:v>
                      </c:pt>
                      <c:pt idx="60">
                        <c:v>2.2799999999999998</c:v>
                      </c:pt>
                      <c:pt idx="61">
                        <c:v>2.13</c:v>
                      </c:pt>
                      <c:pt idx="62">
                        <c:v>2.02</c:v>
                      </c:pt>
                      <c:pt idx="63">
                        <c:v>1.95</c:v>
                      </c:pt>
                      <c:pt idx="64">
                        <c:v>1.83</c:v>
                      </c:pt>
                      <c:pt idx="65">
                        <c:v>1.75</c:v>
                      </c:pt>
                      <c:pt idx="66">
                        <c:v>1.79</c:v>
                      </c:pt>
                      <c:pt idx="67">
                        <c:v>1.74</c:v>
                      </c:pt>
                      <c:pt idx="68">
                        <c:v>1.64</c:v>
                      </c:pt>
                      <c:pt idx="69">
                        <c:v>1.54</c:v>
                      </c:pt>
                      <c:pt idx="70">
                        <c:v>1.45</c:v>
                      </c:pt>
                      <c:pt idx="71">
                        <c:v>1.41</c:v>
                      </c:pt>
                      <c:pt idx="72">
                        <c:v>1.41</c:v>
                      </c:pt>
                      <c:pt idx="73">
                        <c:v>1.47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1D-4A45-8AEB-2C96DD8976E8}"/>
                  </c:ext>
                </c:extLst>
              </c15:ser>
            </c15:filteredLineSeries>
          </c:ext>
        </c:extLst>
      </c:lineChart>
      <c:scatterChart>
        <c:scatterStyle val="lineMarker"/>
        <c:varyColors val="0"/>
        <c:ser>
          <c:idx val="5"/>
          <c:order val="5"/>
          <c:tx>
            <c:v>DIV AVG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Wykresy!$AB$48:$AB$49</c:f>
              <c:numCache>
                <c:formatCode>General</c:formatCode>
                <c:ptCount val="2"/>
                <c:pt idx="0">
                  <c:v>0</c:v>
                </c:pt>
                <c:pt idx="1">
                  <c:v>74</c:v>
                </c:pt>
              </c:numCache>
            </c:numRef>
          </c:xVal>
          <c:yVal>
            <c:numRef>
              <c:f>Wykresy!$AC$48:$AC$49</c:f>
              <c:numCache>
                <c:formatCode>0.0%</c:formatCode>
                <c:ptCount val="2"/>
                <c:pt idx="0">
                  <c:v>3.0742716172221428E-2</c:v>
                </c:pt>
                <c:pt idx="1">
                  <c:v>3.0742716172221428E-2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1-458C-97C7-B0624984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2487824"/>
        <c:axId val="1452490224"/>
      </c:scatterChart>
      <c:catAx>
        <c:axId val="145248782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52490224"/>
        <c:crosses val="autoZero"/>
        <c:auto val="0"/>
        <c:lblAlgn val="ctr"/>
        <c:lblOffset val="100"/>
        <c:tickLblSkip val="4"/>
        <c:noMultiLvlLbl val="1"/>
      </c:catAx>
      <c:valAx>
        <c:axId val="145249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5248782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Odchylenie standardowe </a:t>
            </a:r>
            <a:r>
              <a:rPr lang="pl-PL" baseline="0"/>
              <a:t>dla danego okresu obserwacji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'S&amp;P 500'!$K$83</c:f>
              <c:strCache>
                <c:ptCount val="1"/>
                <c:pt idx="0">
                  <c:v>Odchylenie standardowe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'S&amp;P 500'!$L$77:$R$77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  <c:extLst xmlns:c15="http://schemas.microsoft.com/office/drawing/2012/chart"/>
            </c:strRef>
          </c:cat>
          <c:val>
            <c:numRef>
              <c:f>'S&amp;P 500'!$L$83:$R$83</c:f>
              <c:numCache>
                <c:formatCode>0.0%</c:formatCode>
                <c:ptCount val="7"/>
                <c:pt idx="0">
                  <c:v>0.16700122677664483</c:v>
                </c:pt>
                <c:pt idx="1">
                  <c:v>6.8004681580255869E-2</c:v>
                </c:pt>
                <c:pt idx="2">
                  <c:v>4.7418859040626045E-2</c:v>
                </c:pt>
                <c:pt idx="3">
                  <c:v>2.8324436814489526E-2</c:v>
                </c:pt>
                <c:pt idx="4">
                  <c:v>1.3061636101960566E-2</c:v>
                </c:pt>
                <c:pt idx="5">
                  <c:v>9.305770716433159E-3</c:v>
                </c:pt>
                <c:pt idx="6">
                  <c:v>7.6240819835386988E-3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E83C-4527-B3BC-024747B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202544"/>
        <c:axId val="1063867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'S&amp;P 500'!$K$78</c15:sqref>
                        </c15:formulaRef>
                      </c:ext>
                    </c:extLst>
                    <c:strCache>
                      <c:ptCount val="1"/>
                      <c:pt idx="0">
                        <c:v>Minimum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'S&amp;P 500'!$L$78:$R$78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-0.38485793674575708</c:v>
                      </c:pt>
                      <c:pt idx="1">
                        <c:v>-5.724256165075936E-2</c:v>
                      </c:pt>
                      <c:pt idx="2">
                        <c:v>-3.0344462569965147E-2</c:v>
                      </c:pt>
                      <c:pt idx="3">
                        <c:v>2.7271368478066327E-2</c:v>
                      </c:pt>
                      <c:pt idx="4">
                        <c:v>5.2530277417921489E-2</c:v>
                      </c:pt>
                      <c:pt idx="5">
                        <c:v>5.5562592989029325E-2</c:v>
                      </c:pt>
                      <c:pt idx="6">
                        <c:v>5.7488868323268161E-2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83C-4527-B3BC-024747BA255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500'!$K$79</c15:sqref>
                        </c15:formulaRef>
                      </c:ext>
                    </c:extLst>
                    <c:strCache>
                      <c:ptCount val="1"/>
                      <c:pt idx="0">
                        <c:v>Średnia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500'!$L$79:$R$79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9.1205012046657249E-2</c:v>
                      </c:pt>
                      <c:pt idx="1">
                        <c:v>7.8044658183933288E-2</c:v>
                      </c:pt>
                      <c:pt idx="2">
                        <c:v>7.3011143909539722E-2</c:v>
                      </c:pt>
                      <c:pt idx="3">
                        <c:v>6.9556220651410622E-2</c:v>
                      </c:pt>
                      <c:pt idx="4">
                        <c:v>7.4712927434875856E-2</c:v>
                      </c:pt>
                      <c:pt idx="5">
                        <c:v>7.5784955038395982E-2</c:v>
                      </c:pt>
                      <c:pt idx="6">
                        <c:v>7.0551256263899145E-2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3C-4527-B3BC-024747BA255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500'!$K$80</c15:sqref>
                        </c15:formulaRef>
                      </c:ext>
                    </c:extLst>
                    <c:strCache>
                      <c:ptCount val="1"/>
                      <c:pt idx="0">
                        <c:v>Mediana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500'!$L$80:$R$80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0.11779554059739161</c:v>
                      </c:pt>
                      <c:pt idx="1">
                        <c:v>9.1519626276091781E-2</c:v>
                      </c:pt>
                      <c:pt idx="2">
                        <c:v>7.9068705907071712E-2</c:v>
                      </c:pt>
                      <c:pt idx="3">
                        <c:v>6.8309883090573176E-2</c:v>
                      </c:pt>
                      <c:pt idx="4">
                        <c:v>7.6989382250400862E-2</c:v>
                      </c:pt>
                      <c:pt idx="5">
                        <c:v>7.4332312060631733E-2</c:v>
                      </c:pt>
                      <c:pt idx="6">
                        <c:v>6.9741635097779087E-2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3C-4527-B3BC-024747BA255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500'!$K$81</c15:sqref>
                        </c15:formulaRef>
                      </c:ext>
                    </c:extLst>
                    <c:strCache>
                      <c:ptCount val="1"/>
                      <c:pt idx="0">
                        <c:v>Maksimum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500'!$L$81:$R$81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0.45022168480451419</c:v>
                      </c:pt>
                      <c:pt idx="1">
                        <c:v>0.26184358542130859</c:v>
                      </c:pt>
                      <c:pt idx="2">
                        <c:v>0.16038631798297609</c:v>
                      </c:pt>
                      <c:pt idx="3">
                        <c:v>0.13945102729265613</c:v>
                      </c:pt>
                      <c:pt idx="4">
                        <c:v>0.10047480705650269</c:v>
                      </c:pt>
                      <c:pt idx="5">
                        <c:v>9.5838181339774176E-2</c:v>
                      </c:pt>
                      <c:pt idx="6">
                        <c:v>8.6967254194804777E-2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3C-4527-B3BC-024747BA255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500'!$K$82</c15:sqref>
                        </c15:formulaRef>
                      </c:ext>
                    </c:extLst>
                    <c:strCache>
                      <c:ptCount val="1"/>
                      <c:pt idx="0">
                        <c:v>MAX-MIN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500'!$L$82:$R$82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0.83507962155027127</c:v>
                      </c:pt>
                      <c:pt idx="1">
                        <c:v>0.31908614707206795</c:v>
                      </c:pt>
                      <c:pt idx="2">
                        <c:v>0.19073078055294124</c:v>
                      </c:pt>
                      <c:pt idx="3">
                        <c:v>0.1121796588145898</c:v>
                      </c:pt>
                      <c:pt idx="4">
                        <c:v>4.7944529638581201E-2</c:v>
                      </c:pt>
                      <c:pt idx="5">
                        <c:v>4.0275588350744851E-2</c:v>
                      </c:pt>
                      <c:pt idx="6">
                        <c:v>2.9478385871536616E-2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3C-4527-B3BC-024747BA255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500'!$K$84</c15:sqref>
                        </c15:formulaRef>
                      </c:ext>
                    </c:extLst>
                    <c:strCache>
                      <c:ptCount val="1"/>
                      <c:pt idx="0">
                        <c:v>PLUS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500'!$L$84:$R$84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53</c:v>
                      </c:pt>
                      <c:pt idx="1">
                        <c:v>55</c:v>
                      </c:pt>
                      <c:pt idx="2">
                        <c:v>57</c:v>
                      </c:pt>
                      <c:pt idx="3">
                        <c:v>54</c:v>
                      </c:pt>
                      <c:pt idx="4">
                        <c:v>44</c:v>
                      </c:pt>
                      <c:pt idx="5">
                        <c:v>34</c:v>
                      </c:pt>
                      <c:pt idx="6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3C-4527-B3BC-024747BA255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500'!$K$85</c15:sqref>
                        </c15:formulaRef>
                      </c:ext>
                    </c:extLst>
                    <c:strCache>
                      <c:ptCount val="1"/>
                      <c:pt idx="0">
                        <c:v>MINUS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500'!$L$85:$R$85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</c:v>
                      </c:pt>
                      <c:pt idx="1">
                        <c:v>14</c:v>
                      </c:pt>
                      <c:pt idx="2">
                        <c:v>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3C-4527-B3BC-024747BA255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500'!$K$86</c15:sqref>
                        </c15:formulaRef>
                      </c:ext>
                    </c:extLst>
                    <c:strCache>
                      <c:ptCount val="1"/>
                      <c:pt idx="0">
                        <c:v>Bez dywidend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500'!$L$86:$R$86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0.72602739726027399</c:v>
                      </c:pt>
                      <c:pt idx="1">
                        <c:v>0.79710144927536231</c:v>
                      </c:pt>
                      <c:pt idx="2">
                        <c:v>0.890625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3C-4527-B3BC-024747BA255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500'!$K$87</c15:sqref>
                        </c15:formulaRef>
                      </c:ext>
                    </c:extLst>
                    <c:strCache>
                      <c:ptCount val="1"/>
                      <c:pt idx="0">
                        <c:v>Z dywidendami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500'!$L$77:$R$77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500'!$L$87:$R$87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0.78082191780821919</c:v>
                      </c:pt>
                      <c:pt idx="1">
                        <c:v>0.79166666666666663</c:v>
                      </c:pt>
                      <c:pt idx="2">
                        <c:v>0.91666666666666663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3C-4527-B3BC-024747BA255F}"/>
                  </c:ext>
                </c:extLst>
              </c15:ser>
            </c15:filteredLineSeries>
          </c:ext>
        </c:extLst>
      </c:lineChart>
      <c:catAx>
        <c:axId val="10582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3867968"/>
        <c:crosses val="autoZero"/>
        <c:auto val="1"/>
        <c:lblAlgn val="ctr"/>
        <c:lblOffset val="100"/>
        <c:noMultiLvlLbl val="0"/>
      </c:catAx>
      <c:valAx>
        <c:axId val="10638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820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Odchylenie standardowe dla danego okresu obserwacji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'S&amp;P 500'!$T$83</c:f>
              <c:strCache>
                <c:ptCount val="1"/>
                <c:pt idx="0">
                  <c:v>Odchylenie standardowe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'S&amp;P 500'!$U$77:$AA$77</c:f>
              <c:strCache>
                <c:ptCount val="7"/>
                <c:pt idx="0">
                  <c:v>1Y</c:v>
                </c:pt>
                <c:pt idx="1">
                  <c:v>5Y</c:v>
                </c:pt>
                <c:pt idx="2">
                  <c:v>10Y</c:v>
                </c:pt>
                <c:pt idx="3">
                  <c:v>20Y</c:v>
                </c:pt>
                <c:pt idx="4">
                  <c:v>30Y</c:v>
                </c:pt>
                <c:pt idx="5">
                  <c:v>40Y</c:v>
                </c:pt>
                <c:pt idx="6">
                  <c:v>50Y</c:v>
                </c:pt>
              </c:strCache>
              <c:extLst xmlns:c15="http://schemas.microsoft.com/office/drawing/2012/chart"/>
            </c:strRef>
          </c:cat>
          <c:val>
            <c:numRef>
              <c:f>'S&amp;P 500'!$U$83:$AA$83</c:f>
              <c:numCache>
                <c:formatCode>0.0%</c:formatCode>
                <c:ptCount val="7"/>
                <c:pt idx="0">
                  <c:v>0.17038280729711447</c:v>
                </c:pt>
                <c:pt idx="1">
                  <c:v>7.0775403408737086E-2</c:v>
                </c:pt>
                <c:pt idx="2">
                  <c:v>4.97604516232222E-2</c:v>
                </c:pt>
                <c:pt idx="3">
                  <c:v>3.00165643448221E-2</c:v>
                </c:pt>
                <c:pt idx="4">
                  <c:v>1.1349959221292252E-2</c:v>
                </c:pt>
                <c:pt idx="5">
                  <c:v>8.1206386134535617E-3</c:v>
                </c:pt>
                <c:pt idx="6">
                  <c:v>8.6648693089262322E-3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24F-42EE-964B-71AE9538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202544"/>
        <c:axId val="1063867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'S&amp;P 500'!$T$78</c15:sqref>
                        </c15:formulaRef>
                      </c:ext>
                    </c:extLst>
                    <c:strCache>
                      <c:ptCount val="1"/>
                      <c:pt idx="0">
                        <c:v>Minimum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'S&amp;P 500'!$U$78:$AA$78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-0.36552344111798196</c:v>
                      </c:pt>
                      <c:pt idx="1">
                        <c:v>-2.3718839805758063E-2</c:v>
                      </c:pt>
                      <c:pt idx="2">
                        <c:v>-1.3583080163420136E-2</c:v>
                      </c:pt>
                      <c:pt idx="3">
                        <c:v>5.5621605692399934E-2</c:v>
                      </c:pt>
                      <c:pt idx="4">
                        <c:v>9.2585225516447212E-2</c:v>
                      </c:pt>
                      <c:pt idx="5">
                        <c:v>8.8456598473595882E-2</c:v>
                      </c:pt>
                      <c:pt idx="6">
                        <c:v>9.0428598001888405E-2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24F-42EE-964B-71AE9538937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500'!$T$79</c15:sqref>
                        </c15:formulaRef>
                      </c:ext>
                    </c:extLst>
                    <c:strCache>
                      <c:ptCount val="1"/>
                      <c:pt idx="0">
                        <c:v>Średnia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500'!$U$79:$AA$79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0.12377098142394125</c:v>
                      </c:pt>
                      <c:pt idx="1">
                        <c:v>0.11023860223134721</c:v>
                      </c:pt>
                      <c:pt idx="2">
                        <c:v>0.10501020239163782</c:v>
                      </c:pt>
                      <c:pt idx="3">
                        <c:v>0.10192918210379462</c:v>
                      </c:pt>
                      <c:pt idx="4">
                        <c:v>0.10812406980617378</c:v>
                      </c:pt>
                      <c:pt idx="5">
                        <c:v>0.10942178591372934</c:v>
                      </c:pt>
                      <c:pt idx="6">
                        <c:v>0.10329821433230679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24F-42EE-964B-71AE9538937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500'!$T$80</c15:sqref>
                        </c15:formulaRef>
                      </c:ext>
                    </c:extLst>
                    <c:strCache>
                      <c:ptCount val="1"/>
                      <c:pt idx="0">
                        <c:v>Mediana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500'!$U$80:$AA$80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0.14821092278719417</c:v>
                      </c:pt>
                      <c:pt idx="1">
                        <c:v>0.12690140718686727</c:v>
                      </c:pt>
                      <c:pt idx="2">
                        <c:v>0.10913878443703429</c:v>
                      </c:pt>
                      <c:pt idx="3">
                        <c:v>9.5139898762407804E-2</c:v>
                      </c:pt>
                      <c:pt idx="4">
                        <c:v>0.10559976602595689</c:v>
                      </c:pt>
                      <c:pt idx="5">
                        <c:v>0.11054995840027848</c:v>
                      </c:pt>
                      <c:pt idx="6">
                        <c:v>0.10228420760398294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4F-42EE-964B-71AE9538937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500'!$T$81</c15:sqref>
                        </c15:formulaRef>
                      </c:ext>
                    </c:extLst>
                    <c:strCache>
                      <c:ptCount val="1"/>
                      <c:pt idx="0">
                        <c:v>Maksimum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500'!$U$81:$AA$81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0.51229343006852068</c:v>
                      </c:pt>
                      <c:pt idx="1">
                        <c:v>0.28278331161271253</c:v>
                      </c:pt>
                      <c:pt idx="2">
                        <c:v>0.18970516033895546</c:v>
                      </c:pt>
                      <c:pt idx="3">
                        <c:v>0.17600765801824036</c:v>
                      </c:pt>
                      <c:pt idx="4">
                        <c:v>0.13528752011820688</c:v>
                      </c:pt>
                      <c:pt idx="5">
                        <c:v>0.12186812835030669</c:v>
                      </c:pt>
                      <c:pt idx="6">
                        <c:v>0.12548018132309124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4F-42EE-964B-71AE9538937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500'!$T$82</c15:sqref>
                        </c15:formulaRef>
                      </c:ext>
                    </c:extLst>
                    <c:strCache>
                      <c:ptCount val="1"/>
                      <c:pt idx="0">
                        <c:v>MAX-MIN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500'!$U$82:$AA$82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0.87781687118650265</c:v>
                      </c:pt>
                      <c:pt idx="1">
                        <c:v>0.30650215141847059</c:v>
                      </c:pt>
                      <c:pt idx="2">
                        <c:v>0.20328824050237559</c:v>
                      </c:pt>
                      <c:pt idx="3">
                        <c:v>0.12038605232584043</c:v>
                      </c:pt>
                      <c:pt idx="4">
                        <c:v>4.2702294601759672E-2</c:v>
                      </c:pt>
                      <c:pt idx="5">
                        <c:v>3.341152987671081E-2</c:v>
                      </c:pt>
                      <c:pt idx="6">
                        <c:v>3.5051583321202839E-2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4F-42EE-964B-71AE9538937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500'!$T$84</c15:sqref>
                        </c15:formulaRef>
                      </c:ext>
                    </c:extLst>
                    <c:strCache>
                      <c:ptCount val="1"/>
                      <c:pt idx="0">
                        <c:v>PLUS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500'!$U$84:$AA$84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19</c:v>
                      </c:pt>
                      <c:pt idx="2">
                        <c:v>22</c:v>
                      </c:pt>
                      <c:pt idx="3">
                        <c:v>24</c:v>
                      </c:pt>
                      <c:pt idx="4">
                        <c:v>24</c:v>
                      </c:pt>
                      <c:pt idx="5">
                        <c:v>24</c:v>
                      </c:pt>
                      <c:pt idx="6">
                        <c:v>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24F-42EE-964B-71AE9538937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500'!$T$85</c15:sqref>
                        </c15:formulaRef>
                      </c:ext>
                    </c:extLst>
                    <c:strCache>
                      <c:ptCount val="1"/>
                      <c:pt idx="0">
                        <c:v>MINUS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500'!$U$85:$AA$85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5</c:v>
                      </c:pt>
                      <c:pt idx="2">
                        <c:v>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4F-42EE-964B-71AE9538937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500'!$T$86</c15:sqref>
                        </c15:formulaRef>
                      </c:ext>
                    </c:extLst>
                    <c:strCache>
                      <c:ptCount val="1"/>
                      <c:pt idx="0">
                        <c:v>RATIO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500'!$U$77:$AA$77</c15:sqref>
                        </c15:formulaRef>
                      </c:ext>
                    </c:extLst>
                    <c:strCache>
                      <c:ptCount val="7"/>
                      <c:pt idx="0">
                        <c:v>1Y</c:v>
                      </c:pt>
                      <c:pt idx="1">
                        <c:v>5Y</c:v>
                      </c:pt>
                      <c:pt idx="2">
                        <c:v>10Y</c:v>
                      </c:pt>
                      <c:pt idx="3">
                        <c:v>20Y</c:v>
                      </c:pt>
                      <c:pt idx="4">
                        <c:v>30Y</c:v>
                      </c:pt>
                      <c:pt idx="5">
                        <c:v>40Y</c:v>
                      </c:pt>
                      <c:pt idx="6">
                        <c:v>50Y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'S&amp;P 500'!$U$86:$AA$86</c15:sqref>
                        </c15:formulaRef>
                      </c:ext>
                    </c:extLst>
                    <c:numCache>
                      <c:formatCode>0%</c:formatCode>
                      <c:ptCount val="7"/>
                      <c:pt idx="0">
                        <c:v>0.78082191780821919</c:v>
                      </c:pt>
                      <c:pt idx="1">
                        <c:v>0.79166666666666663</c:v>
                      </c:pt>
                      <c:pt idx="2">
                        <c:v>0.91666666666666663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4F-42EE-964B-71AE9538937B}"/>
                  </c:ext>
                </c:extLst>
              </c15:ser>
            </c15:filteredLineSeries>
          </c:ext>
        </c:extLst>
      </c:lineChart>
      <c:catAx>
        <c:axId val="105820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63867968"/>
        <c:crosses val="autoZero"/>
        <c:auto val="1"/>
        <c:lblAlgn val="ctr"/>
        <c:lblOffset val="100"/>
        <c:noMultiLvlLbl val="0"/>
      </c:catAx>
      <c:valAx>
        <c:axId val="106386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5820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_xlchart.v1.153</cx:f>
      </cx:strDim>
      <cx:numDim type="val">
        <cx:f>_xlchart.v1.155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pl-PL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Histogram średniorocznych stóp zwrotu dla </a:t>
            </a: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1Y</a:t>
            </a:r>
            <a:r>
              <a:rPr kumimoji="0" lang="pl-PL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 okresu obserwacji</a:t>
            </a:r>
            <a:endPara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endParaRPr>
          </a:p>
        </cx:rich>
      </cx:tx>
    </cx:title>
    <cx:plotArea>
      <cx:plotAreaRegion>
        <cx:series layoutId="clusteredColumn" uniqueId="{D486A71F-730A-42CD-981B-4D7BBAC433FA}">
          <cx:tx>
            <cx:txData>
              <cx:f>_xlchart.v1.154</cx:f>
              <cx:v>1Y</cx:v>
            </cx:txData>
          </cx:tx>
          <cx:dataId val="0"/>
          <cx:layoutPr>
            <cx:binning intervalClosed="r" underflow="-0.20000000000000001" overflow="0.30000000000000004">
              <cx:binCount val="12"/>
            </cx:binning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/>
            </a:pPr>
            <a:endParaRPr lang="en-US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_xlchart.v1.99</cx:f>
      </cx:strDim>
      <cx:numDim type="val">
        <cx:f dir="row">_xlchart.v1.110</cx:f>
      </cx:numDim>
    </cx:data>
    <cx:data id="1">
      <cx:strDim type="cat">
        <cx:f dir="row">_xlchart.v1.99</cx:f>
      </cx:strDim>
      <cx:numDim type="val">
        <cx:f dir="row">_xlchart.v1.121</cx:f>
      </cx:numDim>
    </cx:data>
    <cx:data id="2">
      <cx:strDim type="cat">
        <cx:f dir="row">_xlchart.v1.99</cx:f>
      </cx:strDim>
      <cx:numDim type="val">
        <cx:f dir="row">_xlchart.v1.132</cx:f>
      </cx:numDim>
    </cx:data>
    <cx:data id="3">
      <cx:strDim type="cat">
        <cx:f dir="row">_xlchart.v1.99</cx:f>
      </cx:strDim>
      <cx:numDim type="val">
        <cx:f dir="row">_xlchart.v1.143</cx:f>
      </cx:numDim>
    </cx:data>
    <cx:data id="4">
      <cx:strDim type="cat">
        <cx:f dir="row">_xlchart.v1.99</cx:f>
      </cx:strDim>
      <cx:numDim type="val">
        <cx:f dir="row">_xlchart.v1.150</cx:f>
      </cx:numDim>
    </cx:data>
    <cx:data id="5">
      <cx:strDim type="cat">
        <cx:f dir="row">_xlchart.v1.99</cx:f>
      </cx:strDim>
      <cx:numDim type="val">
        <cx:f dir="row">_xlchart.v1.151</cx:f>
      </cx:numDim>
    </cx:data>
    <cx:data id="6">
      <cx:strDim type="cat">
        <cx:f dir="row">_xlchart.v1.99</cx:f>
      </cx:strDim>
      <cx:numDim type="val">
        <cx:f dir="row">_xlchart.v1.152</cx:f>
      </cx:numDim>
    </cx:data>
    <cx:data id="7">
      <cx:strDim type="cat">
        <cx:f dir="row">_xlchart.v1.99</cx:f>
      </cx:strDim>
      <cx:numDim type="val">
        <cx:f dir="row">_xlchart.v1.79</cx:f>
      </cx:numDim>
    </cx:data>
    <cx:data id="8">
      <cx:strDim type="cat">
        <cx:f dir="row">_xlchart.v1.99</cx:f>
      </cx:strDim>
      <cx:numDim type="val">
        <cx:f dir="row">_xlchart.v1.80</cx:f>
      </cx:numDim>
    </cx:data>
    <cx:data id="9">
      <cx:strDim type="cat">
        <cx:f dir="row">_xlchart.v1.99</cx:f>
      </cx:strDim>
      <cx:numDim type="val">
        <cx:f dir="row">_xlchart.v1.81</cx:f>
      </cx:numDim>
    </cx:data>
    <cx:data id="10">
      <cx:strDim type="cat">
        <cx:f dir="row">_xlchart.v1.99</cx:f>
      </cx:strDim>
      <cx:numDim type="val">
        <cx:f dir="row">_xlchart.v1.82</cx:f>
      </cx:numDim>
    </cx:data>
    <cx:data id="11">
      <cx:strDim type="cat">
        <cx:f dir="row">_xlchart.v1.99</cx:f>
      </cx:strDim>
      <cx:numDim type="val">
        <cx:f dir="row">_xlchart.v1.83</cx:f>
      </cx:numDim>
    </cx:data>
    <cx:data id="12">
      <cx:strDim type="cat">
        <cx:f dir="row">_xlchart.v1.99</cx:f>
      </cx:strDim>
      <cx:numDim type="val">
        <cx:f dir="row">_xlchart.v1.84</cx:f>
      </cx:numDim>
    </cx:data>
    <cx:data id="13">
      <cx:strDim type="cat">
        <cx:f dir="row">_xlchart.v1.99</cx:f>
      </cx:strDim>
      <cx:numDim type="val">
        <cx:f dir="row">_xlchart.v1.85</cx:f>
      </cx:numDim>
    </cx:data>
    <cx:data id="14">
      <cx:strDim type="cat">
        <cx:f dir="row">_xlchart.v1.99</cx:f>
      </cx:strDim>
      <cx:numDim type="val">
        <cx:f dir="row">_xlchart.v1.86</cx:f>
      </cx:numDim>
    </cx:data>
    <cx:data id="15">
      <cx:strDim type="cat">
        <cx:f dir="row">_xlchart.v1.99</cx:f>
      </cx:strDim>
      <cx:numDim type="val">
        <cx:f dir="row">_xlchart.v1.87</cx:f>
      </cx:numDim>
    </cx:data>
    <cx:data id="16">
      <cx:strDim type="cat">
        <cx:f dir="row">_xlchart.v1.99</cx:f>
      </cx:strDim>
      <cx:numDim type="val">
        <cx:f dir="row">_xlchart.v1.88</cx:f>
      </cx:numDim>
    </cx:data>
    <cx:data id="17">
      <cx:strDim type="cat">
        <cx:f dir="row">_xlchart.v1.99</cx:f>
      </cx:strDim>
      <cx:numDim type="val">
        <cx:f dir="row">_xlchart.v1.89</cx:f>
      </cx:numDim>
    </cx:data>
    <cx:data id="18">
      <cx:strDim type="cat">
        <cx:f dir="row">_xlchart.v1.99</cx:f>
      </cx:strDim>
      <cx:numDim type="val">
        <cx:f dir="row">_xlchart.v1.90</cx:f>
      </cx:numDim>
    </cx:data>
    <cx:data id="19">
      <cx:strDim type="cat">
        <cx:f dir="row">_xlchart.v1.99</cx:f>
      </cx:strDim>
      <cx:numDim type="val">
        <cx:f dir="row">_xlchart.v1.91</cx:f>
      </cx:numDim>
    </cx:data>
    <cx:data id="20">
      <cx:strDim type="cat">
        <cx:f dir="row">_xlchart.v1.99</cx:f>
      </cx:strDim>
      <cx:numDim type="val">
        <cx:f dir="row">_xlchart.v1.92</cx:f>
      </cx:numDim>
    </cx:data>
    <cx:data id="21">
      <cx:strDim type="cat">
        <cx:f dir="row">_xlchart.v1.99</cx:f>
      </cx:strDim>
      <cx:numDim type="val">
        <cx:f dir="row">_xlchart.v1.93</cx:f>
      </cx:numDim>
    </cx:data>
    <cx:data id="22">
      <cx:strDim type="cat">
        <cx:f dir="row">_xlchart.v1.99</cx:f>
      </cx:strDim>
      <cx:numDim type="val">
        <cx:f dir="row">_xlchart.v1.94</cx:f>
      </cx:numDim>
    </cx:data>
    <cx:data id="23">
      <cx:strDim type="cat">
        <cx:f dir="row">_xlchart.v1.99</cx:f>
      </cx:strDim>
      <cx:numDim type="val">
        <cx:f dir="row">_xlchart.v1.95</cx:f>
      </cx:numDim>
    </cx:data>
    <cx:data id="24">
      <cx:strDim type="cat">
        <cx:f dir="row">_xlchart.v1.99</cx:f>
      </cx:strDim>
      <cx:numDim type="val">
        <cx:f dir="row">_xlchart.v1.96</cx:f>
      </cx:numDim>
    </cx:data>
    <cx:data id="25">
      <cx:strDim type="cat">
        <cx:f dir="row">_xlchart.v1.99</cx:f>
      </cx:strDim>
      <cx:numDim type="val">
        <cx:f dir="row">_xlchart.v1.97</cx:f>
      </cx:numDim>
    </cx:data>
    <cx:data id="26">
      <cx:strDim type="cat">
        <cx:f dir="row">_xlchart.v1.99</cx:f>
      </cx:strDim>
      <cx:numDim type="val">
        <cx:f dir="row">_xlchart.v1.98</cx:f>
      </cx:numDim>
    </cx:data>
    <cx:data id="27">
      <cx:strDim type="cat">
        <cx:f dir="row">_xlchart.v1.99</cx:f>
      </cx:strDim>
      <cx:numDim type="val">
        <cx:f dir="row">_xlchart.v1.100</cx:f>
      </cx:numDim>
    </cx:data>
    <cx:data id="28">
      <cx:strDim type="cat">
        <cx:f dir="row">_xlchart.v1.99</cx:f>
      </cx:strDim>
      <cx:numDim type="val">
        <cx:f dir="row">_xlchart.v1.101</cx:f>
      </cx:numDim>
    </cx:data>
    <cx:data id="29">
      <cx:strDim type="cat">
        <cx:f dir="row">_xlchart.v1.99</cx:f>
      </cx:strDim>
      <cx:numDim type="val">
        <cx:f dir="row">_xlchart.v1.102</cx:f>
      </cx:numDim>
    </cx:data>
    <cx:data id="30">
      <cx:strDim type="cat">
        <cx:f dir="row">_xlchart.v1.99</cx:f>
      </cx:strDim>
      <cx:numDim type="val">
        <cx:f dir="row">_xlchart.v1.103</cx:f>
      </cx:numDim>
    </cx:data>
    <cx:data id="31">
      <cx:strDim type="cat">
        <cx:f dir="row">_xlchart.v1.99</cx:f>
      </cx:strDim>
      <cx:numDim type="val">
        <cx:f dir="row">_xlchart.v1.104</cx:f>
      </cx:numDim>
    </cx:data>
    <cx:data id="32">
      <cx:strDim type="cat">
        <cx:f dir="row">_xlchart.v1.99</cx:f>
      </cx:strDim>
      <cx:numDim type="val">
        <cx:f dir="row">_xlchart.v1.105</cx:f>
      </cx:numDim>
    </cx:data>
    <cx:data id="33">
      <cx:strDim type="cat">
        <cx:f dir="row">_xlchart.v1.99</cx:f>
      </cx:strDim>
      <cx:numDim type="val">
        <cx:f dir="row">_xlchart.v1.106</cx:f>
      </cx:numDim>
    </cx:data>
    <cx:data id="34">
      <cx:strDim type="cat">
        <cx:f dir="row">_xlchart.v1.99</cx:f>
      </cx:strDim>
      <cx:numDim type="val">
        <cx:f dir="row">_xlchart.v1.107</cx:f>
      </cx:numDim>
    </cx:data>
    <cx:data id="35">
      <cx:strDim type="cat">
        <cx:f dir="row">_xlchart.v1.99</cx:f>
      </cx:strDim>
      <cx:numDim type="val">
        <cx:f dir="row">_xlchart.v1.108</cx:f>
      </cx:numDim>
    </cx:data>
    <cx:data id="36">
      <cx:strDim type="cat">
        <cx:f dir="row">_xlchart.v1.99</cx:f>
      </cx:strDim>
      <cx:numDim type="val">
        <cx:f dir="row">_xlchart.v1.109</cx:f>
      </cx:numDim>
    </cx:data>
    <cx:data id="37">
      <cx:strDim type="cat">
        <cx:f dir="row">_xlchart.v1.99</cx:f>
      </cx:strDim>
      <cx:numDim type="val">
        <cx:f dir="row">_xlchart.v1.111</cx:f>
      </cx:numDim>
    </cx:data>
    <cx:data id="38">
      <cx:strDim type="cat">
        <cx:f dir="row">_xlchart.v1.99</cx:f>
      </cx:strDim>
      <cx:numDim type="val">
        <cx:f dir="row">_xlchart.v1.112</cx:f>
      </cx:numDim>
    </cx:data>
    <cx:data id="39">
      <cx:strDim type="cat">
        <cx:f dir="row">_xlchart.v1.99</cx:f>
      </cx:strDim>
      <cx:numDim type="val">
        <cx:f dir="row">_xlchart.v1.113</cx:f>
      </cx:numDim>
    </cx:data>
    <cx:data id="40">
      <cx:strDim type="cat">
        <cx:f dir="row">_xlchart.v1.99</cx:f>
      </cx:strDim>
      <cx:numDim type="val">
        <cx:f dir="row">_xlchart.v1.114</cx:f>
      </cx:numDim>
    </cx:data>
    <cx:data id="41">
      <cx:strDim type="cat">
        <cx:f dir="row">_xlchart.v1.99</cx:f>
      </cx:strDim>
      <cx:numDim type="val">
        <cx:f dir="row">_xlchart.v1.115</cx:f>
      </cx:numDim>
    </cx:data>
    <cx:data id="42">
      <cx:strDim type="cat">
        <cx:f dir="row">_xlchart.v1.99</cx:f>
      </cx:strDim>
      <cx:numDim type="val">
        <cx:f dir="row">_xlchart.v1.116</cx:f>
      </cx:numDim>
    </cx:data>
    <cx:data id="43">
      <cx:strDim type="cat">
        <cx:f dir="row">_xlchart.v1.99</cx:f>
      </cx:strDim>
      <cx:numDim type="val">
        <cx:f dir="row">_xlchart.v1.117</cx:f>
      </cx:numDim>
    </cx:data>
    <cx:data id="44">
      <cx:strDim type="cat">
        <cx:f dir="row">_xlchart.v1.99</cx:f>
      </cx:strDim>
      <cx:numDim type="val">
        <cx:f dir="row">_xlchart.v1.118</cx:f>
      </cx:numDim>
    </cx:data>
    <cx:data id="45">
      <cx:strDim type="cat">
        <cx:f dir="row">_xlchart.v1.99</cx:f>
      </cx:strDim>
      <cx:numDim type="val">
        <cx:f dir="row">_xlchart.v1.119</cx:f>
      </cx:numDim>
    </cx:data>
    <cx:data id="46">
      <cx:strDim type="cat">
        <cx:f dir="row">_xlchart.v1.99</cx:f>
      </cx:strDim>
      <cx:numDim type="val">
        <cx:f dir="row">_xlchart.v1.120</cx:f>
      </cx:numDim>
    </cx:data>
    <cx:data id="47">
      <cx:strDim type="cat">
        <cx:f dir="row">_xlchart.v1.99</cx:f>
      </cx:strDim>
      <cx:numDim type="val">
        <cx:f dir="row">_xlchart.v1.122</cx:f>
      </cx:numDim>
    </cx:data>
    <cx:data id="48">
      <cx:strDim type="cat">
        <cx:f dir="row">_xlchart.v1.99</cx:f>
      </cx:strDim>
      <cx:numDim type="val">
        <cx:f dir="row">_xlchart.v1.123</cx:f>
      </cx:numDim>
    </cx:data>
    <cx:data id="49">
      <cx:strDim type="cat">
        <cx:f dir="row">_xlchart.v1.99</cx:f>
      </cx:strDim>
      <cx:numDim type="val">
        <cx:f dir="row">_xlchart.v1.124</cx:f>
      </cx:numDim>
    </cx:data>
    <cx:data id="50">
      <cx:strDim type="cat">
        <cx:f dir="row">_xlchart.v1.99</cx:f>
      </cx:strDim>
      <cx:numDim type="val">
        <cx:f dir="row">_xlchart.v1.125</cx:f>
      </cx:numDim>
    </cx:data>
    <cx:data id="51">
      <cx:strDim type="cat">
        <cx:f dir="row">_xlchart.v1.99</cx:f>
      </cx:strDim>
      <cx:numDim type="val">
        <cx:f dir="row">_xlchart.v1.126</cx:f>
      </cx:numDim>
    </cx:data>
    <cx:data id="52">
      <cx:strDim type="cat">
        <cx:f dir="row">_xlchart.v1.99</cx:f>
      </cx:strDim>
      <cx:numDim type="val">
        <cx:f dir="row">_xlchart.v1.127</cx:f>
      </cx:numDim>
    </cx:data>
    <cx:data id="53">
      <cx:strDim type="cat">
        <cx:f dir="row">_xlchart.v1.99</cx:f>
      </cx:strDim>
      <cx:numDim type="val">
        <cx:f dir="row">_xlchart.v1.128</cx:f>
      </cx:numDim>
    </cx:data>
    <cx:data id="54">
      <cx:strDim type="cat">
        <cx:f dir="row">_xlchart.v1.99</cx:f>
      </cx:strDim>
      <cx:numDim type="val">
        <cx:f dir="row">_xlchart.v1.129</cx:f>
      </cx:numDim>
    </cx:data>
    <cx:data id="55">
      <cx:strDim type="cat">
        <cx:f dir="row">_xlchart.v1.99</cx:f>
      </cx:strDim>
      <cx:numDim type="val">
        <cx:f dir="row">_xlchart.v1.130</cx:f>
      </cx:numDim>
    </cx:data>
    <cx:data id="56">
      <cx:strDim type="cat">
        <cx:f dir="row">_xlchart.v1.99</cx:f>
      </cx:strDim>
      <cx:numDim type="val">
        <cx:f dir="row">_xlchart.v1.131</cx:f>
      </cx:numDim>
    </cx:data>
    <cx:data id="57">
      <cx:strDim type="cat">
        <cx:f dir="row">_xlchart.v1.99</cx:f>
      </cx:strDim>
      <cx:numDim type="val">
        <cx:f dir="row">_xlchart.v1.133</cx:f>
      </cx:numDim>
    </cx:data>
    <cx:data id="58">
      <cx:strDim type="cat">
        <cx:f dir="row">_xlchart.v1.99</cx:f>
      </cx:strDim>
      <cx:numDim type="val">
        <cx:f dir="row">_xlchart.v1.134</cx:f>
      </cx:numDim>
    </cx:data>
    <cx:data id="59">
      <cx:strDim type="cat">
        <cx:f dir="row">_xlchart.v1.99</cx:f>
      </cx:strDim>
      <cx:numDim type="val">
        <cx:f dir="row">_xlchart.v1.135</cx:f>
      </cx:numDim>
    </cx:data>
    <cx:data id="60">
      <cx:strDim type="cat">
        <cx:f dir="row">_xlchart.v1.99</cx:f>
      </cx:strDim>
      <cx:numDim type="val">
        <cx:f dir="row">_xlchart.v1.136</cx:f>
      </cx:numDim>
    </cx:data>
    <cx:data id="61">
      <cx:strDim type="cat">
        <cx:f dir="row">_xlchart.v1.99</cx:f>
      </cx:strDim>
      <cx:numDim type="val">
        <cx:f dir="row">_xlchart.v1.137</cx:f>
      </cx:numDim>
    </cx:data>
    <cx:data id="62">
      <cx:strDim type="cat">
        <cx:f dir="row">_xlchart.v1.99</cx:f>
      </cx:strDim>
      <cx:numDim type="val">
        <cx:f dir="row">_xlchart.v1.138</cx:f>
      </cx:numDim>
    </cx:data>
    <cx:data id="63">
      <cx:strDim type="cat">
        <cx:f dir="row">_xlchart.v1.99</cx:f>
      </cx:strDim>
      <cx:numDim type="val">
        <cx:f dir="row">_xlchart.v1.139</cx:f>
      </cx:numDim>
    </cx:data>
    <cx:data id="64">
      <cx:strDim type="cat">
        <cx:f dir="row">_xlchart.v1.99</cx:f>
      </cx:strDim>
      <cx:numDim type="val">
        <cx:f dir="row">_xlchart.v1.140</cx:f>
      </cx:numDim>
    </cx:data>
    <cx:data id="65">
      <cx:strDim type="cat">
        <cx:f dir="row">_xlchart.v1.99</cx:f>
      </cx:strDim>
      <cx:numDim type="val">
        <cx:f dir="row">_xlchart.v1.141</cx:f>
      </cx:numDim>
    </cx:data>
    <cx:data id="66">
      <cx:strDim type="cat">
        <cx:f dir="row">_xlchart.v1.99</cx:f>
      </cx:strDim>
      <cx:numDim type="val">
        <cx:f dir="row">_xlchart.v1.142</cx:f>
      </cx:numDim>
    </cx:data>
    <cx:data id="67">
      <cx:strDim type="cat">
        <cx:f dir="row">_xlchart.v1.99</cx:f>
      </cx:strDim>
      <cx:numDim type="val">
        <cx:f dir="row">_xlchart.v1.144</cx:f>
      </cx:numDim>
    </cx:data>
    <cx:data id="68">
      <cx:strDim type="cat">
        <cx:f dir="row">_xlchart.v1.99</cx:f>
      </cx:strDim>
      <cx:numDim type="val">
        <cx:f dir="row">_xlchart.v1.145</cx:f>
      </cx:numDim>
    </cx:data>
    <cx:data id="69">
      <cx:strDim type="cat">
        <cx:f dir="row">_xlchart.v1.99</cx:f>
      </cx:strDim>
      <cx:numDim type="val">
        <cx:f dir="row">_xlchart.v1.146</cx:f>
      </cx:numDim>
    </cx:data>
    <cx:data id="70">
      <cx:strDim type="cat">
        <cx:f dir="row">_xlchart.v1.99</cx:f>
      </cx:strDim>
      <cx:numDim type="val">
        <cx:f dir="row">_xlchart.v1.147</cx:f>
      </cx:numDim>
    </cx:data>
    <cx:data id="71">
      <cx:strDim type="cat">
        <cx:f dir="row">_xlchart.v1.99</cx:f>
      </cx:strDim>
      <cx:numDim type="val">
        <cx:f dir="row">_xlchart.v1.148</cx:f>
      </cx:numDim>
    </cx:data>
    <cx:data id="72">
      <cx:strDim type="cat">
        <cx:f dir="row">_xlchart.v1.99</cx:f>
      </cx:strDim>
      <cx:numDim type="val">
        <cx:f dir="row">_xlchart.v1.149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Rozkład średniorocznych stóp </a:t>
            </a: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zwrotu </a:t>
            </a:r>
            <a:r>
              <a:rPr lang="pl-PL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dla danego okresu obserwacji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D071D982-B25F-4723-B9B8-07A73C76AD25}">
          <cx:tx>
            <cx:txData>
              <cx:f>_xlchart.v1.26</cx:f>
              <cx:v>2023-12-31</cx:v>
            </cx:txData>
          </cx:tx>
          <cx:dataId val="0"/>
          <cx:layoutPr>
            <cx:statistics quartileMethod="exclusive"/>
          </cx:layoutPr>
        </cx:series>
        <cx:series layoutId="boxWhisker" uniqueId="{56F67471-2BA7-4569-BC54-159E47C46AD4}">
          <cx:tx>
            <cx:txData>
              <cx:f>_xlchart.v1.37</cx:f>
              <cx:v>2022-12-31</cx:v>
            </cx:txData>
          </cx:tx>
          <cx:dataId val="1"/>
          <cx:layoutPr>
            <cx:statistics quartileMethod="exclusive"/>
          </cx:layoutPr>
        </cx:series>
        <cx:series layoutId="boxWhisker" uniqueId="{A46A0DAD-10F6-4ABA-BC8A-630BCCE80B91}">
          <cx:tx>
            <cx:txData>
              <cx:f>_xlchart.v1.48</cx:f>
              <cx:v>2021-12-31</cx:v>
            </cx:txData>
          </cx:tx>
          <cx:dataId val="2"/>
          <cx:layoutPr>
            <cx:statistics quartileMethod="exclusive"/>
          </cx:layoutPr>
        </cx:series>
        <cx:series layoutId="boxWhisker" uniqueId="{59B29CDF-D7A1-43A9-9712-4C7D313AEB36}">
          <cx:tx>
            <cx:txData>
              <cx:f>_xlchart.v1.59</cx:f>
              <cx:v>2020-12-31</cx:v>
            </cx:txData>
          </cx:tx>
          <cx:dataId val="3"/>
          <cx:layoutPr>
            <cx:statistics quartileMethod="exclusive"/>
          </cx:layoutPr>
        </cx:series>
        <cx:series layoutId="boxWhisker" uniqueId="{3A7D7EE0-9679-4FB4-A98B-260ECE3292AE}">
          <cx:tx>
            <cx:txData>
              <cx:f>_xlchart.v1.70</cx:f>
              <cx:v>2019-12-31</cx:v>
            </cx:txData>
          </cx:tx>
          <cx:dataId val="4"/>
          <cx:layoutPr>
            <cx:statistics quartileMethod="exclusive"/>
          </cx:layoutPr>
        </cx:series>
        <cx:series layoutId="boxWhisker" uniqueId="{CC52219B-7564-4BCC-B5B6-CA45037DE9AB}">
          <cx:tx>
            <cx:txData>
              <cx:f>_xlchart.v1.77</cx:f>
              <cx:v>2018-12-31</cx:v>
            </cx:txData>
          </cx:tx>
          <cx:dataId val="5"/>
          <cx:layoutPr>
            <cx:statistics quartileMethod="exclusive"/>
          </cx:layoutPr>
        </cx:series>
        <cx:series layoutId="boxWhisker" uniqueId="{34535885-7AF2-43CA-8076-04480436F080}">
          <cx:tx>
            <cx:txData>
              <cx:f>_xlchart.v1.78</cx:f>
              <cx:v>2017-12-31</cx:v>
            </cx:txData>
          </cx:tx>
          <cx:dataId val="6"/>
          <cx:layoutPr>
            <cx:statistics quartileMethod="exclusive"/>
          </cx:layoutPr>
        </cx:series>
        <cx:series layoutId="boxWhisker" uniqueId="{79CBF26E-BF23-4CD5-A8CA-EBE485EF8813}">
          <cx:tx>
            <cx:txData>
              <cx:f>_xlchart.v1.6</cx:f>
              <cx:v>2016-12-31</cx:v>
            </cx:txData>
          </cx:tx>
          <cx:dataId val="7"/>
          <cx:layoutPr>
            <cx:statistics quartileMethod="exclusive"/>
          </cx:layoutPr>
        </cx:series>
        <cx:series layoutId="boxWhisker" uniqueId="{E6FB2C4F-97B9-4184-89EE-5CF4C863D642}">
          <cx:tx>
            <cx:txData>
              <cx:f>_xlchart.v1.7</cx:f>
              <cx:v>2015-12-31</cx:v>
            </cx:txData>
          </cx:tx>
          <cx:dataId val="8"/>
          <cx:layoutPr>
            <cx:statistics quartileMethod="exclusive"/>
          </cx:layoutPr>
        </cx:series>
        <cx:series layoutId="boxWhisker" uniqueId="{321DF034-7B4D-43F1-A87A-42468FC0E585}">
          <cx:tx>
            <cx:txData>
              <cx:f>_xlchart.v1.8</cx:f>
              <cx:v>2014-12-31</cx:v>
            </cx:txData>
          </cx:tx>
          <cx:dataId val="9"/>
          <cx:layoutPr>
            <cx:statistics quartileMethod="exclusive"/>
          </cx:layoutPr>
        </cx:series>
        <cx:series layoutId="boxWhisker" uniqueId="{66E73C0C-F3AB-4A8B-B34F-3759952EDB78}">
          <cx:tx>
            <cx:txData>
              <cx:f>_xlchart.v1.9</cx:f>
              <cx:v>2013-12-31</cx:v>
            </cx:txData>
          </cx:tx>
          <cx:dataId val="10"/>
          <cx:layoutPr>
            <cx:statistics quartileMethod="exclusive"/>
          </cx:layoutPr>
        </cx:series>
        <cx:series layoutId="boxWhisker" uniqueId="{827F90DA-40D4-409E-AC98-56C22D302B7F}">
          <cx:tx>
            <cx:txData>
              <cx:f>_xlchart.v1.10</cx:f>
              <cx:v>2012-12-31</cx:v>
            </cx:txData>
          </cx:tx>
          <cx:dataId val="11"/>
          <cx:layoutPr>
            <cx:statistics quartileMethod="exclusive"/>
          </cx:layoutPr>
        </cx:series>
        <cx:series layoutId="boxWhisker" uniqueId="{B6B5DF01-4514-424E-A483-02925F8FEC41}">
          <cx:tx>
            <cx:txData>
              <cx:f>_xlchart.v1.11</cx:f>
              <cx:v>2011-12-31</cx:v>
            </cx:txData>
          </cx:tx>
          <cx:dataId val="12"/>
          <cx:layoutPr>
            <cx:statistics quartileMethod="exclusive"/>
          </cx:layoutPr>
        </cx:series>
        <cx:series layoutId="boxWhisker" uniqueId="{D3C477F3-1B29-4B41-A9E1-2D51B64269BD}">
          <cx:tx>
            <cx:txData>
              <cx:f>_xlchart.v1.12</cx:f>
              <cx:v>2010-12-31</cx:v>
            </cx:txData>
          </cx:tx>
          <cx:dataId val="13"/>
          <cx:layoutPr>
            <cx:statistics quartileMethod="exclusive"/>
          </cx:layoutPr>
        </cx:series>
        <cx:series layoutId="boxWhisker" uniqueId="{C2DD9233-798E-41B8-B0C3-C381762608E3}">
          <cx:tx>
            <cx:txData>
              <cx:f>_xlchart.v1.13</cx:f>
              <cx:v>2009-12-31</cx:v>
            </cx:txData>
          </cx:tx>
          <cx:dataId val="14"/>
          <cx:layoutPr>
            <cx:statistics quartileMethod="exclusive"/>
          </cx:layoutPr>
        </cx:series>
        <cx:series layoutId="boxWhisker" uniqueId="{E922D478-7066-4354-837B-84691A771544}">
          <cx:tx>
            <cx:txData>
              <cx:f>_xlchart.v1.14</cx:f>
              <cx:v>2008-12-31</cx:v>
            </cx:txData>
          </cx:tx>
          <cx:dataId val="15"/>
          <cx:layoutPr>
            <cx:statistics quartileMethod="exclusive"/>
          </cx:layoutPr>
        </cx:series>
        <cx:series layoutId="boxWhisker" uniqueId="{73C5D0D7-6618-43F9-BF24-D41F95B9381C}">
          <cx:tx>
            <cx:txData>
              <cx:f>_xlchart.v1.15</cx:f>
              <cx:v>2007-12-31</cx:v>
            </cx:txData>
          </cx:tx>
          <cx:dataId val="16"/>
          <cx:layoutPr>
            <cx:statistics quartileMethod="exclusive"/>
          </cx:layoutPr>
        </cx:series>
        <cx:series layoutId="boxWhisker" uniqueId="{70862048-358C-4168-B5A9-6FCD06436302}">
          <cx:tx>
            <cx:txData>
              <cx:f>_xlchart.v1.16</cx:f>
              <cx:v>2006-12-31</cx:v>
            </cx:txData>
          </cx:tx>
          <cx:dataId val="17"/>
          <cx:layoutPr>
            <cx:statistics quartileMethod="exclusive"/>
          </cx:layoutPr>
        </cx:series>
        <cx:series layoutId="boxWhisker" uniqueId="{3E00A653-BFE9-4EAB-BD34-4E510CBFEB54}">
          <cx:tx>
            <cx:txData>
              <cx:f>_xlchart.v1.17</cx:f>
              <cx:v>2005-12-31</cx:v>
            </cx:txData>
          </cx:tx>
          <cx:dataId val="18"/>
          <cx:layoutPr>
            <cx:statistics quartileMethod="exclusive"/>
          </cx:layoutPr>
        </cx:series>
        <cx:series layoutId="boxWhisker" uniqueId="{60899EC9-A8F5-4309-8722-502F52E4E4E5}">
          <cx:tx>
            <cx:txData>
              <cx:f>_xlchart.v1.18</cx:f>
              <cx:v>2004-12-31</cx:v>
            </cx:txData>
          </cx:tx>
          <cx:dataId val="19"/>
          <cx:layoutPr>
            <cx:statistics quartileMethod="exclusive"/>
          </cx:layoutPr>
        </cx:series>
        <cx:series layoutId="boxWhisker" uniqueId="{B7883C98-8D80-4229-9170-8982BBDEC1F3}">
          <cx:tx>
            <cx:txData>
              <cx:f>_xlchart.v1.19</cx:f>
              <cx:v>2003-12-31</cx:v>
            </cx:txData>
          </cx:tx>
          <cx:dataId val="20"/>
          <cx:layoutPr>
            <cx:statistics quartileMethod="exclusive"/>
          </cx:layoutPr>
        </cx:series>
        <cx:series layoutId="boxWhisker" uniqueId="{008583EA-E5EF-4882-A0CC-1AD3FC47CDEB}">
          <cx:tx>
            <cx:txData>
              <cx:f>_xlchart.v1.20</cx:f>
              <cx:v>2002-12-31</cx:v>
            </cx:txData>
          </cx:tx>
          <cx:dataId val="21"/>
          <cx:layoutPr>
            <cx:statistics quartileMethod="exclusive"/>
          </cx:layoutPr>
        </cx:series>
        <cx:series layoutId="boxWhisker" uniqueId="{BFC8A8EF-1BDA-4848-82D6-5F112D7519B0}">
          <cx:tx>
            <cx:txData>
              <cx:f>_xlchart.v1.21</cx:f>
              <cx:v>2001-12-31</cx:v>
            </cx:txData>
          </cx:tx>
          <cx:dataId val="22"/>
          <cx:layoutPr>
            <cx:statistics quartileMethod="exclusive"/>
          </cx:layoutPr>
        </cx:series>
        <cx:series layoutId="boxWhisker" uniqueId="{B081E57E-C255-4008-B8E5-4237C6046684}">
          <cx:tx>
            <cx:txData>
              <cx:f>_xlchart.v1.22</cx:f>
              <cx:v>2000-12-31</cx:v>
            </cx:txData>
          </cx:tx>
          <cx:dataId val="23"/>
          <cx:layoutPr>
            <cx:statistics quartileMethod="exclusive"/>
          </cx:layoutPr>
        </cx:series>
        <cx:series layoutId="boxWhisker" uniqueId="{1A5BF6D8-EBF3-4E0F-B386-9E62E81774DB}">
          <cx:tx>
            <cx:txData>
              <cx:f>_xlchart.v1.23</cx:f>
              <cx:v>1999-12-31</cx:v>
            </cx:txData>
          </cx:tx>
          <cx:dataId val="24"/>
          <cx:layoutPr>
            <cx:statistics quartileMethod="exclusive"/>
          </cx:layoutPr>
        </cx:series>
        <cx:series layoutId="boxWhisker" uniqueId="{F013D0E8-7318-4662-B7D3-4293C1B31582}">
          <cx:tx>
            <cx:txData>
              <cx:f>_xlchart.v1.24</cx:f>
              <cx:v>1998-12-31</cx:v>
            </cx:txData>
          </cx:tx>
          <cx:dataId val="25"/>
          <cx:layoutPr>
            <cx:statistics quartileMethod="exclusive"/>
          </cx:layoutPr>
        </cx:series>
        <cx:series layoutId="boxWhisker" uniqueId="{69E467D2-BA3F-43F4-8ACC-731617DC45DD}">
          <cx:tx>
            <cx:txData>
              <cx:f>_xlchart.v1.25</cx:f>
              <cx:v>1997-12-31</cx:v>
            </cx:txData>
          </cx:tx>
          <cx:dataId val="26"/>
          <cx:layoutPr>
            <cx:statistics quartileMethod="exclusive"/>
          </cx:layoutPr>
        </cx:series>
        <cx:series layoutId="boxWhisker" uniqueId="{0AC89E41-BCC9-4CFB-A877-C1C01D6A07A3}">
          <cx:tx>
            <cx:txData>
              <cx:f>_xlchart.v1.27</cx:f>
              <cx:v>1996-12-31</cx:v>
            </cx:txData>
          </cx:tx>
          <cx:dataId val="27"/>
          <cx:layoutPr>
            <cx:statistics quartileMethod="exclusive"/>
          </cx:layoutPr>
        </cx:series>
        <cx:series layoutId="boxWhisker" uniqueId="{4A81AF5F-66DD-4D8A-A043-EE0A6C7CB38C}">
          <cx:tx>
            <cx:txData>
              <cx:f>_xlchart.v1.28</cx:f>
              <cx:v>1995-12-31</cx:v>
            </cx:txData>
          </cx:tx>
          <cx:dataId val="28"/>
          <cx:layoutPr>
            <cx:statistics quartileMethod="exclusive"/>
          </cx:layoutPr>
        </cx:series>
        <cx:series layoutId="boxWhisker" uniqueId="{A77717A0-FA54-4095-AADF-A45F86344F66}">
          <cx:tx>
            <cx:txData>
              <cx:f>_xlchart.v1.29</cx:f>
              <cx:v>1994-12-31</cx:v>
            </cx:txData>
          </cx:tx>
          <cx:dataId val="29"/>
          <cx:layoutPr>
            <cx:statistics quartileMethod="exclusive"/>
          </cx:layoutPr>
        </cx:series>
        <cx:series layoutId="boxWhisker" uniqueId="{D3BA1957-0DEA-4A2C-98C9-547E01A90F73}">
          <cx:tx>
            <cx:txData>
              <cx:f>_xlchart.v1.30</cx:f>
              <cx:v>1993-12-31</cx:v>
            </cx:txData>
          </cx:tx>
          <cx:dataId val="30"/>
          <cx:layoutPr>
            <cx:statistics quartileMethod="exclusive"/>
          </cx:layoutPr>
        </cx:series>
        <cx:series layoutId="boxWhisker" uniqueId="{59E3A4AE-C033-4F2E-B6E3-B41CFEEB88C4}">
          <cx:tx>
            <cx:txData>
              <cx:f>_xlchart.v1.31</cx:f>
              <cx:v>1992-12-31</cx:v>
            </cx:txData>
          </cx:tx>
          <cx:dataId val="31"/>
          <cx:layoutPr>
            <cx:statistics quartileMethod="exclusive"/>
          </cx:layoutPr>
        </cx:series>
        <cx:series layoutId="boxWhisker" uniqueId="{47D13016-DE17-4022-9836-64CD887B4A38}">
          <cx:tx>
            <cx:txData>
              <cx:f>_xlchart.v1.32</cx:f>
              <cx:v>1991-12-31</cx:v>
            </cx:txData>
          </cx:tx>
          <cx:dataId val="32"/>
          <cx:layoutPr>
            <cx:statistics quartileMethod="exclusive"/>
          </cx:layoutPr>
        </cx:series>
        <cx:series layoutId="boxWhisker" uniqueId="{D65DF1F8-64A2-48F7-AA6E-6DFB8A7494AE}">
          <cx:tx>
            <cx:txData>
              <cx:f>_xlchart.v1.33</cx:f>
              <cx:v>1990-12-31</cx:v>
            </cx:txData>
          </cx:tx>
          <cx:dataId val="33"/>
          <cx:layoutPr>
            <cx:statistics quartileMethod="exclusive"/>
          </cx:layoutPr>
        </cx:series>
        <cx:series layoutId="boxWhisker" uniqueId="{DD0DC157-65D2-4458-88FD-C801435F8F46}">
          <cx:tx>
            <cx:txData>
              <cx:f>_xlchart.v1.34</cx:f>
              <cx:v>1989-12-31</cx:v>
            </cx:txData>
          </cx:tx>
          <cx:dataId val="34"/>
          <cx:layoutPr>
            <cx:statistics quartileMethod="exclusive"/>
          </cx:layoutPr>
        </cx:series>
        <cx:series layoutId="boxWhisker" uniqueId="{7F471AF4-9629-42B0-AA4D-4A9257C0CB82}">
          <cx:tx>
            <cx:txData>
              <cx:f>_xlchart.v1.35</cx:f>
              <cx:v>1988-12-31</cx:v>
            </cx:txData>
          </cx:tx>
          <cx:dataId val="35"/>
          <cx:layoutPr>
            <cx:statistics quartileMethod="exclusive"/>
          </cx:layoutPr>
        </cx:series>
        <cx:series layoutId="boxWhisker" uniqueId="{3A647CBE-AF01-4B2B-A419-8F51583E61EA}">
          <cx:tx>
            <cx:txData>
              <cx:f>_xlchart.v1.36</cx:f>
              <cx:v>1987-12-31</cx:v>
            </cx:txData>
          </cx:tx>
          <cx:dataId val="36"/>
          <cx:layoutPr>
            <cx:statistics quartileMethod="exclusive"/>
          </cx:layoutPr>
        </cx:series>
        <cx:series layoutId="boxWhisker" uniqueId="{52FE19DC-1D12-4F11-BF76-4C902F016563}">
          <cx:tx>
            <cx:txData>
              <cx:f>_xlchart.v1.38</cx:f>
              <cx:v>1986-12-31</cx:v>
            </cx:txData>
          </cx:tx>
          <cx:dataId val="37"/>
          <cx:layoutPr>
            <cx:statistics quartileMethod="exclusive"/>
          </cx:layoutPr>
        </cx:series>
        <cx:series layoutId="boxWhisker" uniqueId="{250D659B-A4B7-4ED5-8D62-D5B6A0382E7B}">
          <cx:tx>
            <cx:txData>
              <cx:f>_xlchart.v1.39</cx:f>
              <cx:v>1985-12-31</cx:v>
            </cx:txData>
          </cx:tx>
          <cx:dataId val="38"/>
          <cx:layoutPr>
            <cx:statistics quartileMethod="exclusive"/>
          </cx:layoutPr>
        </cx:series>
        <cx:series layoutId="boxWhisker" uniqueId="{C6F76E34-976F-4AEB-B640-992EFC7D94BD}">
          <cx:tx>
            <cx:txData>
              <cx:f>_xlchart.v1.40</cx:f>
              <cx:v>1984-12-31</cx:v>
            </cx:txData>
          </cx:tx>
          <cx:dataId val="39"/>
          <cx:layoutPr>
            <cx:statistics quartileMethod="exclusive"/>
          </cx:layoutPr>
        </cx:series>
        <cx:series layoutId="boxWhisker" uniqueId="{9D1DEBD8-A16F-4BF2-B806-3783F384D5E3}">
          <cx:tx>
            <cx:txData>
              <cx:f>_xlchart.v1.41</cx:f>
              <cx:v>1983-12-31</cx:v>
            </cx:txData>
          </cx:tx>
          <cx:dataId val="40"/>
          <cx:layoutPr>
            <cx:statistics quartileMethod="exclusive"/>
          </cx:layoutPr>
        </cx:series>
        <cx:series layoutId="boxWhisker" uniqueId="{6B5D4179-2E5D-474A-A4D5-EDF21C39BE53}">
          <cx:tx>
            <cx:txData>
              <cx:f>_xlchart.v1.42</cx:f>
              <cx:v>1982-12-31</cx:v>
            </cx:txData>
          </cx:tx>
          <cx:dataId val="41"/>
          <cx:layoutPr>
            <cx:statistics quartileMethod="exclusive"/>
          </cx:layoutPr>
        </cx:series>
        <cx:series layoutId="boxWhisker" uniqueId="{B961831C-7B22-40E7-B25E-5A3D6401011C}">
          <cx:tx>
            <cx:txData>
              <cx:f>_xlchart.v1.43</cx:f>
              <cx:v>1981-12-31</cx:v>
            </cx:txData>
          </cx:tx>
          <cx:dataId val="42"/>
          <cx:layoutPr>
            <cx:statistics quartileMethod="exclusive"/>
          </cx:layoutPr>
        </cx:series>
        <cx:series layoutId="boxWhisker" uniqueId="{1AC6B7E0-F671-459B-8C58-A845D25657D0}">
          <cx:tx>
            <cx:txData>
              <cx:f>_xlchart.v1.44</cx:f>
              <cx:v>1980-12-31</cx:v>
            </cx:txData>
          </cx:tx>
          <cx:dataId val="43"/>
          <cx:layoutPr>
            <cx:statistics quartileMethod="exclusive"/>
          </cx:layoutPr>
        </cx:series>
        <cx:series layoutId="boxWhisker" uniqueId="{787730D0-D087-4C3D-9ECA-14DEEE626E0C}">
          <cx:tx>
            <cx:txData>
              <cx:f>_xlchart.v1.45</cx:f>
              <cx:v>1979-12-31</cx:v>
            </cx:txData>
          </cx:tx>
          <cx:dataId val="44"/>
          <cx:layoutPr>
            <cx:statistics quartileMethod="exclusive"/>
          </cx:layoutPr>
        </cx:series>
        <cx:series layoutId="boxWhisker" uniqueId="{C3EEC9F4-51DF-4FC7-B0A1-7C6D8F5837F9}">
          <cx:tx>
            <cx:txData>
              <cx:f>_xlchart.v1.46</cx:f>
              <cx:v>1978-12-31</cx:v>
            </cx:txData>
          </cx:tx>
          <cx:dataId val="45"/>
          <cx:layoutPr>
            <cx:statistics quartileMethod="exclusive"/>
          </cx:layoutPr>
        </cx:series>
        <cx:series layoutId="boxWhisker" uniqueId="{F0F7DDCA-9704-44A6-9FF6-813549E71FF9}">
          <cx:tx>
            <cx:txData>
              <cx:f>_xlchart.v1.47</cx:f>
              <cx:v>1977-12-31</cx:v>
            </cx:txData>
          </cx:tx>
          <cx:dataId val="46"/>
          <cx:layoutPr>
            <cx:statistics quartileMethod="exclusive"/>
          </cx:layoutPr>
        </cx:series>
        <cx:series layoutId="boxWhisker" uniqueId="{3A4CE4C4-C165-4ABA-947D-37027E6288A4}">
          <cx:tx>
            <cx:txData>
              <cx:f>_xlchart.v1.49</cx:f>
              <cx:v>1976-12-31</cx:v>
            </cx:txData>
          </cx:tx>
          <cx:dataId val="47"/>
          <cx:layoutPr>
            <cx:statistics quartileMethod="exclusive"/>
          </cx:layoutPr>
        </cx:series>
        <cx:series layoutId="boxWhisker" uniqueId="{01D7B906-751F-45F3-A9F7-88FCCC3D4A0C}">
          <cx:tx>
            <cx:txData>
              <cx:f>_xlchart.v1.50</cx:f>
              <cx:v>1975-12-31</cx:v>
            </cx:txData>
          </cx:tx>
          <cx:dataId val="48"/>
          <cx:layoutPr>
            <cx:statistics quartileMethod="exclusive"/>
          </cx:layoutPr>
        </cx:series>
        <cx:series layoutId="boxWhisker" uniqueId="{09B6AA70-26BF-4D30-93FB-1E4427EA808D}">
          <cx:tx>
            <cx:txData>
              <cx:f>_xlchart.v1.51</cx:f>
              <cx:v>1974-12-31</cx:v>
            </cx:txData>
          </cx:tx>
          <cx:dataId val="49"/>
          <cx:layoutPr>
            <cx:statistics quartileMethod="exclusive"/>
          </cx:layoutPr>
        </cx:series>
        <cx:series layoutId="boxWhisker" uniqueId="{AC6BCE23-414D-4FE6-9CCF-CF12DAAAB956}">
          <cx:tx>
            <cx:txData>
              <cx:f>_xlchart.v1.52</cx:f>
              <cx:v>1973-12-31</cx:v>
            </cx:txData>
          </cx:tx>
          <cx:dataId val="50"/>
          <cx:layoutPr>
            <cx:statistics quartileMethod="exclusive"/>
          </cx:layoutPr>
        </cx:series>
        <cx:series layoutId="boxWhisker" uniqueId="{7870E85B-BDEA-470E-81CB-9F727EAB6758}">
          <cx:tx>
            <cx:txData>
              <cx:f>_xlchart.v1.53</cx:f>
              <cx:v>1972-12-31</cx:v>
            </cx:txData>
          </cx:tx>
          <cx:dataId val="51"/>
          <cx:layoutPr>
            <cx:statistics quartileMethod="exclusive"/>
          </cx:layoutPr>
        </cx:series>
        <cx:series layoutId="boxWhisker" uniqueId="{A8849E11-B518-4AA8-9930-C1A8DE2DA8E9}">
          <cx:tx>
            <cx:txData>
              <cx:f>_xlchart.v1.54</cx:f>
              <cx:v>1971-12-31</cx:v>
            </cx:txData>
          </cx:tx>
          <cx:dataId val="52"/>
          <cx:layoutPr>
            <cx:statistics quartileMethod="exclusive"/>
          </cx:layoutPr>
        </cx:series>
        <cx:series layoutId="boxWhisker" uniqueId="{3C9A628A-36DF-479D-896F-6996A30E9E63}">
          <cx:tx>
            <cx:txData>
              <cx:f>_xlchart.v1.55</cx:f>
              <cx:v>1970-12-31</cx:v>
            </cx:txData>
          </cx:tx>
          <cx:dataId val="53"/>
          <cx:layoutPr>
            <cx:statistics quartileMethod="exclusive"/>
          </cx:layoutPr>
        </cx:series>
        <cx:series layoutId="boxWhisker" uniqueId="{4629F1C5-114E-4BA9-8305-11A77127C971}">
          <cx:tx>
            <cx:txData>
              <cx:f>_xlchart.v1.56</cx:f>
              <cx:v>1969-12-31</cx:v>
            </cx:txData>
          </cx:tx>
          <cx:dataId val="54"/>
          <cx:layoutPr>
            <cx:statistics quartileMethod="exclusive"/>
          </cx:layoutPr>
        </cx:series>
        <cx:series layoutId="boxWhisker" uniqueId="{C26D0207-71AC-4A57-89F3-7AA04BA6A116}">
          <cx:tx>
            <cx:txData>
              <cx:f>_xlchart.v1.57</cx:f>
              <cx:v>1968-12-31</cx:v>
            </cx:txData>
          </cx:tx>
          <cx:dataId val="55"/>
          <cx:layoutPr>
            <cx:statistics quartileMethod="exclusive"/>
          </cx:layoutPr>
        </cx:series>
        <cx:series layoutId="boxWhisker" uniqueId="{7A5B61FC-358D-4CD6-9BB8-CEC911BDCBC3}">
          <cx:tx>
            <cx:txData>
              <cx:f>_xlchart.v1.58</cx:f>
              <cx:v>1967-12-31</cx:v>
            </cx:txData>
          </cx:tx>
          <cx:dataId val="56"/>
          <cx:layoutPr>
            <cx:statistics quartileMethod="exclusive"/>
          </cx:layoutPr>
        </cx:series>
        <cx:series layoutId="boxWhisker" uniqueId="{96587BB6-98A4-45D2-9BF5-B29F948360CD}">
          <cx:tx>
            <cx:txData>
              <cx:f>_xlchart.v1.60</cx:f>
              <cx:v>1966-12-31</cx:v>
            </cx:txData>
          </cx:tx>
          <cx:dataId val="57"/>
          <cx:layoutPr>
            <cx:statistics quartileMethod="exclusive"/>
          </cx:layoutPr>
        </cx:series>
        <cx:series layoutId="boxWhisker" uniqueId="{7C95CC56-9360-4D85-95F8-28142C980D85}">
          <cx:tx>
            <cx:txData>
              <cx:f>_xlchart.v1.61</cx:f>
              <cx:v>1965-12-31</cx:v>
            </cx:txData>
          </cx:tx>
          <cx:dataId val="58"/>
          <cx:layoutPr>
            <cx:statistics quartileMethod="exclusive"/>
          </cx:layoutPr>
        </cx:series>
        <cx:series layoutId="boxWhisker" uniqueId="{7B951775-65C4-458D-9630-85655169C029}">
          <cx:tx>
            <cx:txData>
              <cx:f>_xlchart.v1.62</cx:f>
              <cx:v>1964-12-31</cx:v>
            </cx:txData>
          </cx:tx>
          <cx:dataId val="59"/>
          <cx:layoutPr>
            <cx:statistics quartileMethod="exclusive"/>
          </cx:layoutPr>
        </cx:series>
        <cx:series layoutId="boxWhisker" uniqueId="{3E573FD0-3165-49AC-AAEC-1612BE0C6D50}">
          <cx:tx>
            <cx:txData>
              <cx:f>_xlchart.v1.63</cx:f>
              <cx:v>1963-12-31</cx:v>
            </cx:txData>
          </cx:tx>
          <cx:dataId val="60"/>
          <cx:layoutPr>
            <cx:statistics quartileMethod="exclusive"/>
          </cx:layoutPr>
        </cx:series>
        <cx:series layoutId="boxWhisker" uniqueId="{1C1B6E81-626E-474C-A036-A07A78FC46E5}">
          <cx:tx>
            <cx:txData>
              <cx:f>_xlchart.v1.64</cx:f>
              <cx:v>1962-12-31</cx:v>
            </cx:txData>
          </cx:tx>
          <cx:dataId val="61"/>
          <cx:layoutPr>
            <cx:statistics quartileMethod="exclusive"/>
          </cx:layoutPr>
        </cx:series>
        <cx:series layoutId="boxWhisker" uniqueId="{B754FD6F-BDC9-48B2-9E8B-6A4845A89254}">
          <cx:tx>
            <cx:txData>
              <cx:f>_xlchart.v1.65</cx:f>
              <cx:v>1961-12-31</cx:v>
            </cx:txData>
          </cx:tx>
          <cx:dataId val="62"/>
          <cx:layoutPr>
            <cx:statistics quartileMethod="exclusive"/>
          </cx:layoutPr>
        </cx:series>
        <cx:series layoutId="boxWhisker" uniqueId="{22D667A0-5E4C-45CF-974C-041C843CE184}">
          <cx:tx>
            <cx:txData>
              <cx:f>_xlchart.v1.66</cx:f>
              <cx:v>1960-12-31</cx:v>
            </cx:txData>
          </cx:tx>
          <cx:dataId val="63"/>
          <cx:layoutPr>
            <cx:statistics quartileMethod="exclusive"/>
          </cx:layoutPr>
        </cx:series>
        <cx:series layoutId="boxWhisker" uniqueId="{1357CA7B-ADF7-4960-868A-CC4CAA9076E4}">
          <cx:tx>
            <cx:txData>
              <cx:f>_xlchart.v1.67</cx:f>
              <cx:v>1959-12-31</cx:v>
            </cx:txData>
          </cx:tx>
          <cx:dataId val="64"/>
          <cx:layoutPr>
            <cx:statistics quartileMethod="exclusive"/>
          </cx:layoutPr>
        </cx:series>
        <cx:series layoutId="boxWhisker" uniqueId="{971F7DA2-FDF2-4D10-A8E2-D4BC3E249CAA}">
          <cx:tx>
            <cx:txData>
              <cx:f>_xlchart.v1.68</cx:f>
              <cx:v>1958-12-31</cx:v>
            </cx:txData>
          </cx:tx>
          <cx:dataId val="65"/>
          <cx:layoutPr>
            <cx:statistics quartileMethod="exclusive"/>
          </cx:layoutPr>
        </cx:series>
        <cx:series layoutId="boxWhisker" uniqueId="{BD7E5618-31A4-46AF-83AF-21AAD7331418}">
          <cx:tx>
            <cx:txData>
              <cx:f>_xlchart.v1.69</cx:f>
              <cx:v>1957-12-31</cx:v>
            </cx:txData>
          </cx:tx>
          <cx:dataId val="66"/>
          <cx:layoutPr>
            <cx:statistics quartileMethod="exclusive"/>
          </cx:layoutPr>
        </cx:series>
        <cx:series layoutId="boxWhisker" uniqueId="{6CC1DF01-7F3F-42F0-B1C3-01AB3DCCF8EF}">
          <cx:tx>
            <cx:txData>
              <cx:f>_xlchart.v1.71</cx:f>
              <cx:v>1956-12-31</cx:v>
            </cx:txData>
          </cx:tx>
          <cx:dataId val="67"/>
          <cx:layoutPr>
            <cx:statistics quartileMethod="exclusive"/>
          </cx:layoutPr>
        </cx:series>
        <cx:series layoutId="boxWhisker" uniqueId="{C294684F-296C-49B0-B32F-F8512A7CEA0B}">
          <cx:tx>
            <cx:txData>
              <cx:f>_xlchart.v1.72</cx:f>
              <cx:v>1955-12-31</cx:v>
            </cx:txData>
          </cx:tx>
          <cx:dataId val="68"/>
          <cx:layoutPr>
            <cx:statistics quartileMethod="exclusive"/>
          </cx:layoutPr>
        </cx:series>
        <cx:series layoutId="boxWhisker" uniqueId="{32AD8A2A-2FE8-4941-A513-D8F507A70FC3}">
          <cx:tx>
            <cx:txData>
              <cx:f>_xlchart.v1.73</cx:f>
              <cx:v>1954-12-31</cx:v>
            </cx:txData>
          </cx:tx>
          <cx:dataId val="69"/>
          <cx:layoutPr>
            <cx:statistics quartileMethod="exclusive"/>
          </cx:layoutPr>
        </cx:series>
        <cx:series layoutId="boxWhisker" uniqueId="{F1AFB260-6E09-40B9-9FC6-49F2C46C6E7F}">
          <cx:tx>
            <cx:txData>
              <cx:f>_xlchart.v1.74</cx:f>
              <cx:v>1953-12-31</cx:v>
            </cx:txData>
          </cx:tx>
          <cx:dataId val="70"/>
          <cx:layoutPr>
            <cx:statistics quartileMethod="exclusive"/>
          </cx:layoutPr>
        </cx:series>
        <cx:series layoutId="boxWhisker" uniqueId="{2E8D6111-E449-4BDD-BB98-7E0B5A8A4D09}">
          <cx:tx>
            <cx:txData>
              <cx:f>_xlchart.v1.75</cx:f>
              <cx:v>1952-12-31</cx:v>
            </cx:txData>
          </cx:tx>
          <cx:dataId val="71"/>
          <cx:layoutPr>
            <cx:statistics quartileMethod="exclusive"/>
          </cx:layoutPr>
        </cx:series>
        <cx:series layoutId="boxWhisker" uniqueId="{1F0579E0-F573-492D-8862-C2149BAB23E4}">
          <cx:tx>
            <cx:txData>
              <cx:f>_xlchart.v1.76</cx:f>
              <cx:v>1951-12-31</cx:v>
            </cx:txData>
          </cx:tx>
          <cx:dataId val="72"/>
          <cx:layoutPr>
            <cx:statistics quartileMethod="exclusive"/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ax="0.5" min="-0.40000000000000002"/>
        <cx:majorGridlines/>
        <cx:minorGridlines/>
        <cx:tickLabels/>
        <cx:numFmt formatCode="0%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_xlchart.v1.252</cx:f>
      </cx:strDim>
      <cx:numDim type="val">
        <cx:f dir="row">_xlchart.v1.263</cx:f>
      </cx:numDim>
    </cx:data>
    <cx:data id="1">
      <cx:strDim type="cat">
        <cx:f dir="row">_xlchart.v1.252</cx:f>
      </cx:strDim>
      <cx:numDim type="val">
        <cx:f dir="row">_xlchart.v1.274</cx:f>
      </cx:numDim>
    </cx:data>
    <cx:data id="2">
      <cx:strDim type="cat">
        <cx:f dir="row">_xlchart.v1.252</cx:f>
      </cx:strDim>
      <cx:numDim type="val">
        <cx:f dir="row">_xlchart.v1.285</cx:f>
      </cx:numDim>
    </cx:data>
    <cx:data id="3">
      <cx:strDim type="cat">
        <cx:f dir="row">_xlchart.v1.252</cx:f>
      </cx:strDim>
      <cx:numDim type="val">
        <cx:f dir="row">_xlchart.v1.296</cx:f>
      </cx:numDim>
    </cx:data>
    <cx:data id="4">
      <cx:strDim type="cat">
        <cx:f dir="row">_xlchart.v1.252</cx:f>
      </cx:strDim>
      <cx:numDim type="val">
        <cx:f dir="row">_xlchart.v1.303</cx:f>
      </cx:numDim>
    </cx:data>
    <cx:data id="5">
      <cx:strDim type="cat">
        <cx:f dir="row">_xlchart.v1.252</cx:f>
      </cx:strDim>
      <cx:numDim type="val">
        <cx:f dir="row">_xlchart.v1.304</cx:f>
      </cx:numDim>
    </cx:data>
    <cx:data id="6">
      <cx:strDim type="cat">
        <cx:f dir="row">_xlchart.v1.252</cx:f>
      </cx:strDim>
      <cx:numDim type="val">
        <cx:f dir="row">_xlchart.v1.305</cx:f>
      </cx:numDim>
    </cx:data>
    <cx:data id="7">
      <cx:strDim type="cat">
        <cx:f dir="row">_xlchart.v1.252</cx:f>
      </cx:strDim>
      <cx:numDim type="val">
        <cx:f dir="row">_xlchart.v1.232</cx:f>
      </cx:numDim>
    </cx:data>
    <cx:data id="8">
      <cx:strDim type="cat">
        <cx:f dir="row">_xlchart.v1.252</cx:f>
      </cx:strDim>
      <cx:numDim type="val">
        <cx:f dir="row">_xlchart.v1.233</cx:f>
      </cx:numDim>
    </cx:data>
    <cx:data id="9">
      <cx:strDim type="cat">
        <cx:f dir="row">_xlchart.v1.252</cx:f>
      </cx:strDim>
      <cx:numDim type="val">
        <cx:f dir="row">_xlchart.v1.234</cx:f>
      </cx:numDim>
    </cx:data>
    <cx:data id="10">
      <cx:strDim type="cat">
        <cx:f dir="row">_xlchart.v1.252</cx:f>
      </cx:strDim>
      <cx:numDim type="val">
        <cx:f dir="row">_xlchart.v1.235</cx:f>
      </cx:numDim>
    </cx:data>
    <cx:data id="11">
      <cx:strDim type="cat">
        <cx:f dir="row">_xlchart.v1.252</cx:f>
      </cx:strDim>
      <cx:numDim type="val">
        <cx:f dir="row">_xlchart.v1.236</cx:f>
      </cx:numDim>
    </cx:data>
    <cx:data id="12">
      <cx:strDim type="cat">
        <cx:f dir="row">_xlchart.v1.252</cx:f>
      </cx:strDim>
      <cx:numDim type="val">
        <cx:f dir="row">_xlchart.v1.237</cx:f>
      </cx:numDim>
    </cx:data>
    <cx:data id="13">
      <cx:strDim type="cat">
        <cx:f dir="row">_xlchart.v1.252</cx:f>
      </cx:strDim>
      <cx:numDim type="val">
        <cx:f dir="row">_xlchart.v1.238</cx:f>
      </cx:numDim>
    </cx:data>
    <cx:data id="14">
      <cx:strDim type="cat">
        <cx:f dir="row">_xlchart.v1.252</cx:f>
      </cx:strDim>
      <cx:numDim type="val">
        <cx:f dir="row">_xlchart.v1.239</cx:f>
      </cx:numDim>
    </cx:data>
    <cx:data id="15">
      <cx:strDim type="cat">
        <cx:f dir="row">_xlchart.v1.252</cx:f>
      </cx:strDim>
      <cx:numDim type="val">
        <cx:f dir="row">_xlchart.v1.240</cx:f>
      </cx:numDim>
    </cx:data>
    <cx:data id="16">
      <cx:strDim type="cat">
        <cx:f dir="row">_xlchart.v1.252</cx:f>
      </cx:strDim>
      <cx:numDim type="val">
        <cx:f dir="row">_xlchart.v1.241</cx:f>
      </cx:numDim>
    </cx:data>
    <cx:data id="17">
      <cx:strDim type="cat">
        <cx:f dir="row">_xlchart.v1.252</cx:f>
      </cx:strDim>
      <cx:numDim type="val">
        <cx:f dir="row">_xlchart.v1.242</cx:f>
      </cx:numDim>
    </cx:data>
    <cx:data id="18">
      <cx:strDim type="cat">
        <cx:f dir="row">_xlchart.v1.252</cx:f>
      </cx:strDim>
      <cx:numDim type="val">
        <cx:f dir="row">_xlchart.v1.243</cx:f>
      </cx:numDim>
    </cx:data>
    <cx:data id="19">
      <cx:strDim type="cat">
        <cx:f dir="row">_xlchart.v1.252</cx:f>
      </cx:strDim>
      <cx:numDim type="val">
        <cx:f dir="row">_xlchart.v1.244</cx:f>
      </cx:numDim>
    </cx:data>
    <cx:data id="20">
      <cx:strDim type="cat">
        <cx:f dir="row">_xlchart.v1.252</cx:f>
      </cx:strDim>
      <cx:numDim type="val">
        <cx:f dir="row">_xlchart.v1.245</cx:f>
      </cx:numDim>
    </cx:data>
    <cx:data id="21">
      <cx:strDim type="cat">
        <cx:f dir="row">_xlchart.v1.252</cx:f>
      </cx:strDim>
      <cx:numDim type="val">
        <cx:f dir="row">_xlchart.v1.246</cx:f>
      </cx:numDim>
    </cx:data>
    <cx:data id="22">
      <cx:strDim type="cat">
        <cx:f dir="row">_xlchart.v1.252</cx:f>
      </cx:strDim>
      <cx:numDim type="val">
        <cx:f dir="row">_xlchart.v1.247</cx:f>
      </cx:numDim>
    </cx:data>
    <cx:data id="23">
      <cx:strDim type="cat">
        <cx:f dir="row">_xlchart.v1.252</cx:f>
      </cx:strDim>
      <cx:numDim type="val">
        <cx:f dir="row">_xlchart.v1.248</cx:f>
      </cx:numDim>
    </cx:data>
    <cx:data id="24">
      <cx:strDim type="cat">
        <cx:f dir="row">_xlchart.v1.252</cx:f>
      </cx:strDim>
      <cx:numDim type="val">
        <cx:f dir="row">_xlchart.v1.249</cx:f>
      </cx:numDim>
    </cx:data>
    <cx:data id="25">
      <cx:strDim type="cat">
        <cx:f dir="row">_xlchart.v1.252</cx:f>
      </cx:strDim>
      <cx:numDim type="val">
        <cx:f dir="row">_xlchart.v1.250</cx:f>
      </cx:numDim>
    </cx:data>
    <cx:data id="26">
      <cx:strDim type="cat">
        <cx:f dir="row">_xlchart.v1.252</cx:f>
      </cx:strDim>
      <cx:numDim type="val">
        <cx:f dir="row">_xlchart.v1.251</cx:f>
      </cx:numDim>
    </cx:data>
    <cx:data id="27">
      <cx:strDim type="cat">
        <cx:f dir="row">_xlchart.v1.252</cx:f>
      </cx:strDim>
      <cx:numDim type="val">
        <cx:f dir="row">_xlchart.v1.253</cx:f>
      </cx:numDim>
    </cx:data>
    <cx:data id="28">
      <cx:strDim type="cat">
        <cx:f dir="row">_xlchart.v1.252</cx:f>
      </cx:strDim>
      <cx:numDim type="val">
        <cx:f dir="row">_xlchart.v1.254</cx:f>
      </cx:numDim>
    </cx:data>
    <cx:data id="29">
      <cx:strDim type="cat">
        <cx:f dir="row">_xlchart.v1.252</cx:f>
      </cx:strDim>
      <cx:numDim type="val">
        <cx:f dir="row">_xlchart.v1.255</cx:f>
      </cx:numDim>
    </cx:data>
    <cx:data id="30">
      <cx:strDim type="cat">
        <cx:f dir="row">_xlchart.v1.252</cx:f>
      </cx:strDim>
      <cx:numDim type="val">
        <cx:f dir="row">_xlchart.v1.256</cx:f>
      </cx:numDim>
    </cx:data>
    <cx:data id="31">
      <cx:strDim type="cat">
        <cx:f dir="row">_xlchart.v1.252</cx:f>
      </cx:strDim>
      <cx:numDim type="val">
        <cx:f dir="row">_xlchart.v1.257</cx:f>
      </cx:numDim>
    </cx:data>
    <cx:data id="32">
      <cx:strDim type="cat">
        <cx:f dir="row">_xlchart.v1.252</cx:f>
      </cx:strDim>
      <cx:numDim type="val">
        <cx:f dir="row">_xlchart.v1.258</cx:f>
      </cx:numDim>
    </cx:data>
    <cx:data id="33">
      <cx:strDim type="cat">
        <cx:f dir="row">_xlchart.v1.252</cx:f>
      </cx:strDim>
      <cx:numDim type="val">
        <cx:f dir="row">_xlchart.v1.259</cx:f>
      </cx:numDim>
    </cx:data>
    <cx:data id="34">
      <cx:strDim type="cat">
        <cx:f dir="row">_xlchart.v1.252</cx:f>
      </cx:strDim>
      <cx:numDim type="val">
        <cx:f dir="row">_xlchart.v1.260</cx:f>
      </cx:numDim>
    </cx:data>
    <cx:data id="35">
      <cx:strDim type="cat">
        <cx:f dir="row">_xlchart.v1.252</cx:f>
      </cx:strDim>
      <cx:numDim type="val">
        <cx:f dir="row">_xlchart.v1.261</cx:f>
      </cx:numDim>
    </cx:data>
    <cx:data id="36">
      <cx:strDim type="cat">
        <cx:f dir="row">_xlchart.v1.252</cx:f>
      </cx:strDim>
      <cx:numDim type="val">
        <cx:f dir="row">_xlchart.v1.262</cx:f>
      </cx:numDim>
    </cx:data>
    <cx:data id="37">
      <cx:strDim type="cat">
        <cx:f dir="row">_xlchart.v1.252</cx:f>
      </cx:strDim>
      <cx:numDim type="val">
        <cx:f dir="row">_xlchart.v1.264</cx:f>
      </cx:numDim>
    </cx:data>
    <cx:data id="38">
      <cx:strDim type="cat">
        <cx:f dir="row">_xlchart.v1.252</cx:f>
      </cx:strDim>
      <cx:numDim type="val">
        <cx:f dir="row">_xlchart.v1.265</cx:f>
      </cx:numDim>
    </cx:data>
    <cx:data id="39">
      <cx:strDim type="cat">
        <cx:f dir="row">_xlchart.v1.252</cx:f>
      </cx:strDim>
      <cx:numDim type="val">
        <cx:f dir="row">_xlchart.v1.266</cx:f>
      </cx:numDim>
    </cx:data>
    <cx:data id="40">
      <cx:strDim type="cat">
        <cx:f dir="row">_xlchart.v1.252</cx:f>
      </cx:strDim>
      <cx:numDim type="val">
        <cx:f dir="row">_xlchart.v1.267</cx:f>
      </cx:numDim>
    </cx:data>
    <cx:data id="41">
      <cx:strDim type="cat">
        <cx:f dir="row">_xlchart.v1.252</cx:f>
      </cx:strDim>
      <cx:numDim type="val">
        <cx:f dir="row">_xlchart.v1.268</cx:f>
      </cx:numDim>
    </cx:data>
    <cx:data id="42">
      <cx:strDim type="cat">
        <cx:f dir="row">_xlchart.v1.252</cx:f>
      </cx:strDim>
      <cx:numDim type="val">
        <cx:f dir="row">_xlchart.v1.269</cx:f>
      </cx:numDim>
    </cx:data>
    <cx:data id="43">
      <cx:strDim type="cat">
        <cx:f dir="row">_xlchart.v1.252</cx:f>
      </cx:strDim>
      <cx:numDim type="val">
        <cx:f dir="row">_xlchart.v1.270</cx:f>
      </cx:numDim>
    </cx:data>
    <cx:data id="44">
      <cx:strDim type="cat">
        <cx:f dir="row">_xlchart.v1.252</cx:f>
      </cx:strDim>
      <cx:numDim type="val">
        <cx:f dir="row">_xlchart.v1.271</cx:f>
      </cx:numDim>
    </cx:data>
    <cx:data id="45">
      <cx:strDim type="cat">
        <cx:f dir="row">_xlchart.v1.252</cx:f>
      </cx:strDim>
      <cx:numDim type="val">
        <cx:f dir="row">_xlchart.v1.272</cx:f>
      </cx:numDim>
    </cx:data>
    <cx:data id="46">
      <cx:strDim type="cat">
        <cx:f dir="row">_xlchart.v1.252</cx:f>
      </cx:strDim>
      <cx:numDim type="val">
        <cx:f dir="row">_xlchart.v1.273</cx:f>
      </cx:numDim>
    </cx:data>
    <cx:data id="47">
      <cx:strDim type="cat">
        <cx:f dir="row">_xlchart.v1.252</cx:f>
      </cx:strDim>
      <cx:numDim type="val">
        <cx:f dir="row">_xlchart.v1.275</cx:f>
      </cx:numDim>
    </cx:data>
    <cx:data id="48">
      <cx:strDim type="cat">
        <cx:f dir="row">_xlchart.v1.252</cx:f>
      </cx:strDim>
      <cx:numDim type="val">
        <cx:f dir="row">_xlchart.v1.276</cx:f>
      </cx:numDim>
    </cx:data>
    <cx:data id="49">
      <cx:strDim type="cat">
        <cx:f dir="row">_xlchart.v1.252</cx:f>
      </cx:strDim>
      <cx:numDim type="val">
        <cx:f dir="row">_xlchart.v1.277</cx:f>
      </cx:numDim>
    </cx:data>
    <cx:data id="50">
      <cx:strDim type="cat">
        <cx:f dir="row">_xlchart.v1.252</cx:f>
      </cx:strDim>
      <cx:numDim type="val">
        <cx:f dir="row">_xlchart.v1.278</cx:f>
      </cx:numDim>
    </cx:data>
    <cx:data id="51">
      <cx:strDim type="cat">
        <cx:f dir="row">_xlchart.v1.252</cx:f>
      </cx:strDim>
      <cx:numDim type="val">
        <cx:f dir="row">_xlchart.v1.279</cx:f>
      </cx:numDim>
    </cx:data>
    <cx:data id="52">
      <cx:strDim type="cat">
        <cx:f dir="row">_xlchart.v1.252</cx:f>
      </cx:strDim>
      <cx:numDim type="val">
        <cx:f dir="row">_xlchart.v1.280</cx:f>
      </cx:numDim>
    </cx:data>
    <cx:data id="53">
      <cx:strDim type="cat">
        <cx:f dir="row">_xlchart.v1.252</cx:f>
      </cx:strDim>
      <cx:numDim type="val">
        <cx:f dir="row">_xlchart.v1.281</cx:f>
      </cx:numDim>
    </cx:data>
    <cx:data id="54">
      <cx:strDim type="cat">
        <cx:f dir="row">_xlchart.v1.252</cx:f>
      </cx:strDim>
      <cx:numDim type="val">
        <cx:f dir="row">_xlchart.v1.282</cx:f>
      </cx:numDim>
    </cx:data>
    <cx:data id="55">
      <cx:strDim type="cat">
        <cx:f dir="row">_xlchart.v1.252</cx:f>
      </cx:strDim>
      <cx:numDim type="val">
        <cx:f dir="row">_xlchart.v1.283</cx:f>
      </cx:numDim>
    </cx:data>
    <cx:data id="56">
      <cx:strDim type="cat">
        <cx:f dir="row">_xlchart.v1.252</cx:f>
      </cx:strDim>
      <cx:numDim type="val">
        <cx:f dir="row">_xlchart.v1.284</cx:f>
      </cx:numDim>
    </cx:data>
    <cx:data id="57">
      <cx:strDim type="cat">
        <cx:f dir="row">_xlchart.v1.252</cx:f>
      </cx:strDim>
      <cx:numDim type="val">
        <cx:f dir="row">_xlchart.v1.286</cx:f>
      </cx:numDim>
    </cx:data>
    <cx:data id="58">
      <cx:strDim type="cat">
        <cx:f dir="row">_xlchart.v1.252</cx:f>
      </cx:strDim>
      <cx:numDim type="val">
        <cx:f dir="row">_xlchart.v1.287</cx:f>
      </cx:numDim>
    </cx:data>
    <cx:data id="59">
      <cx:strDim type="cat">
        <cx:f dir="row">_xlchart.v1.252</cx:f>
      </cx:strDim>
      <cx:numDim type="val">
        <cx:f dir="row">_xlchart.v1.288</cx:f>
      </cx:numDim>
    </cx:data>
    <cx:data id="60">
      <cx:strDim type="cat">
        <cx:f dir="row">_xlchart.v1.252</cx:f>
      </cx:strDim>
      <cx:numDim type="val">
        <cx:f dir="row">_xlchart.v1.289</cx:f>
      </cx:numDim>
    </cx:data>
    <cx:data id="61">
      <cx:strDim type="cat">
        <cx:f dir="row">_xlchart.v1.252</cx:f>
      </cx:strDim>
      <cx:numDim type="val">
        <cx:f dir="row">_xlchart.v1.290</cx:f>
      </cx:numDim>
    </cx:data>
    <cx:data id="62">
      <cx:strDim type="cat">
        <cx:f dir="row">_xlchart.v1.252</cx:f>
      </cx:strDim>
      <cx:numDim type="val">
        <cx:f dir="row">_xlchart.v1.291</cx:f>
      </cx:numDim>
    </cx:data>
    <cx:data id="63">
      <cx:strDim type="cat">
        <cx:f dir="row">_xlchart.v1.252</cx:f>
      </cx:strDim>
      <cx:numDim type="val">
        <cx:f dir="row">_xlchart.v1.292</cx:f>
      </cx:numDim>
    </cx:data>
    <cx:data id="64">
      <cx:strDim type="cat">
        <cx:f dir="row">_xlchart.v1.252</cx:f>
      </cx:strDim>
      <cx:numDim type="val">
        <cx:f dir="row">_xlchart.v1.293</cx:f>
      </cx:numDim>
    </cx:data>
    <cx:data id="65">
      <cx:strDim type="cat">
        <cx:f dir="row">_xlchart.v1.252</cx:f>
      </cx:strDim>
      <cx:numDim type="val">
        <cx:f dir="row">_xlchart.v1.294</cx:f>
      </cx:numDim>
    </cx:data>
    <cx:data id="66">
      <cx:strDim type="cat">
        <cx:f dir="row">_xlchart.v1.252</cx:f>
      </cx:strDim>
      <cx:numDim type="val">
        <cx:f dir="row">_xlchart.v1.295</cx:f>
      </cx:numDim>
    </cx:data>
    <cx:data id="67">
      <cx:strDim type="cat">
        <cx:f dir="row">_xlchart.v1.252</cx:f>
      </cx:strDim>
      <cx:numDim type="val">
        <cx:f dir="row">_xlchart.v1.297</cx:f>
      </cx:numDim>
    </cx:data>
    <cx:data id="68">
      <cx:strDim type="cat">
        <cx:f dir="row">_xlchart.v1.252</cx:f>
      </cx:strDim>
      <cx:numDim type="val">
        <cx:f dir="row">_xlchart.v1.298</cx:f>
      </cx:numDim>
    </cx:data>
    <cx:data id="69">
      <cx:strDim type="cat">
        <cx:f dir="row">_xlchart.v1.252</cx:f>
      </cx:strDim>
      <cx:numDim type="val">
        <cx:f dir="row">_xlchart.v1.299</cx:f>
      </cx:numDim>
    </cx:data>
    <cx:data id="70">
      <cx:strDim type="cat">
        <cx:f dir="row">_xlchart.v1.252</cx:f>
      </cx:strDim>
      <cx:numDim type="val">
        <cx:f dir="row">_xlchart.v1.300</cx:f>
      </cx:numDim>
    </cx:data>
    <cx:data id="71">
      <cx:strDim type="cat">
        <cx:f dir="row">_xlchart.v1.252</cx:f>
      </cx:strDim>
      <cx:numDim type="val">
        <cx:f dir="row">_xlchart.v1.301</cx:f>
      </cx:numDim>
    </cx:data>
    <cx:data id="72">
      <cx:strDim type="cat">
        <cx:f dir="row">_xlchart.v1.252</cx:f>
      </cx:strDim>
      <cx:numDim type="val">
        <cx:f dir="row">_xlchart.v1.302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pl-PL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Rozkład średniorocznych stóp </a:t>
            </a: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zwrotu </a:t>
            </a:r>
            <a:r>
              <a:rPr kumimoji="0" lang="pl-PL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dla danego okresu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boxWhisker" uniqueId="{FF280891-868C-4E79-8F17-E053559EAEF1}">
          <cx:tx>
            <cx:txData>
              <cx:f>_xlchart.v1.179</cx:f>
              <cx:v>2023-12-31</cx:v>
            </cx:txData>
          </cx:tx>
          <cx:dataId val="0"/>
          <cx:layoutPr>
            <cx:statistics quartileMethod="exclusive"/>
          </cx:layoutPr>
        </cx:series>
        <cx:series layoutId="boxWhisker" uniqueId="{F6468797-FA29-4885-93D8-5C9D04C9BDC2}">
          <cx:tx>
            <cx:txData>
              <cx:f>_xlchart.v1.190</cx:f>
              <cx:v>2022-12-31</cx:v>
            </cx:txData>
          </cx:tx>
          <cx:dataId val="1"/>
          <cx:layoutPr>
            <cx:statistics quartileMethod="exclusive"/>
          </cx:layoutPr>
        </cx:series>
        <cx:series layoutId="boxWhisker" uniqueId="{00698C19-0685-4DC3-A963-39B8938D0434}">
          <cx:tx>
            <cx:txData>
              <cx:f>_xlchart.v1.201</cx:f>
              <cx:v>2021-12-31</cx:v>
            </cx:txData>
          </cx:tx>
          <cx:dataId val="2"/>
          <cx:layoutPr>
            <cx:statistics quartileMethod="exclusive"/>
          </cx:layoutPr>
        </cx:series>
        <cx:series layoutId="boxWhisker" uniqueId="{6C3B330B-3502-4E87-B632-A0DF69C0B785}">
          <cx:tx>
            <cx:txData>
              <cx:f>_xlchart.v1.212</cx:f>
              <cx:v>2020-12-31</cx:v>
            </cx:txData>
          </cx:tx>
          <cx:dataId val="3"/>
          <cx:layoutPr>
            <cx:statistics quartileMethod="exclusive"/>
          </cx:layoutPr>
        </cx:series>
        <cx:series layoutId="boxWhisker" uniqueId="{63E73B2C-581E-42D7-B223-30B8CAF31239}">
          <cx:tx>
            <cx:txData>
              <cx:f>_xlchart.v1.223</cx:f>
              <cx:v>2019-12-31</cx:v>
            </cx:txData>
          </cx:tx>
          <cx:dataId val="4"/>
          <cx:layoutPr>
            <cx:statistics quartileMethod="exclusive"/>
          </cx:layoutPr>
        </cx:series>
        <cx:series layoutId="boxWhisker" uniqueId="{E0A807D7-FC8A-4F4A-8905-A37B575AF2AF}">
          <cx:tx>
            <cx:txData>
              <cx:f>_xlchart.v1.230</cx:f>
              <cx:v>2018-12-31</cx:v>
            </cx:txData>
          </cx:tx>
          <cx:dataId val="5"/>
          <cx:layoutPr>
            <cx:statistics quartileMethod="exclusive"/>
          </cx:layoutPr>
        </cx:series>
        <cx:series layoutId="boxWhisker" uniqueId="{AF2051D9-2C96-4301-BEF0-3C1BE520CA20}">
          <cx:tx>
            <cx:txData>
              <cx:f>_xlchart.v1.231</cx:f>
              <cx:v>2017-12-31</cx:v>
            </cx:txData>
          </cx:tx>
          <cx:dataId val="6"/>
          <cx:layoutPr>
            <cx:statistics quartileMethod="exclusive"/>
          </cx:layoutPr>
        </cx:series>
        <cx:series layoutId="boxWhisker" uniqueId="{3674D112-F809-4BFE-9A39-C5A9F11BAEBF}">
          <cx:tx>
            <cx:txData>
              <cx:f>_xlchart.v1.159</cx:f>
              <cx:v>2016-12-31</cx:v>
            </cx:txData>
          </cx:tx>
          <cx:dataId val="7"/>
          <cx:layoutPr>
            <cx:statistics quartileMethod="exclusive"/>
          </cx:layoutPr>
        </cx:series>
        <cx:series layoutId="boxWhisker" uniqueId="{D654A21C-2E8E-4B2E-87AC-D76E2195F1AF}">
          <cx:tx>
            <cx:txData>
              <cx:f>_xlchart.v1.160</cx:f>
              <cx:v>2015-12-31</cx:v>
            </cx:txData>
          </cx:tx>
          <cx:dataId val="8"/>
          <cx:layoutPr>
            <cx:statistics quartileMethod="exclusive"/>
          </cx:layoutPr>
        </cx:series>
        <cx:series layoutId="boxWhisker" uniqueId="{1875A42F-E3BA-4C0E-8F48-9E867624F907}">
          <cx:tx>
            <cx:txData>
              <cx:f>_xlchart.v1.161</cx:f>
              <cx:v>2014-12-31</cx:v>
            </cx:txData>
          </cx:tx>
          <cx:dataId val="9"/>
          <cx:layoutPr>
            <cx:statistics quartileMethod="exclusive"/>
          </cx:layoutPr>
        </cx:series>
        <cx:series layoutId="boxWhisker" uniqueId="{B4124CF1-A6CD-4229-8A13-781D0C6AD408}">
          <cx:tx>
            <cx:txData>
              <cx:f>_xlchart.v1.162</cx:f>
              <cx:v>2013-12-31</cx:v>
            </cx:txData>
          </cx:tx>
          <cx:dataId val="10"/>
          <cx:layoutPr>
            <cx:statistics quartileMethod="exclusive"/>
          </cx:layoutPr>
        </cx:series>
        <cx:series layoutId="boxWhisker" uniqueId="{E6A1598D-2F06-41FF-8385-CC76FE35DA5A}">
          <cx:tx>
            <cx:txData>
              <cx:f>_xlchart.v1.163</cx:f>
              <cx:v>2012-12-31</cx:v>
            </cx:txData>
          </cx:tx>
          <cx:dataId val="11"/>
          <cx:layoutPr>
            <cx:statistics quartileMethod="exclusive"/>
          </cx:layoutPr>
        </cx:series>
        <cx:series layoutId="boxWhisker" uniqueId="{2D62E496-687F-41A8-9804-D126D3409B61}">
          <cx:tx>
            <cx:txData>
              <cx:f>_xlchart.v1.164</cx:f>
              <cx:v>2011-12-31</cx:v>
            </cx:txData>
          </cx:tx>
          <cx:dataId val="12"/>
          <cx:layoutPr>
            <cx:statistics quartileMethod="exclusive"/>
          </cx:layoutPr>
        </cx:series>
        <cx:series layoutId="boxWhisker" uniqueId="{155E6309-76BB-4824-9E8F-D3F062007813}">
          <cx:tx>
            <cx:txData>
              <cx:f>_xlchart.v1.165</cx:f>
              <cx:v>2010-12-31</cx:v>
            </cx:txData>
          </cx:tx>
          <cx:dataId val="13"/>
          <cx:layoutPr>
            <cx:statistics quartileMethod="exclusive"/>
          </cx:layoutPr>
        </cx:series>
        <cx:series layoutId="boxWhisker" uniqueId="{75CB2EF4-CE06-4D94-87D3-F996E96661A6}">
          <cx:tx>
            <cx:txData>
              <cx:f>_xlchart.v1.166</cx:f>
              <cx:v>2009-12-31</cx:v>
            </cx:txData>
          </cx:tx>
          <cx:dataId val="14"/>
          <cx:layoutPr>
            <cx:statistics quartileMethod="exclusive"/>
          </cx:layoutPr>
        </cx:series>
        <cx:series layoutId="boxWhisker" uniqueId="{9D452680-2C00-49D0-A392-2FFF5C0DD552}">
          <cx:tx>
            <cx:txData>
              <cx:f>_xlchart.v1.167</cx:f>
              <cx:v>2008-12-31</cx:v>
            </cx:txData>
          </cx:tx>
          <cx:dataId val="15"/>
          <cx:layoutPr>
            <cx:statistics quartileMethod="exclusive"/>
          </cx:layoutPr>
        </cx:series>
        <cx:series layoutId="boxWhisker" uniqueId="{25A50A8F-C8F8-4E5E-9E41-B3F4B91F67B4}">
          <cx:tx>
            <cx:txData>
              <cx:f>_xlchart.v1.168</cx:f>
              <cx:v>2007-12-31</cx:v>
            </cx:txData>
          </cx:tx>
          <cx:dataId val="16"/>
          <cx:layoutPr>
            <cx:statistics quartileMethod="exclusive"/>
          </cx:layoutPr>
        </cx:series>
        <cx:series layoutId="boxWhisker" uniqueId="{43C22396-252D-4505-B53A-8103C9775783}">
          <cx:tx>
            <cx:txData>
              <cx:f>_xlchart.v1.169</cx:f>
              <cx:v>2006-12-31</cx:v>
            </cx:txData>
          </cx:tx>
          <cx:dataId val="17"/>
          <cx:layoutPr>
            <cx:statistics quartileMethod="exclusive"/>
          </cx:layoutPr>
        </cx:series>
        <cx:series layoutId="boxWhisker" uniqueId="{194252AE-F234-4A99-ABD0-E97480A003DF}">
          <cx:tx>
            <cx:txData>
              <cx:f>_xlchart.v1.170</cx:f>
              <cx:v>2005-12-31</cx:v>
            </cx:txData>
          </cx:tx>
          <cx:dataId val="18"/>
          <cx:layoutPr>
            <cx:statistics quartileMethod="exclusive"/>
          </cx:layoutPr>
        </cx:series>
        <cx:series layoutId="boxWhisker" uniqueId="{55A6367C-57CD-4087-848C-8B4EC14F6067}">
          <cx:tx>
            <cx:txData>
              <cx:f>_xlchart.v1.171</cx:f>
              <cx:v>2004-12-31</cx:v>
            </cx:txData>
          </cx:tx>
          <cx:dataId val="19"/>
          <cx:layoutPr>
            <cx:statistics quartileMethod="exclusive"/>
          </cx:layoutPr>
        </cx:series>
        <cx:series layoutId="boxWhisker" uniqueId="{9390A2D0-3A58-48A5-871D-C9D8F1CCEAF6}">
          <cx:tx>
            <cx:txData>
              <cx:f>_xlchart.v1.172</cx:f>
              <cx:v>2003-12-31</cx:v>
            </cx:txData>
          </cx:tx>
          <cx:dataId val="20"/>
          <cx:layoutPr>
            <cx:statistics quartileMethod="exclusive"/>
          </cx:layoutPr>
        </cx:series>
        <cx:series layoutId="boxWhisker" uniqueId="{2DDDA452-FE30-4E38-8378-4B418AEEE2E8}">
          <cx:tx>
            <cx:txData>
              <cx:f>_xlchart.v1.173</cx:f>
              <cx:v>2002-12-31</cx:v>
            </cx:txData>
          </cx:tx>
          <cx:dataId val="21"/>
          <cx:layoutPr>
            <cx:statistics quartileMethod="exclusive"/>
          </cx:layoutPr>
        </cx:series>
        <cx:series layoutId="boxWhisker" uniqueId="{47EBAEB8-BAAD-424F-80B9-01C266879979}">
          <cx:tx>
            <cx:txData>
              <cx:f>_xlchart.v1.174</cx:f>
              <cx:v>2001-12-31</cx:v>
            </cx:txData>
          </cx:tx>
          <cx:dataId val="22"/>
          <cx:layoutPr>
            <cx:statistics quartileMethod="exclusive"/>
          </cx:layoutPr>
        </cx:series>
        <cx:series layoutId="boxWhisker" uniqueId="{C16A3C27-47AB-46AA-AAD6-8161A78662E8}">
          <cx:tx>
            <cx:txData>
              <cx:f>_xlchart.v1.175</cx:f>
              <cx:v>2000-12-31</cx:v>
            </cx:txData>
          </cx:tx>
          <cx:dataId val="23"/>
          <cx:layoutPr>
            <cx:statistics quartileMethod="exclusive"/>
          </cx:layoutPr>
        </cx:series>
        <cx:series layoutId="boxWhisker" uniqueId="{EACE9596-E81B-4E0D-8622-53433042C023}">
          <cx:tx>
            <cx:txData>
              <cx:f>_xlchart.v1.176</cx:f>
              <cx:v>1999-12-31</cx:v>
            </cx:txData>
          </cx:tx>
          <cx:dataId val="24"/>
          <cx:layoutPr>
            <cx:statistics quartileMethod="exclusive"/>
          </cx:layoutPr>
        </cx:series>
        <cx:series layoutId="boxWhisker" uniqueId="{A449ADE7-A539-41A8-8E2B-B940CE465B55}">
          <cx:tx>
            <cx:txData>
              <cx:f>_xlchart.v1.177</cx:f>
              <cx:v>1998-12-31</cx:v>
            </cx:txData>
          </cx:tx>
          <cx:dataId val="25"/>
          <cx:layoutPr>
            <cx:statistics quartileMethod="exclusive"/>
          </cx:layoutPr>
        </cx:series>
        <cx:series layoutId="boxWhisker" uniqueId="{A4816C9C-A560-43AA-B768-0A3D6E6C0824}">
          <cx:tx>
            <cx:txData>
              <cx:f>_xlchart.v1.178</cx:f>
              <cx:v>1997-12-31</cx:v>
            </cx:txData>
          </cx:tx>
          <cx:dataId val="26"/>
          <cx:layoutPr>
            <cx:statistics quartileMethod="exclusive"/>
          </cx:layoutPr>
        </cx:series>
        <cx:series layoutId="boxWhisker" uniqueId="{8B8E8164-D088-48AE-B318-897FE5BCB0AD}">
          <cx:tx>
            <cx:txData>
              <cx:f>_xlchart.v1.180</cx:f>
              <cx:v>1996-12-31</cx:v>
            </cx:txData>
          </cx:tx>
          <cx:dataId val="27"/>
          <cx:layoutPr>
            <cx:statistics quartileMethod="exclusive"/>
          </cx:layoutPr>
        </cx:series>
        <cx:series layoutId="boxWhisker" uniqueId="{6BC96209-AFE1-4EF8-A4F9-0E6136CECD29}">
          <cx:tx>
            <cx:txData>
              <cx:f>_xlchart.v1.181</cx:f>
              <cx:v>1995-12-31</cx:v>
            </cx:txData>
          </cx:tx>
          <cx:dataId val="28"/>
          <cx:layoutPr>
            <cx:statistics quartileMethod="exclusive"/>
          </cx:layoutPr>
        </cx:series>
        <cx:series layoutId="boxWhisker" uniqueId="{9DE04DA5-4231-49DA-B876-63A00D724F02}">
          <cx:tx>
            <cx:txData>
              <cx:f>_xlchart.v1.182</cx:f>
              <cx:v>1994-12-31</cx:v>
            </cx:txData>
          </cx:tx>
          <cx:dataId val="29"/>
          <cx:layoutPr>
            <cx:statistics quartileMethod="exclusive"/>
          </cx:layoutPr>
        </cx:series>
        <cx:series layoutId="boxWhisker" uniqueId="{B0C57F82-6CAA-418E-AC7B-6595D65FEDDA}">
          <cx:tx>
            <cx:txData>
              <cx:f>_xlchart.v1.183</cx:f>
              <cx:v>1993-12-31</cx:v>
            </cx:txData>
          </cx:tx>
          <cx:dataId val="30"/>
          <cx:layoutPr>
            <cx:statistics quartileMethod="exclusive"/>
          </cx:layoutPr>
        </cx:series>
        <cx:series layoutId="boxWhisker" uniqueId="{287C897F-1306-441F-8AA8-B6B6A74DB654}">
          <cx:tx>
            <cx:txData>
              <cx:f>_xlchart.v1.184</cx:f>
              <cx:v>1992-12-31</cx:v>
            </cx:txData>
          </cx:tx>
          <cx:dataId val="31"/>
          <cx:layoutPr>
            <cx:statistics quartileMethod="exclusive"/>
          </cx:layoutPr>
        </cx:series>
        <cx:series layoutId="boxWhisker" uniqueId="{70736C32-82B8-4D2A-8664-9E5623454752}">
          <cx:tx>
            <cx:txData>
              <cx:f>_xlchart.v1.185</cx:f>
              <cx:v>1991-12-31</cx:v>
            </cx:txData>
          </cx:tx>
          <cx:dataId val="32"/>
          <cx:layoutPr>
            <cx:statistics quartileMethod="exclusive"/>
          </cx:layoutPr>
        </cx:series>
        <cx:series layoutId="boxWhisker" uniqueId="{FE578B23-DC72-49FE-B27B-9E35A4535308}">
          <cx:tx>
            <cx:txData>
              <cx:f>_xlchart.v1.186</cx:f>
              <cx:v>1990-12-31</cx:v>
            </cx:txData>
          </cx:tx>
          <cx:dataId val="33"/>
          <cx:layoutPr>
            <cx:statistics quartileMethod="exclusive"/>
          </cx:layoutPr>
        </cx:series>
        <cx:series layoutId="boxWhisker" uniqueId="{F81C6898-0E2E-4A53-9E27-5DD18ADC6982}">
          <cx:tx>
            <cx:txData>
              <cx:f>_xlchart.v1.187</cx:f>
              <cx:v>1989-12-31</cx:v>
            </cx:txData>
          </cx:tx>
          <cx:dataId val="34"/>
          <cx:layoutPr>
            <cx:statistics quartileMethod="exclusive"/>
          </cx:layoutPr>
        </cx:series>
        <cx:series layoutId="boxWhisker" uniqueId="{DA4012F6-7148-42A3-9B4D-EB217C6B35CD}">
          <cx:tx>
            <cx:txData>
              <cx:f>_xlchart.v1.188</cx:f>
              <cx:v>1988-12-31</cx:v>
            </cx:txData>
          </cx:tx>
          <cx:dataId val="35"/>
          <cx:layoutPr>
            <cx:statistics quartileMethod="exclusive"/>
          </cx:layoutPr>
        </cx:series>
        <cx:series layoutId="boxWhisker" uniqueId="{06899154-9064-4CA1-817D-FE44210EF429}">
          <cx:tx>
            <cx:txData>
              <cx:f>_xlchart.v1.189</cx:f>
              <cx:v>1987-12-31</cx:v>
            </cx:txData>
          </cx:tx>
          <cx:dataId val="36"/>
          <cx:layoutPr>
            <cx:statistics quartileMethod="exclusive"/>
          </cx:layoutPr>
        </cx:series>
        <cx:series layoutId="boxWhisker" uniqueId="{DA80ABF8-5DBF-49CF-AA91-128FCEFBCA6F}">
          <cx:tx>
            <cx:txData>
              <cx:f>_xlchart.v1.191</cx:f>
              <cx:v>1986-12-31</cx:v>
            </cx:txData>
          </cx:tx>
          <cx:dataId val="37"/>
          <cx:layoutPr>
            <cx:statistics quartileMethod="exclusive"/>
          </cx:layoutPr>
        </cx:series>
        <cx:series layoutId="boxWhisker" uniqueId="{83FDFDD1-075F-4DD0-B66B-1F9E15C9C45E}">
          <cx:tx>
            <cx:txData>
              <cx:f>_xlchart.v1.192</cx:f>
              <cx:v>1985-12-31</cx:v>
            </cx:txData>
          </cx:tx>
          <cx:dataId val="38"/>
          <cx:layoutPr>
            <cx:statistics quartileMethod="exclusive"/>
          </cx:layoutPr>
        </cx:series>
        <cx:series layoutId="boxWhisker" uniqueId="{B23437C9-0FAD-4C70-9C2E-08DDCA87B43B}">
          <cx:tx>
            <cx:txData>
              <cx:f>_xlchart.v1.193</cx:f>
              <cx:v>1984-12-31</cx:v>
            </cx:txData>
          </cx:tx>
          <cx:dataId val="39"/>
          <cx:layoutPr>
            <cx:statistics quartileMethod="exclusive"/>
          </cx:layoutPr>
        </cx:series>
        <cx:series layoutId="boxWhisker" uniqueId="{6C3794BA-B284-4FC9-A836-02A8CA0B0ACE}">
          <cx:tx>
            <cx:txData>
              <cx:f>_xlchart.v1.194</cx:f>
              <cx:v>1983-12-31</cx:v>
            </cx:txData>
          </cx:tx>
          <cx:dataId val="40"/>
          <cx:layoutPr>
            <cx:statistics quartileMethod="exclusive"/>
          </cx:layoutPr>
        </cx:series>
        <cx:series layoutId="boxWhisker" uniqueId="{3315AE82-7541-4F65-98C5-482BC0B93AB5}">
          <cx:tx>
            <cx:txData>
              <cx:f>_xlchart.v1.195</cx:f>
              <cx:v>1982-12-31</cx:v>
            </cx:txData>
          </cx:tx>
          <cx:dataId val="41"/>
          <cx:layoutPr>
            <cx:statistics quartileMethod="exclusive"/>
          </cx:layoutPr>
        </cx:series>
        <cx:series layoutId="boxWhisker" uniqueId="{4220B7BA-0755-4B70-A4B2-4011D4BD1B11}">
          <cx:tx>
            <cx:txData>
              <cx:f>_xlchart.v1.196</cx:f>
              <cx:v>1981-12-31</cx:v>
            </cx:txData>
          </cx:tx>
          <cx:dataId val="42"/>
          <cx:layoutPr>
            <cx:statistics quartileMethod="exclusive"/>
          </cx:layoutPr>
        </cx:series>
        <cx:series layoutId="boxWhisker" uniqueId="{21B56DAB-B4DD-4978-959A-F4BB837CAD46}">
          <cx:tx>
            <cx:txData>
              <cx:f>_xlchart.v1.197</cx:f>
              <cx:v>1980-12-31</cx:v>
            </cx:txData>
          </cx:tx>
          <cx:dataId val="43"/>
          <cx:layoutPr>
            <cx:statistics quartileMethod="exclusive"/>
          </cx:layoutPr>
        </cx:series>
        <cx:series layoutId="boxWhisker" uniqueId="{A44FE295-3440-4FDD-A296-61DEB694DC80}">
          <cx:tx>
            <cx:txData>
              <cx:f>_xlchart.v1.198</cx:f>
              <cx:v>1979-12-31</cx:v>
            </cx:txData>
          </cx:tx>
          <cx:dataId val="44"/>
          <cx:layoutPr>
            <cx:statistics quartileMethod="exclusive"/>
          </cx:layoutPr>
        </cx:series>
        <cx:series layoutId="boxWhisker" uniqueId="{50E40A95-CF0C-4A4D-B666-73CED1841D08}">
          <cx:tx>
            <cx:txData>
              <cx:f>_xlchart.v1.199</cx:f>
              <cx:v>1978-12-31</cx:v>
            </cx:txData>
          </cx:tx>
          <cx:dataId val="45"/>
          <cx:layoutPr>
            <cx:statistics quartileMethod="exclusive"/>
          </cx:layoutPr>
        </cx:series>
        <cx:series layoutId="boxWhisker" uniqueId="{0B7727FC-D490-48EA-A778-81BCA09497AE}">
          <cx:tx>
            <cx:txData>
              <cx:f>_xlchart.v1.200</cx:f>
              <cx:v>1977-12-31</cx:v>
            </cx:txData>
          </cx:tx>
          <cx:dataId val="46"/>
          <cx:layoutPr>
            <cx:statistics quartileMethod="exclusive"/>
          </cx:layoutPr>
        </cx:series>
        <cx:series layoutId="boxWhisker" uniqueId="{1B42DE55-0F16-47CC-A0C0-44750657D746}">
          <cx:tx>
            <cx:txData>
              <cx:f>_xlchart.v1.202</cx:f>
              <cx:v>1976-12-31</cx:v>
            </cx:txData>
          </cx:tx>
          <cx:dataId val="47"/>
          <cx:layoutPr>
            <cx:statistics quartileMethod="exclusive"/>
          </cx:layoutPr>
        </cx:series>
        <cx:series layoutId="boxWhisker" uniqueId="{C3CF06CA-02BC-4D1C-B170-D2F11FD1200B}">
          <cx:tx>
            <cx:txData>
              <cx:f>_xlchart.v1.203</cx:f>
              <cx:v>1975-12-31</cx:v>
            </cx:txData>
          </cx:tx>
          <cx:dataId val="48"/>
          <cx:layoutPr>
            <cx:statistics quartileMethod="exclusive"/>
          </cx:layoutPr>
        </cx:series>
        <cx:series layoutId="boxWhisker" uniqueId="{9D31786B-43AD-45E3-B70F-64BB67B30A79}">
          <cx:tx>
            <cx:txData>
              <cx:f>_xlchart.v1.204</cx:f>
              <cx:v>1974-12-31</cx:v>
            </cx:txData>
          </cx:tx>
          <cx:dataId val="49"/>
          <cx:layoutPr>
            <cx:statistics quartileMethod="exclusive"/>
          </cx:layoutPr>
        </cx:series>
        <cx:series layoutId="boxWhisker" uniqueId="{9D286758-B01D-4CA4-A7C6-5F517C5E50C4}">
          <cx:tx>
            <cx:txData>
              <cx:f>_xlchart.v1.205</cx:f>
              <cx:v>1973-12-31</cx:v>
            </cx:txData>
          </cx:tx>
          <cx:dataId val="50"/>
          <cx:layoutPr>
            <cx:statistics quartileMethod="exclusive"/>
          </cx:layoutPr>
        </cx:series>
        <cx:series layoutId="boxWhisker" uniqueId="{36A65BE9-CC9C-481A-8301-63E452FF7D32}">
          <cx:tx>
            <cx:txData>
              <cx:f>_xlchart.v1.206</cx:f>
              <cx:v>1972-12-31</cx:v>
            </cx:txData>
          </cx:tx>
          <cx:dataId val="51"/>
          <cx:layoutPr>
            <cx:statistics quartileMethod="exclusive"/>
          </cx:layoutPr>
        </cx:series>
        <cx:series layoutId="boxWhisker" uniqueId="{888B8087-416B-44D6-B637-AC469BFB78A6}">
          <cx:tx>
            <cx:txData>
              <cx:f>_xlchart.v1.207</cx:f>
              <cx:v>1971-12-31</cx:v>
            </cx:txData>
          </cx:tx>
          <cx:dataId val="52"/>
          <cx:layoutPr>
            <cx:statistics quartileMethod="exclusive"/>
          </cx:layoutPr>
        </cx:series>
        <cx:series layoutId="boxWhisker" uniqueId="{95959031-D615-4236-9BC9-40318A12FF7B}">
          <cx:tx>
            <cx:txData>
              <cx:f>_xlchart.v1.208</cx:f>
              <cx:v>1970-12-31</cx:v>
            </cx:txData>
          </cx:tx>
          <cx:dataId val="53"/>
          <cx:layoutPr>
            <cx:statistics quartileMethod="exclusive"/>
          </cx:layoutPr>
        </cx:series>
        <cx:series layoutId="boxWhisker" uniqueId="{3BB68AE8-0AAE-4CF5-8009-854748D87139}">
          <cx:tx>
            <cx:txData>
              <cx:f>_xlchart.v1.209</cx:f>
              <cx:v>1969-12-31</cx:v>
            </cx:txData>
          </cx:tx>
          <cx:dataId val="54"/>
          <cx:layoutPr>
            <cx:statistics quartileMethod="exclusive"/>
          </cx:layoutPr>
        </cx:series>
        <cx:series layoutId="boxWhisker" uniqueId="{57D54189-1AAA-481B-818C-E7F4FB5B2EAA}">
          <cx:tx>
            <cx:txData>
              <cx:f>_xlchart.v1.210</cx:f>
              <cx:v>1968-12-31</cx:v>
            </cx:txData>
          </cx:tx>
          <cx:dataId val="55"/>
          <cx:layoutPr>
            <cx:statistics quartileMethod="exclusive"/>
          </cx:layoutPr>
        </cx:series>
        <cx:series layoutId="boxWhisker" uniqueId="{43BA6189-B1ED-4B63-AA96-DFAF5B3BDB25}">
          <cx:tx>
            <cx:txData>
              <cx:f>_xlchart.v1.211</cx:f>
              <cx:v>1967-12-31</cx:v>
            </cx:txData>
          </cx:tx>
          <cx:dataId val="56"/>
          <cx:layoutPr>
            <cx:statistics quartileMethod="exclusive"/>
          </cx:layoutPr>
        </cx:series>
        <cx:series layoutId="boxWhisker" uniqueId="{95D84DCA-3B57-439C-95B2-50FCADF8F8D4}">
          <cx:tx>
            <cx:txData>
              <cx:f>_xlchart.v1.213</cx:f>
              <cx:v>1966-12-31</cx:v>
            </cx:txData>
          </cx:tx>
          <cx:dataId val="57"/>
          <cx:layoutPr>
            <cx:statistics quartileMethod="exclusive"/>
          </cx:layoutPr>
        </cx:series>
        <cx:series layoutId="boxWhisker" uniqueId="{19A0283E-143E-4D04-BE07-52A83E52DCDA}">
          <cx:tx>
            <cx:txData>
              <cx:f>_xlchart.v1.214</cx:f>
              <cx:v>1965-12-31</cx:v>
            </cx:txData>
          </cx:tx>
          <cx:dataId val="58"/>
          <cx:layoutPr>
            <cx:statistics quartileMethod="exclusive"/>
          </cx:layoutPr>
        </cx:series>
        <cx:series layoutId="boxWhisker" uniqueId="{1518A0A7-363B-4E1D-B2A2-8490354CCAD8}">
          <cx:tx>
            <cx:txData>
              <cx:f>_xlchart.v1.215</cx:f>
              <cx:v>1964-12-31</cx:v>
            </cx:txData>
          </cx:tx>
          <cx:dataId val="59"/>
          <cx:layoutPr>
            <cx:statistics quartileMethod="exclusive"/>
          </cx:layoutPr>
        </cx:series>
        <cx:series layoutId="boxWhisker" uniqueId="{C1538CBF-6A16-4E94-B4FA-8EB4B1B42B14}">
          <cx:tx>
            <cx:txData>
              <cx:f>_xlchart.v1.216</cx:f>
              <cx:v>1963-12-31</cx:v>
            </cx:txData>
          </cx:tx>
          <cx:dataId val="60"/>
          <cx:layoutPr>
            <cx:statistics quartileMethod="exclusive"/>
          </cx:layoutPr>
        </cx:series>
        <cx:series layoutId="boxWhisker" uniqueId="{8E680222-D38E-4A58-B82D-60D9A40562AE}">
          <cx:tx>
            <cx:txData>
              <cx:f>_xlchart.v1.217</cx:f>
              <cx:v>1962-12-31</cx:v>
            </cx:txData>
          </cx:tx>
          <cx:dataId val="61"/>
          <cx:layoutPr>
            <cx:statistics quartileMethod="exclusive"/>
          </cx:layoutPr>
        </cx:series>
        <cx:series layoutId="boxWhisker" uniqueId="{457C7BE0-B21C-45A1-A4A6-7D65EEB238CA}">
          <cx:tx>
            <cx:txData>
              <cx:f>_xlchart.v1.218</cx:f>
              <cx:v>1961-12-31</cx:v>
            </cx:txData>
          </cx:tx>
          <cx:dataId val="62"/>
          <cx:layoutPr>
            <cx:statistics quartileMethod="exclusive"/>
          </cx:layoutPr>
        </cx:series>
        <cx:series layoutId="boxWhisker" uniqueId="{F9CBBA37-4E32-4995-A155-BC5FB13014DC}">
          <cx:tx>
            <cx:txData>
              <cx:f>_xlchart.v1.219</cx:f>
              <cx:v>1960-12-31</cx:v>
            </cx:txData>
          </cx:tx>
          <cx:dataId val="63"/>
          <cx:layoutPr>
            <cx:statistics quartileMethod="exclusive"/>
          </cx:layoutPr>
        </cx:series>
        <cx:series layoutId="boxWhisker" uniqueId="{3660A05C-8BAC-45F6-98E3-57B0255F10F8}">
          <cx:tx>
            <cx:txData>
              <cx:f>_xlchart.v1.220</cx:f>
              <cx:v>1959-12-31</cx:v>
            </cx:txData>
          </cx:tx>
          <cx:dataId val="64"/>
          <cx:layoutPr>
            <cx:statistics quartileMethod="exclusive"/>
          </cx:layoutPr>
        </cx:series>
        <cx:series layoutId="boxWhisker" uniqueId="{40FFC914-14D4-4283-8166-6E574CE319D0}">
          <cx:tx>
            <cx:txData>
              <cx:f>_xlchart.v1.221</cx:f>
              <cx:v>1958-12-31</cx:v>
            </cx:txData>
          </cx:tx>
          <cx:dataId val="65"/>
          <cx:layoutPr>
            <cx:statistics quartileMethod="exclusive"/>
          </cx:layoutPr>
        </cx:series>
        <cx:series layoutId="boxWhisker" uniqueId="{4B6B1156-8991-4E8B-8A16-A384D2D60591}">
          <cx:tx>
            <cx:txData>
              <cx:f>_xlchart.v1.222</cx:f>
              <cx:v>1957-12-31</cx:v>
            </cx:txData>
          </cx:tx>
          <cx:dataId val="66"/>
          <cx:layoutPr>
            <cx:statistics quartileMethod="exclusive"/>
          </cx:layoutPr>
        </cx:series>
        <cx:series layoutId="boxWhisker" uniqueId="{E32DDB33-E76D-4937-8505-168C33B17FD8}">
          <cx:tx>
            <cx:txData>
              <cx:f>_xlchart.v1.224</cx:f>
              <cx:v>1956-12-31</cx:v>
            </cx:txData>
          </cx:tx>
          <cx:dataId val="67"/>
          <cx:layoutPr>
            <cx:statistics quartileMethod="exclusive"/>
          </cx:layoutPr>
        </cx:series>
        <cx:series layoutId="boxWhisker" uniqueId="{5D96D87F-0D62-4670-A007-E2B9F705C341}">
          <cx:tx>
            <cx:txData>
              <cx:f>_xlchart.v1.225</cx:f>
              <cx:v>1955-12-31</cx:v>
            </cx:txData>
          </cx:tx>
          <cx:dataId val="68"/>
          <cx:layoutPr>
            <cx:statistics quartileMethod="exclusive"/>
          </cx:layoutPr>
        </cx:series>
        <cx:series layoutId="boxWhisker" uniqueId="{272E7827-80AD-4664-BD2D-B2E2CD27BE92}">
          <cx:tx>
            <cx:txData>
              <cx:f>_xlchart.v1.226</cx:f>
              <cx:v>1954-12-31</cx:v>
            </cx:txData>
          </cx:tx>
          <cx:dataId val="69"/>
          <cx:layoutPr>
            <cx:statistics quartileMethod="exclusive"/>
          </cx:layoutPr>
        </cx:series>
        <cx:series layoutId="boxWhisker" uniqueId="{B686CB96-E144-457B-A54B-734ABB6E8C87}">
          <cx:tx>
            <cx:txData>
              <cx:f>_xlchart.v1.227</cx:f>
              <cx:v>1953-12-31</cx:v>
            </cx:txData>
          </cx:tx>
          <cx:dataId val="70"/>
          <cx:layoutPr>
            <cx:statistics quartileMethod="exclusive"/>
          </cx:layoutPr>
        </cx:series>
        <cx:series layoutId="boxWhisker" uniqueId="{7C1465BD-B99C-4510-8B54-1D1430953747}">
          <cx:tx>
            <cx:txData>
              <cx:f>_xlchart.v1.228</cx:f>
              <cx:v>1952-12-31</cx:v>
            </cx:txData>
          </cx:tx>
          <cx:dataId val="71"/>
          <cx:layoutPr>
            <cx:statistics quartileMethod="exclusive"/>
          </cx:layoutPr>
        </cx:series>
        <cx:series layoutId="boxWhisker" uniqueId="{8297F06A-1A62-4079-8E6A-9FAF8A112636}">
          <cx:tx>
            <cx:txData>
              <cx:f>_xlchart.v1.229</cx:f>
              <cx:v>1951-12-31</cx:v>
            </cx:txData>
          </cx:tx>
          <cx:dataId val="72"/>
          <cx:layoutPr>
            <cx:statistics quartileMethod="exclusive"/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 max="0.55000000000000004" min="-0.40000000000000002"/>
        <cx:majorGridlines/>
        <cx:minorGridlines/>
        <cx:tickLabels/>
        <cx:numFmt formatCode="0%" sourceLinked="0"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_xlchart.v1.306</cx:f>
      </cx:strDim>
      <cx:numDim type="val">
        <cx:f>_xlchart.v1.308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0"/>
            <a:r>
              <a:rPr lang="pl-PL" sz="1400" b="0" i="0" baseline="0">
                <a:effectLst/>
                <a:latin typeface="+mn-lt"/>
              </a:rPr>
              <a:t>Histogram średniorocznych stóp zwrotu dla </a:t>
            </a:r>
            <a:r>
              <a:rPr lang="en-US" sz="1400" b="0" i="0" baseline="0">
                <a:effectLst/>
                <a:latin typeface="+mn-lt"/>
              </a:rPr>
              <a:t>1Y</a:t>
            </a:r>
            <a:r>
              <a:rPr lang="pl-PL" sz="1400" b="0" i="0" baseline="0">
                <a:effectLst/>
                <a:latin typeface="+mn-lt"/>
              </a:rPr>
              <a:t> okresu obserwacji</a:t>
            </a:r>
            <a:endParaRPr lang="pl-PL" sz="1400">
              <a:effectLst/>
              <a:latin typeface="+mn-lt"/>
            </a:endParaRPr>
          </a:p>
        </cx:rich>
      </cx:tx>
    </cx:title>
    <cx:plotArea>
      <cx:plotAreaRegion>
        <cx:series layoutId="clusteredColumn" uniqueId="{7EC3480B-4186-4FC8-8AC2-B15F902B7E10}">
          <cx:tx>
            <cx:txData>
              <cx:f>_xlchart.v1.307</cx:f>
              <cx:v>1Y</cx:v>
            </cx:txData>
          </cx:tx>
          <cx:dataId val="0"/>
          <cx:layoutPr>
            <cx:binning intervalClosed="r" underflow="-0.20000000000000001" overflow="0.35000000000000003">
              <cx:binCount val="13"/>
            </cx:binning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/>
            </a:pPr>
            <a:endParaRPr lang="en-US" sz="10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Histogram średniorocznych stóp zwrotu dla 5Y okresu obserwacji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Histogram średniorocznych stóp zwrotu dla 5Y okresu obserwacji</a:t>
          </a:r>
        </a:p>
      </cx:txPr>
    </cx:title>
    <cx:plotArea>
      <cx:plotAreaRegion>
        <cx:series layoutId="clusteredColumn" uniqueId="{CB2A3B53-33B2-4D59-8854-5024455DDAA0}">
          <cx:tx>
            <cx:txData>
              <cx:f>_xlchart.v1.1</cx:f>
              <cx:v>5Y</cx:v>
            </cx:txData>
          </cx:tx>
          <cx:dataId val="0"/>
          <cx:layoutPr>
            <cx:binning intervalClosed="r" underflow="-0.025000000000000005" overflow="0.17500000000000002">
              <cx:binCount val="10"/>
            </cx:binning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_xlchart.v1.156</cx:f>
      </cx:strDim>
      <cx:numDim type="val">
        <cx:f>_xlchart.v1.158</cx:f>
      </cx:numDim>
    </cx:data>
  </cx:chartData>
  <cx:chart>
    <cx:title pos="t" align="ctr" overlay="0">
      <cx:tx>
        <cx:txData>
          <cx:v>Histogram średniorocznych stóp zwrotu dla 10Y okresu obserwacji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Histogram średniorocznych stóp zwrotu dla 10Y okresu obserwacji</a:t>
          </a:r>
        </a:p>
      </cx:txPr>
    </cx:title>
    <cx:plotArea>
      <cx:plotAreaRegion>
        <cx:series layoutId="clusteredColumn" uniqueId="{484ADD94-2A4C-4462-8121-009953FE4A75}">
          <cx:tx>
            <cx:txData>
              <cx:f>_xlchart.v1.157</cx:f>
              <cx:v>10Y</cx:v>
            </cx:txData>
          </cx:tx>
          <cx:dataId val="0"/>
          <cx:layoutPr>
            <cx:binning intervalClosed="r" underflow="-0.025000000000000005" overflow="0.15000000000000002">
              <cx:binCount val="9"/>
            </cx:binning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_xlchart.v1.309</cx:f>
      </cx:strDim>
      <cx:numDim type="val">
        <cx:f>_xlchart.v1.311</cx:f>
      </cx:numDim>
    </cx:data>
  </cx:chartData>
  <cx:chart>
    <cx:title pos="t" align="ctr" overlay="0">
      <cx:tx>
        <cx:txData>
          <cx:v>Histogram średniorocznych stóp zwrotu dla 5Y okresu obserwacji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Histogram średniorocznych stóp zwrotu dla 5Y okresu obserwacji</a:t>
          </a:r>
        </a:p>
      </cx:txPr>
    </cx:title>
    <cx:plotArea>
      <cx:plotAreaRegion>
        <cx:series layoutId="clusteredColumn" uniqueId="{CCB25BBB-0C3D-4EBB-AA3F-6D747EB5D480}">
          <cx:tx>
            <cx:txData>
              <cx:f>_xlchart.v1.310</cx:f>
              <cx:v>5Y</cx:v>
            </cx:txData>
          </cx:tx>
          <cx:dataId val="0"/>
          <cx:layoutPr>
            <cx:binning intervalClosed="r" underflow="0" overflow="0.25">
              <cx:binCount val="12"/>
            </cx:binning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Histogram średniorocznych stóp zwrotu dla 10Y okresu obserwacji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Histogram średniorocznych stóp zwrotu dla 10Y okresu obserwacji</a:t>
          </a:r>
        </a:p>
      </cx:txPr>
    </cx:title>
    <cx:plotArea>
      <cx:plotAreaRegion>
        <cx:series layoutId="clusteredColumn" uniqueId="{3F5B7752-9529-4BC7-9CF8-7E52A6FAF4E9}">
          <cx:tx>
            <cx:txData>
              <cx:f>_xlchart.v1.4</cx:f>
              <cx:v>10Y</cx:v>
            </cx:txData>
          </cx:tx>
          <cx:dataId val="0"/>
          <cx:layoutPr>
            <cx:binning intervalClosed="r" underflow="0.025000000000000005" overflow="0.17500000000000002">
              <cx:binCount val="8"/>
            </cx:binning>
          </cx:layoutPr>
        </cx:series>
      </cx:plotAreaRegion>
      <cx:axis id="0">
        <cx:catScaling gapWidth="2.19000006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13" Type="http://schemas.microsoft.com/office/2014/relationships/chartEx" Target="../charts/chartEx7.xml"/><Relationship Id="rId3" Type="http://schemas.microsoft.com/office/2014/relationships/chartEx" Target="../charts/chartEx2.xml"/><Relationship Id="rId7" Type="http://schemas.openxmlformats.org/officeDocument/2006/relationships/chart" Target="../charts/chart3.xml"/><Relationship Id="rId12" Type="http://schemas.microsoft.com/office/2014/relationships/chartEx" Target="../charts/chartEx6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microsoft.com/office/2014/relationships/chartEx" Target="../charts/chartEx4.xml"/><Relationship Id="rId11" Type="http://schemas.microsoft.com/office/2014/relationships/chartEx" Target="../charts/chartEx5.xml"/><Relationship Id="rId5" Type="http://schemas.microsoft.com/office/2014/relationships/chartEx" Target="../charts/chartEx3.xml"/><Relationship Id="rId10" Type="http://schemas.openxmlformats.org/officeDocument/2006/relationships/chart" Target="../charts/chart6.xml"/><Relationship Id="rId4" Type="http://schemas.openxmlformats.org/officeDocument/2006/relationships/chart" Target="../charts/chart2.xml"/><Relationship Id="rId9" Type="http://schemas.openxmlformats.org/officeDocument/2006/relationships/chart" Target="../charts/chart5.xml"/><Relationship Id="rId14" Type="http://schemas.microsoft.com/office/2014/relationships/chartEx" Target="../charts/chartEx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36689</xdr:colOff>
      <xdr:row>78</xdr:row>
      <xdr:rowOff>60198</xdr:rowOff>
    </xdr:from>
    <xdr:to>
      <xdr:col>12</xdr:col>
      <xdr:colOff>531089</xdr:colOff>
      <xdr:row>94</xdr:row>
      <xdr:rowOff>72198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4CAEE8A-481E-4B18-9DA8-EC6E30E0F7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6289" y="14919198"/>
              <a:ext cx="7200000" cy="30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0</xdr:colOff>
      <xdr:row>2</xdr:row>
      <xdr:rowOff>28573</xdr:rowOff>
    </xdr:from>
    <xdr:to>
      <xdr:col>11</xdr:col>
      <xdr:colOff>323850</xdr:colOff>
      <xdr:row>24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6DF79A-B55E-42B4-92E9-2FA8F303C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590550</xdr:colOff>
      <xdr:row>25</xdr:row>
      <xdr:rowOff>85725</xdr:rowOff>
    </xdr:from>
    <xdr:to>
      <xdr:col>12</xdr:col>
      <xdr:colOff>85163</xdr:colOff>
      <xdr:row>51</xdr:row>
      <xdr:rowOff>47626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AA0A4593-6019-448B-848A-A9EB65FD8F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50" y="4848225"/>
              <a:ext cx="6809813" cy="49149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542925</xdr:colOff>
      <xdr:row>2</xdr:row>
      <xdr:rowOff>47625</xdr:rowOff>
    </xdr:from>
    <xdr:to>
      <xdr:col>25</xdr:col>
      <xdr:colOff>257175</xdr:colOff>
      <xdr:row>24</xdr:row>
      <xdr:rowOff>127747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9C5C85-8A8E-45AD-94F8-E66F0F6E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523875</xdr:colOff>
      <xdr:row>25</xdr:row>
      <xdr:rowOff>104775</xdr:rowOff>
    </xdr:from>
    <xdr:to>
      <xdr:col>26</xdr:col>
      <xdr:colOff>18488</xdr:colOff>
      <xdr:row>51</xdr:row>
      <xdr:rowOff>66676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1F9CC0EA-5FFA-4532-A35E-4E81898F7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58275" y="4867275"/>
              <a:ext cx="6809813" cy="49149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541811</xdr:colOff>
      <xdr:row>78</xdr:row>
      <xdr:rowOff>28946</xdr:rowOff>
    </xdr:from>
    <xdr:to>
      <xdr:col>26</xdr:col>
      <xdr:colOff>426611</xdr:colOff>
      <xdr:row>94</xdr:row>
      <xdr:rowOff>40946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>
              <a:extLst>
                <a:ext uri="{FF2B5EF4-FFF2-40B4-BE49-F238E27FC236}">
                  <a16:creationId xmlns:a16="http://schemas.microsoft.com/office/drawing/2014/main" id="{9C8A1610-1C98-4B53-9E9D-66A39CC37D1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6211" y="14887946"/>
              <a:ext cx="7200000" cy="30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26</xdr:col>
      <xdr:colOff>523875</xdr:colOff>
      <xdr:row>2</xdr:row>
      <xdr:rowOff>57150</xdr:rowOff>
    </xdr:from>
    <xdr:to>
      <xdr:col>37</xdr:col>
      <xdr:colOff>216834</xdr:colOff>
      <xdr:row>20</xdr:row>
      <xdr:rowOff>123265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6DF2DC1-4C30-4D97-B67D-E90C74E1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28574</xdr:colOff>
      <xdr:row>22</xdr:row>
      <xdr:rowOff>47623</xdr:rowOff>
    </xdr:from>
    <xdr:to>
      <xdr:col>40</xdr:col>
      <xdr:colOff>402948</xdr:colOff>
      <xdr:row>44</xdr:row>
      <xdr:rowOff>180975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1098650-8EBF-4E73-B7C4-18F109D04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17318</xdr:colOff>
      <xdr:row>53</xdr:row>
      <xdr:rowOff>86591</xdr:rowOff>
    </xdr:from>
    <xdr:to>
      <xdr:col>11</xdr:col>
      <xdr:colOff>341168</xdr:colOff>
      <xdr:row>75</xdr:row>
      <xdr:rowOff>143743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C901615-6FE7-4E28-8BF3-774394B8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397566</xdr:colOff>
      <xdr:row>53</xdr:row>
      <xdr:rowOff>16565</xdr:rowOff>
    </xdr:from>
    <xdr:to>
      <xdr:col>25</xdr:col>
      <xdr:colOff>111816</xdr:colOff>
      <xdr:row>75</xdr:row>
      <xdr:rowOff>96687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A305C319-3B06-460E-BEB6-E4D5A7B14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95</xdr:row>
      <xdr:rowOff>9525</xdr:rowOff>
    </xdr:from>
    <xdr:to>
      <xdr:col>12</xdr:col>
      <xdr:colOff>495300</xdr:colOff>
      <xdr:row>111</xdr:row>
      <xdr:rowOff>123825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D3A1486-E4C2-42CE-9FED-7D9EBFE1C0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0" y="18107025"/>
              <a:ext cx="7162800" cy="3162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38099</xdr:colOff>
      <xdr:row>112</xdr:row>
      <xdr:rowOff>171450</xdr:rowOff>
    </xdr:from>
    <xdr:to>
      <xdr:col>12</xdr:col>
      <xdr:colOff>476250</xdr:colOff>
      <xdr:row>128</xdr:row>
      <xdr:rowOff>183450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BFC32718-5ACB-4CAF-8436-EDD541ACDB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699" y="21507450"/>
              <a:ext cx="7143751" cy="30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504824</xdr:colOff>
      <xdr:row>95</xdr:row>
      <xdr:rowOff>9525</xdr:rowOff>
    </xdr:from>
    <xdr:to>
      <xdr:col>26</xdr:col>
      <xdr:colOff>389624</xdr:colOff>
      <xdr:row>111</xdr:row>
      <xdr:rowOff>21525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6E307685-0F84-402C-A985-0A40B79AB53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4" y="18107025"/>
              <a:ext cx="7200000" cy="30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495300</xdr:colOff>
      <xdr:row>113</xdr:row>
      <xdr:rowOff>38100</xdr:rowOff>
    </xdr:from>
    <xdr:to>
      <xdr:col>26</xdr:col>
      <xdr:colOff>380100</xdr:colOff>
      <xdr:row>129</xdr:row>
      <xdr:rowOff>50100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706F1AB5-235C-4789-906C-B36D6DCCADB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29700" y="21564600"/>
              <a:ext cx="7200000" cy="306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oszerneanalizy.pl/sp-500-analiz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B9C6E-7F47-48CD-B21C-FC935B177B98}">
  <dimension ref="A1:AC89"/>
  <sheetViews>
    <sheetView showGridLines="0" tabSelected="1" zoomScaleNormal="100" workbookViewId="0"/>
  </sheetViews>
  <sheetFormatPr defaultRowHeight="15"/>
  <cols>
    <col min="1" max="1" width="11.28515625" style="4" bestFit="1" customWidth="1"/>
    <col min="2" max="2" width="16.140625" style="5" bestFit="1" customWidth="1"/>
    <col min="3" max="3" width="11" style="11" bestFit="1" customWidth="1"/>
    <col min="4" max="4" width="12.7109375" style="6" bestFit="1" customWidth="1"/>
    <col min="5" max="5" width="12" style="6" bestFit="1" customWidth="1"/>
    <col min="6" max="7" width="12" style="6" customWidth="1"/>
    <col min="8" max="8" width="12.7109375" style="6" bestFit="1" customWidth="1"/>
    <col min="9" max="9" width="10.140625" bestFit="1" customWidth="1"/>
    <col min="10" max="10" width="6.28515625" customWidth="1"/>
    <col min="11" max="11" width="11.7109375" customWidth="1"/>
    <col min="12" max="18" width="8.28515625" customWidth="1"/>
    <col min="19" max="19" width="5.85546875" customWidth="1"/>
    <col min="20" max="20" width="11.7109375" customWidth="1"/>
    <col min="21" max="27" width="8.28515625" customWidth="1"/>
    <col min="29" max="29" width="10.5703125" bestFit="1" customWidth="1"/>
  </cols>
  <sheetData>
    <row r="1" spans="1:29">
      <c r="A1" s="9" t="s">
        <v>80</v>
      </c>
    </row>
    <row r="2" spans="1:29">
      <c r="A2" s="4" t="s">
        <v>79</v>
      </c>
      <c r="B2" s="5" t="s">
        <v>59</v>
      </c>
      <c r="C2" s="11" t="s">
        <v>0</v>
      </c>
      <c r="D2" s="6" t="s">
        <v>69</v>
      </c>
      <c r="E2" s="6" t="s">
        <v>60</v>
      </c>
      <c r="F2" s="6" t="s">
        <v>58</v>
      </c>
      <c r="G2" s="11" t="s">
        <v>77</v>
      </c>
      <c r="H2" s="6" t="s">
        <v>57</v>
      </c>
      <c r="I2" s="6" t="s">
        <v>61</v>
      </c>
      <c r="K2" s="66" t="s">
        <v>79</v>
      </c>
      <c r="L2" s="67" t="s">
        <v>1</v>
      </c>
      <c r="M2" s="67" t="s">
        <v>2</v>
      </c>
      <c r="N2" s="67" t="s">
        <v>3</v>
      </c>
      <c r="O2" s="67" t="s">
        <v>4</v>
      </c>
      <c r="P2" s="67" t="s">
        <v>5</v>
      </c>
      <c r="Q2" s="67" t="s">
        <v>6</v>
      </c>
      <c r="R2" s="67" t="s">
        <v>7</v>
      </c>
      <c r="T2" s="66" t="s">
        <v>79</v>
      </c>
      <c r="U2" s="67" t="str">
        <f t="shared" ref="U2:AA2" si="0">L2</f>
        <v>1Y</v>
      </c>
      <c r="V2" s="67" t="str">
        <f t="shared" si="0"/>
        <v>5Y</v>
      </c>
      <c r="W2" s="67" t="str">
        <f t="shared" si="0"/>
        <v>10Y</v>
      </c>
      <c r="X2" s="67" t="str">
        <f t="shared" si="0"/>
        <v>20Y</v>
      </c>
      <c r="Y2" s="67" t="str">
        <f t="shared" si="0"/>
        <v>30Y</v>
      </c>
      <c r="Z2" s="67" t="str">
        <f t="shared" si="0"/>
        <v>40Y</v>
      </c>
      <c r="AA2" s="67" t="str">
        <f t="shared" si="0"/>
        <v>50Y</v>
      </c>
      <c r="AC2" s="8"/>
    </row>
    <row r="3" spans="1:29">
      <c r="A3" s="8">
        <v>45291</v>
      </c>
      <c r="B3" s="5">
        <v>4769.83</v>
      </c>
      <c r="C3" s="11">
        <f t="shared" ref="C3:C34" si="1">B3/B4-1</f>
        <v>0.24230498762859742</v>
      </c>
      <c r="D3" s="6">
        <f t="shared" ref="D3:D34" si="2">(B3/$B$76)^(1/(YEAR(A3)-YEAR($A$76)))-1</f>
        <v>7.7574723943875989E-2</v>
      </c>
      <c r="E3" s="5">
        <f>VLOOKUP(A3,Dywidendy!A:D,4,FALSE)</f>
        <v>70.303691943737746</v>
      </c>
      <c r="F3" s="6">
        <f t="shared" ref="F3:F34" si="3">E3/B3</f>
        <v>1.4739244783092426E-2</v>
      </c>
      <c r="G3" s="11">
        <f>(B3+E3)/B4-1</f>
        <v>0.26061562493651214</v>
      </c>
      <c r="H3" s="5">
        <f t="shared" ref="H3:H66" si="4">H4*(1+G3)</f>
        <v>41571.080890170917</v>
      </c>
      <c r="I3" s="6">
        <f t="shared" ref="I3:I34" si="5">(H3/$H$76)^(1/(YEAR(A3)-YEAR($A$76)))-1</f>
        <v>0.11001298461425724</v>
      </c>
      <c r="J3" s="2"/>
      <c r="K3" s="66">
        <v>45291</v>
      </c>
      <c r="L3" s="68">
        <f>IFERROR((VLOOKUP($K3,$A:$I,2,FALSE)/VLOOKUP(EOMONTH($K3,-LEFT(L$2,LEN(L$2)-1)*12),$A:$I,2,FALSE))^(1/LEFT(L$2,LEN(L$2)-1))-1,"")</f>
        <v>0.24230498762859742</v>
      </c>
      <c r="M3" s="68">
        <f>IFERROR((VLOOKUP($K3,$A:$I,2,FALSE)/VLOOKUP(EOMONTH($K3,-LEFT(M$2,LEN(M$2)-1)*12),$A:$I,2,FALSE))^(1/LEFT(M$2,LEN(M$2)-1))-1,"")</f>
        <v>0.13729966310763553</v>
      </c>
      <c r="N3" s="68">
        <f>IFERROR((VLOOKUP($K3,$A:$I,2,FALSE)/VLOOKUP(EOMONTH($K3,-LEFT(N$2,LEN(N$2)-1)*12),$A:$I,2,FALSE))^(1/LEFT(N$2,LEN(N$2)-1))-1,"")</f>
        <v>9.9440254274700823E-2</v>
      </c>
      <c r="O3" s="68">
        <f>IFERROR((VLOOKUP($K3,$A:$I,2,FALSE)/VLOOKUP(EOMONTH($K3,-LEFT(O$2,LEN(O$2)-1)*12),$A:$I,2,FALSE))^(1/LEFT(O$2,LEN(O$2)-1))-1,"")</f>
        <v>7.552737287435507E-2</v>
      </c>
      <c r="P3" s="68">
        <f>IFERROR((VLOOKUP($K3,$A:$I,2,FALSE)/VLOOKUP(EOMONTH($K3,-LEFT(P$2,LEN(P$2)-1)*12),$A:$I,2,FALSE))^(1/LEFT(P$2,LEN(P$2)-1))-1,"")</f>
        <v>8.0579174790754049E-2</v>
      </c>
      <c r="Q3" s="68">
        <f>IFERROR((VLOOKUP($K3,$A:$I,2,FALSE)/VLOOKUP(EOMONTH($K3,-LEFT(Q$2,LEN(Q$2)-1)*12),$A:$I,2,FALSE))^(1/LEFT(Q$2,LEN(Q$2)-1))-1,"")</f>
        <v>8.7752477288945974E-2</v>
      </c>
      <c r="R3" s="68">
        <f>IFERROR((VLOOKUP($K3,$A:$I,2,FALSE)/VLOOKUP(EOMONTH($K3,-LEFT(R$2,LEN(R$2)-1)*12),$A:$I,2,FALSE))^(1/LEFT(R$2,LEN(R$2)-1))-1,"")</f>
        <v>8.089998929399167E-2</v>
      </c>
      <c r="T3" s="66">
        <v>45291</v>
      </c>
      <c r="U3" s="68">
        <f>IFERROR((VLOOKUP($K3,$A:$I,8,FALSE)/VLOOKUP(EOMONTH($K3,-LEFT(U$2,LEN(U$2)-1)*12),$A:$I,8,FALSE))^(1/LEFT(U$2,LEN(U$2)-1))-1,"")</f>
        <v>0.26061562493651214</v>
      </c>
      <c r="V3" s="68">
        <f>IFERROR((VLOOKUP($K3,$A:$I,8,FALSE)/VLOOKUP(EOMONTH($K3,-LEFT(V$2,LEN(V$2)-1)*12),$A:$I,8,FALSE))^(1/LEFT(V$2,LEN(V$2)-1))-1,"")</f>
        <v>0.15512660989509452</v>
      </c>
      <c r="W3" s="68">
        <f>IFERROR((VLOOKUP($K3,$A:$I,8,FALSE)/VLOOKUP(EOMONTH($K3,-LEFT(W$2,LEN(W$2)-1)*12),$A:$I,8,FALSE))^(1/LEFT(W$2,LEN(W$2)-1))-1,"")</f>
        <v>0.11910765395695755</v>
      </c>
      <c r="X3" s="68">
        <f>IFERROR((VLOOKUP($K3,$A:$I,8,FALSE)/VLOOKUP(EOMONTH($K3,-LEFT(X$2,LEN(X$2)-1)*12),$A:$I,8,FALSE))^(1/LEFT(X$2,LEN(X$2)-1))-1,"")</f>
        <v>9.5990281829704927E-2</v>
      </c>
      <c r="Y3" s="68">
        <f>IFERROR((VLOOKUP($K3,$A:$I,8,FALSE)/VLOOKUP(EOMONTH($K3,-LEFT(Y$2,LEN(Y$2)-1)*12),$A:$I,8,FALSE))^(1/LEFT(Y$2,LEN(Y$2)-1))-1,"")</f>
        <v>0.10046215058401153</v>
      </c>
      <c r="Z3" s="68">
        <f>IFERROR((VLOOKUP($K3,$A:$I,8,FALSE)/VLOOKUP(EOMONTH($K3,-LEFT(Z$2,LEN(Z$2)-1)*12),$A:$I,8,FALSE))^(1/LEFT(Z$2,LEN(Z$2)-1))-1,"")</f>
        <v>0.11198040377555385</v>
      </c>
      <c r="AA3" s="68">
        <f>IFERROR((VLOOKUP($K3,$A:$I,8,FALSE)/VLOOKUP(EOMONTH($K3,-LEFT(AA$2,LEN(AA$2)-1)*12),$A:$I,8,FALSE))^(1/LEFT(AA$2,LEN(AA$2)-1))-1,"")</f>
        <v>0.11040486175241249</v>
      </c>
      <c r="AC3" s="8"/>
    </row>
    <row r="4" spans="1:29">
      <c r="A4" s="8">
        <v>44926</v>
      </c>
      <c r="B4" s="5">
        <v>3839.5</v>
      </c>
      <c r="C4" s="11">
        <f t="shared" si="1"/>
        <v>-0.19442824232404154</v>
      </c>
      <c r="D4" s="6">
        <f t="shared" si="2"/>
        <v>7.5447783228685283E-2</v>
      </c>
      <c r="E4" s="5">
        <f>VLOOKUP(A4,Dywidendy!A:D,4,FALSE)</f>
        <v>66.92</v>
      </c>
      <c r="F4" s="6">
        <f t="shared" si="3"/>
        <v>1.7429352780309937E-2</v>
      </c>
      <c r="G4" s="11">
        <f t="shared" ref="G4:G67" si="6">(B4+E4)/B5-1</f>
        <v>-0.1803876479696529</v>
      </c>
      <c r="H4" s="5">
        <f t="shared" si="4"/>
        <v>32976.809162003323</v>
      </c>
      <c r="I4" s="6">
        <f t="shared" si="5"/>
        <v>0.10805325459912773</v>
      </c>
      <c r="J4" s="2"/>
      <c r="K4" s="66">
        <f>EOMONTH(K3,-12)</f>
        <v>44926</v>
      </c>
      <c r="L4" s="68">
        <f>IFERROR((VLOOKUP($K4,$A:$I,2,FALSE)/VLOOKUP(EOMONTH($K4,-LEFT(L$2,LEN(L$2)-1)*12),$A:$I,2,FALSE))^(1/LEFT(L$2,LEN(L$2)-1))-1,"")</f>
        <v>-0.19442824232404154</v>
      </c>
      <c r="M4" s="68">
        <f>IFERROR((VLOOKUP($K4,$A:$I,2,FALSE)/VLOOKUP(EOMONTH($K4,-LEFT(M$2,LEN(M$2)-1)*12),$A:$I,2,FALSE))^(1/LEFT(M$2,LEN(M$2)-1))-1,"")</f>
        <v>7.5066484949900314E-2</v>
      </c>
      <c r="N4" s="68">
        <f>IFERROR((VLOOKUP($K4,$A:$I,2,FALSE)/VLOOKUP(EOMONTH($K4,-LEFT(N$2,LEN(N$2)-1)*12),$A:$I,2,FALSE))^(1/LEFT(N$2,LEN(N$2)-1))-1,"")</f>
        <v>0.1041033522967787</v>
      </c>
      <c r="O4" s="68">
        <f>IFERROR((VLOOKUP($K4,$A:$I,2,FALSE)/VLOOKUP(EOMONTH($K4,-LEFT(O$2,LEN(O$2)-1)*12),$A:$I,2,FALSE))^(1/LEFT(O$2,LEN(O$2)-1))-1,"")</f>
        <v>7.6450446144006534E-2</v>
      </c>
      <c r="P4" s="68">
        <f>IFERROR((VLOOKUP($K4,$A:$I,2,FALSE)/VLOOKUP(EOMONTH($K4,-LEFT(P$2,LEN(P$2)-1)*12),$A:$I,2,FALSE))^(1/LEFT(P$2,LEN(P$2)-1))-1,"")</f>
        <v>7.523296688056802E-2</v>
      </c>
      <c r="Q4" s="68">
        <f>IFERROR((VLOOKUP($K4,$A:$I,2,FALSE)/VLOOKUP(EOMONTH($K4,-LEFT(Q$2,LEN(Q$2)-1)*12),$A:$I,2,FALSE))^(1/LEFT(Q$2,LEN(Q$2)-1))-1,"")</f>
        <v>8.6185861300598354E-2</v>
      </c>
      <c r="R4" s="68">
        <f>IFERROR((VLOOKUP($K4,$A:$I,2,FALSE)/VLOOKUP(EOMONTH($K4,-LEFT(R$2,LEN(R$2)-1)*12),$A:$I,2,FALSE))^(1/LEFT(R$2,LEN(R$2)-1))-1,"")</f>
        <v>7.2121915475438225E-2</v>
      </c>
      <c r="T4" s="66">
        <f>EOMONTH(T3,-12)</f>
        <v>44926</v>
      </c>
      <c r="U4" s="68">
        <f>IFERROR((VLOOKUP($K4,$A:$I,8,FALSE)/VLOOKUP(EOMONTH($K4,-LEFT(U$2,LEN(U$2)-1)*12),$A:$I,8,FALSE))^(1/LEFT(U$2,LEN(U$2)-1))-1,"")</f>
        <v>-0.18038764796965279</v>
      </c>
      <c r="V4" s="68">
        <f>IFERROR((VLOOKUP($K4,$A:$I,8,FALSE)/VLOOKUP(EOMONTH($K4,-LEFT(V$2,LEN(V$2)-1)*12),$A:$I,8,FALSE))^(1/LEFT(V$2,LEN(V$2)-1))-1,"")</f>
        <v>9.3356492568794636E-2</v>
      </c>
      <c r="W4" s="68">
        <f>IFERROR((VLOOKUP($K4,$A:$I,8,FALSE)/VLOOKUP(EOMONTH($K4,-LEFT(W$2,LEN(W$2)-1)*12),$A:$I,8,FALSE))^(1/LEFT(W$2,LEN(W$2)-1))-1,"")</f>
        <v>0.12431747901061208</v>
      </c>
      <c r="X4" s="68">
        <f>IFERROR((VLOOKUP($K4,$A:$I,8,FALSE)/VLOOKUP(EOMONTH($K4,-LEFT(X$2,LEN(X$2)-1)*12),$A:$I,8,FALSE))^(1/LEFT(X$2,LEN(X$2)-1))-1,"")</f>
        <v>9.6979561806300074E-2</v>
      </c>
      <c r="Y4" s="68">
        <f>IFERROR((VLOOKUP($K4,$A:$I,8,FALSE)/VLOOKUP(EOMONTH($K4,-LEFT(Y$2,LEN(Y$2)-1)*12),$A:$I,8,FALSE))^(1/LEFT(Y$2,LEN(Y$2)-1))-1,"")</f>
        <v>9.545496130635045E-2</v>
      </c>
      <c r="Z4" s="68">
        <f>IFERROR((VLOOKUP($K4,$A:$I,8,FALSE)/VLOOKUP(EOMONTH($K4,-LEFT(Z$2,LEN(Z$2)-1)*12),$A:$I,8,FALSE))^(1/LEFT(Z$2,LEN(Z$2)-1))-1,"")</f>
        <v>0.11114137326701745</v>
      </c>
      <c r="AA4" s="68">
        <f>IFERROR((VLOOKUP($K4,$A:$I,8,FALSE)/VLOOKUP(EOMONTH($K4,-LEFT(AA$2,LEN(AA$2)-1)*12),$A:$I,8,FALSE))^(1/LEFT(AA$2,LEN(AA$2)-1))-1,"")</f>
        <v>0.10181526896130189</v>
      </c>
      <c r="AC4" s="8"/>
    </row>
    <row r="5" spans="1:29">
      <c r="A5" s="8">
        <v>44561</v>
      </c>
      <c r="B5" s="5">
        <v>4766.18</v>
      </c>
      <c r="C5" s="11">
        <f t="shared" si="1"/>
        <v>0.268927362908572</v>
      </c>
      <c r="D5" s="6">
        <f t="shared" si="2"/>
        <v>7.9833320597693325E-2</v>
      </c>
      <c r="E5" s="5">
        <f>VLOOKUP(A5,Dywidendy!A:D,4,FALSE)</f>
        <v>60.397117282392585</v>
      </c>
      <c r="F5" s="6">
        <f t="shared" si="3"/>
        <v>1.2672017691818728E-2</v>
      </c>
      <c r="G5" s="11">
        <f t="shared" si="6"/>
        <v>0.28500723290098229</v>
      </c>
      <c r="H5" s="5">
        <f t="shared" si="4"/>
        <v>40234.641511091228</v>
      </c>
      <c r="I5" s="6">
        <f t="shared" si="5"/>
        <v>0.11276902980136083</v>
      </c>
      <c r="J5" s="2"/>
      <c r="K5" s="66">
        <f t="shared" ref="K5:K68" si="7">EOMONTH(K4,-12)</f>
        <v>44561</v>
      </c>
      <c r="L5" s="68">
        <f>IFERROR((VLOOKUP($K5,$A:$I,2,FALSE)/VLOOKUP(EOMONTH($K5,-LEFT(L$2,LEN(L$2)-1)*12),$A:$I,2,FALSE))^(1/LEFT(L$2,LEN(L$2)-1))-1,"")</f>
        <v>0.268927362908572</v>
      </c>
      <c r="M5" s="68">
        <f>IFERROR((VLOOKUP($K5,$A:$I,2,FALSE)/VLOOKUP(EOMONTH($K5,-LEFT(M$2,LEN(M$2)-1)*12),$A:$I,2,FALSE))^(1/LEFT(M$2,LEN(M$2)-1))-1,"")</f>
        <v>0.1631343039742077</v>
      </c>
      <c r="N5" s="68">
        <f>IFERROR((VLOOKUP($K5,$A:$I,2,FALSE)/VLOOKUP(EOMONTH($K5,-LEFT(N$2,LEN(N$2)-1)*12),$A:$I,2,FALSE))^(1/LEFT(N$2,LEN(N$2)-1))-1,"")</f>
        <v>0.14251731642428345</v>
      </c>
      <c r="O5" s="68">
        <f>IFERROR((VLOOKUP($K5,$A:$I,2,FALSE)/VLOOKUP(EOMONTH($K5,-LEFT(O$2,LEN(O$2)-1)*12),$A:$I,2,FALSE))^(1/LEFT(O$2,LEN(O$2)-1))-1,"")</f>
        <v>7.3766658140482111E-2</v>
      </c>
      <c r="P5" s="68">
        <f>IFERROR((VLOOKUP($K5,$A:$I,2,FALSE)/VLOOKUP(EOMONTH($K5,-LEFT(P$2,LEN(P$2)-1)*12),$A:$I,2,FALSE))^(1/LEFT(P$2,LEN(P$2)-1))-1,"")</f>
        <v>8.4587734540217063E-2</v>
      </c>
      <c r="Q5" s="68">
        <f>IFERROR((VLOOKUP($K5,$A:$I,2,FALSE)/VLOOKUP(EOMONTH($K5,-LEFT(Q$2,LEN(Q$2)-1)*12),$A:$I,2,FALSE))^(1/LEFT(Q$2,LEN(Q$2)-1))-1,"")</f>
        <v>9.5838181339774176E-2</v>
      </c>
      <c r="R5" s="68">
        <f>IFERROR((VLOOKUP($K5,$A:$I,2,FALSE)/VLOOKUP(EOMONTH($K5,-LEFT(R$2,LEN(R$2)-1)*12),$A:$I,2,FALSE))^(1/LEFT(R$2,LEN(R$2)-1))-1,"")</f>
        <v>7.9900506137492222E-2</v>
      </c>
      <c r="T5" s="66">
        <f t="shared" ref="T5:T68" si="8">EOMONTH(T4,-12)</f>
        <v>44561</v>
      </c>
      <c r="U5" s="68">
        <f>IFERROR((VLOOKUP($K5,$A:$I,8,FALSE)/VLOOKUP(EOMONTH($K5,-LEFT(U$2,LEN(U$2)-1)*12),$A:$I,8,FALSE))^(1/LEFT(U$2,LEN(U$2)-1))-1,"")</f>
        <v>0.28500723290098229</v>
      </c>
      <c r="V5" s="68">
        <f>IFERROR((VLOOKUP($K5,$A:$I,8,FALSE)/VLOOKUP(EOMONTH($K5,-LEFT(V$2,LEN(V$2)-1)*12),$A:$I,8,FALSE))^(1/LEFT(V$2,LEN(V$2)-1))-1,"")</f>
        <v>0.18312524036147471</v>
      </c>
      <c r="W5" s="68">
        <f>IFERROR((VLOOKUP($K5,$A:$I,8,FALSE)/VLOOKUP(EOMONTH($K5,-LEFT(W$2,LEN(W$2)-1)*12),$A:$I,8,FALSE))^(1/LEFT(W$2,LEN(W$2)-1))-1,"")</f>
        <v>0.16394625824340348</v>
      </c>
      <c r="X5" s="68">
        <f>IFERROR((VLOOKUP($K5,$A:$I,8,FALSE)/VLOOKUP(EOMONTH($K5,-LEFT(X$2,LEN(X$2)-1)*12),$A:$I,8,FALSE))^(1/LEFT(X$2,LEN(X$2)-1))-1,"")</f>
        <v>9.4289515695110682E-2</v>
      </c>
      <c r="Y5" s="68">
        <f>IFERROR((VLOOKUP($K5,$A:$I,8,FALSE)/VLOOKUP(EOMONTH($K5,-LEFT(Y$2,LEN(Y$2)-1)*12),$A:$I,8,FALSE))^(1/LEFT(Y$2,LEN(Y$2)-1))-1,"")</f>
        <v>0.10538206974601283</v>
      </c>
      <c r="Z5" s="68">
        <f>IFERROR((VLOOKUP($K5,$A:$I,8,FALSE)/VLOOKUP(EOMONTH($K5,-LEFT(Z$2,LEN(Z$2)-1)*12),$A:$I,8,FALSE))^(1/LEFT(Z$2,LEN(Z$2)-1))-1,"")</f>
        <v>0.12186812835030669</v>
      </c>
      <c r="AA5" s="68">
        <f>IFERROR((VLOOKUP($K5,$A:$I,8,FALSE)/VLOOKUP(EOMONTH($K5,-LEFT(AA$2,LEN(AA$2)-1)*12),$A:$I,8,FALSE))^(1/LEFT(AA$2,LEN(AA$2)-1))-1,"")</f>
        <v>0.11001029041449129</v>
      </c>
      <c r="AC5" s="8"/>
    </row>
    <row r="6" spans="1:29">
      <c r="A6" s="8">
        <v>44196</v>
      </c>
      <c r="B6" s="5">
        <v>3756.07</v>
      </c>
      <c r="C6" s="11">
        <f t="shared" si="1"/>
        <v>0.16258921994069531</v>
      </c>
      <c r="D6" s="6">
        <f t="shared" si="2"/>
        <v>7.7346936458253523E-2</v>
      </c>
      <c r="E6" s="5">
        <f>VLOOKUP(A6,Dywidendy!A:D,4,FALSE)</f>
        <v>58.278846136010173</v>
      </c>
      <c r="F6" s="6">
        <f t="shared" si="3"/>
        <v>1.5515910549060633E-2</v>
      </c>
      <c r="G6" s="11">
        <f t="shared" si="6"/>
        <v>0.18062785028259731</v>
      </c>
      <c r="H6" s="5">
        <f t="shared" si="4"/>
        <v>31310.8288272114</v>
      </c>
      <c r="I6" s="6">
        <f t="shared" si="5"/>
        <v>0.11048364093457708</v>
      </c>
      <c r="J6" s="2"/>
      <c r="K6" s="66">
        <f t="shared" si="7"/>
        <v>44196</v>
      </c>
      <c r="L6" s="68">
        <f>IFERROR((VLOOKUP($K6,$A:$I,2,FALSE)/VLOOKUP(EOMONTH($K6,-LEFT(L$2,LEN(L$2)-1)*12),$A:$I,2,FALSE))^(1/LEFT(L$2,LEN(L$2)-1))-1,"")</f>
        <v>0.16258921994069531</v>
      </c>
      <c r="M6" s="68">
        <f>IFERROR((VLOOKUP($K6,$A:$I,2,FALSE)/VLOOKUP(EOMONTH($K6,-LEFT(M$2,LEN(M$2)-1)*12),$A:$I,2,FALSE))^(1/LEFT(M$2,LEN(M$2)-1))-1,"")</f>
        <v>0.12941384405182332</v>
      </c>
      <c r="N6" s="68">
        <f>IFERROR((VLOOKUP($K6,$A:$I,2,FALSE)/VLOOKUP(EOMONTH($K6,-LEFT(N$2,LEN(N$2)-1)*12),$A:$I,2,FALSE))^(1/LEFT(N$2,LEN(N$2)-1))-1,"")</f>
        <v>0.11562370468857441</v>
      </c>
      <c r="O6" s="68">
        <f>IFERROR((VLOOKUP($K6,$A:$I,2,FALSE)/VLOOKUP(EOMONTH($K6,-LEFT(O$2,LEN(O$2)-1)*12),$A:$I,2,FALSE))^(1/LEFT(O$2,LEN(O$2)-1))-1,"")</f>
        <v>5.3667007601474692E-2</v>
      </c>
      <c r="P6" s="68">
        <f>IFERROR((VLOOKUP($K6,$A:$I,2,FALSE)/VLOOKUP(EOMONTH($K6,-LEFT(P$2,LEN(P$2)-1)*12),$A:$I,2,FALSE))^(1/LEFT(P$2,LEN(P$2)-1))-1,"")</f>
        <v>8.4420394818048194E-2</v>
      </c>
      <c r="Q6" s="68">
        <f>IFERROR((VLOOKUP($K6,$A:$I,2,FALSE)/VLOOKUP(EOMONTH($K6,-LEFT(Q$2,LEN(Q$2)-1)*12),$A:$I,2,FALSE))^(1/LEFT(Q$2,LEN(Q$2)-1))-1,"")</f>
        <v>8.6548323909143798E-2</v>
      </c>
      <c r="R6" s="68">
        <f>IFERROR((VLOOKUP($K6,$A:$I,2,FALSE)/VLOOKUP(EOMONTH($K6,-LEFT(R$2,LEN(R$2)-1)*12),$A:$I,2,FALSE))^(1/LEFT(R$2,LEN(R$2)-1))-1,"")</f>
        <v>7.6972878986589999E-2</v>
      </c>
      <c r="T6" s="66">
        <f t="shared" si="8"/>
        <v>44196</v>
      </c>
      <c r="U6" s="68">
        <f>IFERROR((VLOOKUP($K6,$A:$I,8,FALSE)/VLOOKUP(EOMONTH($K6,-LEFT(U$2,LEN(U$2)-1)*12),$A:$I,8,FALSE))^(1/LEFT(U$2,LEN(U$2)-1))-1,"")</f>
        <v>0.18062785028259731</v>
      </c>
      <c r="V6" s="68">
        <f>IFERROR((VLOOKUP($K6,$A:$I,8,FALSE)/VLOOKUP(EOMONTH($K6,-LEFT(V$2,LEN(V$2)-1)*12),$A:$I,8,FALSE))^(1/LEFT(V$2,LEN(V$2)-1))-1,"")</f>
        <v>0.15057610288969214</v>
      </c>
      <c r="W6" s="68">
        <f>IFERROR((VLOOKUP($K6,$A:$I,8,FALSE)/VLOOKUP(EOMONTH($K6,-LEFT(W$2,LEN(W$2)-1)*12),$A:$I,8,FALSE))^(1/LEFT(W$2,LEN(W$2)-1))-1,"")</f>
        <v>0.13748126993068333</v>
      </c>
      <c r="X6" s="68">
        <f>IFERROR((VLOOKUP($K6,$A:$I,8,FALSE)/VLOOKUP(EOMONTH($K6,-LEFT(X$2,LEN(X$2)-1)*12),$A:$I,8,FALSE))^(1/LEFT(X$2,LEN(X$2)-1))-1,"")</f>
        <v>7.3860698634436561E-2</v>
      </c>
      <c r="Y6" s="68">
        <f>IFERROR((VLOOKUP($K6,$A:$I,8,FALSE)/VLOOKUP(EOMONTH($K6,-LEFT(Y$2,LEN(Y$2)-1)*12),$A:$I,8,FALSE))^(1/LEFT(Y$2,LEN(Y$2)-1))-1,"")</f>
        <v>0.10580990720190875</v>
      </c>
      <c r="Z6" s="68">
        <f>IFERROR((VLOOKUP($K6,$A:$I,8,FALSE)/VLOOKUP(EOMONTH($K6,-LEFT(Z$2,LEN(Z$2)-1)*12),$A:$I,8,FALSE))^(1/LEFT(Z$2,LEN(Z$2)-1))-1,"")</f>
        <v>0.1134731706842127</v>
      </c>
      <c r="AA6" s="68">
        <f>IFERROR((VLOOKUP($K6,$A:$I,8,FALSE)/VLOOKUP(EOMONTH($K6,-LEFT(AA$2,LEN(AA$2)-1)*12),$A:$I,8,FALSE))^(1/LEFT(AA$2,LEN(AA$2)-1))-1,"")</f>
        <v>0.10737827290574753</v>
      </c>
      <c r="AC6" s="8"/>
    </row>
    <row r="7" spans="1:29">
      <c r="A7" s="8">
        <v>43830</v>
      </c>
      <c r="B7" s="5">
        <v>3230.78</v>
      </c>
      <c r="C7" s="11">
        <f t="shared" si="1"/>
        <v>0.28878074077028959</v>
      </c>
      <c r="D7" s="6">
        <f t="shared" si="2"/>
        <v>7.6158636490485154E-2</v>
      </c>
      <c r="E7" s="5">
        <f>VLOOKUP(A7,Dywidendy!A:D,4,FALSE)</f>
        <v>58.24</v>
      </c>
      <c r="F7" s="6">
        <f t="shared" si="3"/>
        <v>1.8026606577978072E-2</v>
      </c>
      <c r="G7" s="11">
        <f t="shared" si="6"/>
        <v>0.31201308414943063</v>
      </c>
      <c r="H7" s="5">
        <f t="shared" si="4"/>
        <v>26520.489771367651</v>
      </c>
      <c r="I7" s="6">
        <f t="shared" si="5"/>
        <v>0.10949831101044061</v>
      </c>
      <c r="J7" s="2"/>
      <c r="K7" s="66">
        <f t="shared" si="7"/>
        <v>43830</v>
      </c>
      <c r="L7" s="68">
        <f>IFERROR((VLOOKUP($K7,$A:$I,2,FALSE)/VLOOKUP(EOMONTH($K7,-LEFT(L$2,LEN(L$2)-1)*12),$A:$I,2,FALSE))^(1/LEFT(L$2,LEN(L$2)-1))-1,"")</f>
        <v>0.28878074077028959</v>
      </c>
      <c r="M7" s="68">
        <f>IFERROR((VLOOKUP($K7,$A:$I,2,FALSE)/VLOOKUP(EOMONTH($K7,-LEFT(M$2,LEN(M$2)-1)*12),$A:$I,2,FALSE))^(1/LEFT(M$2,LEN(M$2)-1))-1,"")</f>
        <v>9.4295029118029339E-2</v>
      </c>
      <c r="N7" s="68">
        <f>IFERROR((VLOOKUP($K7,$A:$I,2,FALSE)/VLOOKUP(EOMONTH($K7,-LEFT(N$2,LEN(N$2)-1)*12),$A:$I,2,FALSE))^(1/LEFT(N$2,LEN(N$2)-1))-1,"")</f>
        <v>0.11224216980094148</v>
      </c>
      <c r="O7" s="68">
        <f>IFERROR((VLOOKUP($K7,$A:$I,2,FALSE)/VLOOKUP(EOMONTH($K7,-LEFT(O$2,LEN(O$2)-1)*12),$A:$I,2,FALSE))^(1/LEFT(O$2,LEN(O$2)-1))-1,"")</f>
        <v>4.0184994209160774E-2</v>
      </c>
      <c r="P7" s="68">
        <f>IFERROR((VLOOKUP($K7,$A:$I,2,FALSE)/VLOOKUP(EOMONTH($K7,-LEFT(P$2,LEN(P$2)-1)*12),$A:$I,2,FALSE))^(1/LEFT(P$2,LEN(P$2)-1))-1,"")</f>
        <v>7.6551213142793006E-2</v>
      </c>
      <c r="Q7" s="68">
        <f>IFERROR((VLOOKUP($K7,$A:$I,2,FALSE)/VLOOKUP(EOMONTH($K7,-LEFT(Q$2,LEN(Q$2)-1)*12),$A:$I,2,FALSE))^(1/LEFT(Q$2,LEN(Q$2)-1))-1,"")</f>
        <v>8.868721872998675E-2</v>
      </c>
      <c r="R7" s="68">
        <f>IFERROR((VLOOKUP($K7,$A:$I,2,FALSE)/VLOOKUP(EOMONTH($K7,-LEFT(R$2,LEN(R$2)-1)*12),$A:$I,2,FALSE))^(1/LEFT(R$2,LEN(R$2)-1))-1,"")</f>
        <v>7.3753835848292759E-2</v>
      </c>
      <c r="T7" s="66">
        <f t="shared" si="8"/>
        <v>43830</v>
      </c>
      <c r="U7" s="68">
        <f>IFERROR((VLOOKUP($K7,$A:$I,8,FALSE)/VLOOKUP(EOMONTH($K7,-LEFT(U$2,LEN(U$2)-1)*12),$A:$I,8,FALSE))^(1/LEFT(U$2,LEN(U$2)-1))-1,"")</f>
        <v>0.31201308414943063</v>
      </c>
      <c r="V7" s="68">
        <f>IFERROR((VLOOKUP($K7,$A:$I,8,FALSE)/VLOOKUP(EOMONTH($K7,-LEFT(V$2,LEN(V$2)-1)*12),$A:$I,8,FALSE))^(1/LEFT(V$2,LEN(V$2)-1))-1,"")</f>
        <v>0.11605068189742007</v>
      </c>
      <c r="W7" s="68">
        <f>IFERROR((VLOOKUP($K7,$A:$I,8,FALSE)/VLOOKUP(EOMONTH($K7,-LEFT(W$2,LEN(W$2)-1)*12),$A:$I,8,FALSE))^(1/LEFT(W$2,LEN(W$2)-1))-1,"")</f>
        <v>0.13431877162721007</v>
      </c>
      <c r="X7" s="68">
        <f>IFERROR((VLOOKUP($K7,$A:$I,8,FALSE)/VLOOKUP(EOMONTH($K7,-LEFT(X$2,LEN(X$2)-1)*12),$A:$I,8,FALSE))^(1/LEFT(X$2,LEN(X$2)-1))-1,"")</f>
        <v>5.9953400862360562E-2</v>
      </c>
      <c r="Y7" s="68">
        <f>IFERROR((VLOOKUP($K7,$A:$I,8,FALSE)/VLOOKUP(EOMONTH($K7,-LEFT(Y$2,LEN(Y$2)-1)*12),$A:$I,8,FALSE))^(1/LEFT(Y$2,LEN(Y$2)-1))-1,"")</f>
        <v>9.8538150332188934E-2</v>
      </c>
      <c r="Z7" s="68">
        <f>IFERROR((VLOOKUP($K7,$A:$I,8,FALSE)/VLOOKUP(EOMONTH($K7,-LEFT(Z$2,LEN(Z$2)-1)*12),$A:$I,8,FALSE))^(1/LEFT(Z$2,LEN(Z$2)-1))-1,"")</f>
        <v>0.11647360763997172</v>
      </c>
      <c r="AA7" s="68">
        <f>IFERROR((VLOOKUP($K7,$A:$I,8,FALSE)/VLOOKUP(EOMONTH($K7,-LEFT(AA$2,LEN(AA$2)-1)*12),$A:$I,8,FALSE))^(1/LEFT(AA$2,LEN(AA$2)-1))-1,"")</f>
        <v>0.10446832411279283</v>
      </c>
      <c r="AC7" s="8"/>
    </row>
    <row r="8" spans="1:29">
      <c r="A8" s="8">
        <v>43465</v>
      </c>
      <c r="B8" s="5">
        <v>2506.85</v>
      </c>
      <c r="C8" s="11">
        <f t="shared" si="1"/>
        <v>-6.2372597349650949E-2</v>
      </c>
      <c r="D8" s="6">
        <f t="shared" si="2"/>
        <v>7.3309033131490731E-2</v>
      </c>
      <c r="E8" s="5">
        <f>VLOOKUP(A8,Dywidendy!A:D,4,FALSE)</f>
        <v>53.75</v>
      </c>
      <c r="F8" s="6">
        <f t="shared" si="3"/>
        <v>2.1441250972335801E-2</v>
      </c>
      <c r="G8" s="11">
        <f t="shared" si="6"/>
        <v>-4.2268692890885418E-2</v>
      </c>
      <c r="H8" s="5">
        <f t="shared" si="4"/>
        <v>20213.586351968974</v>
      </c>
      <c r="I8" s="6">
        <f t="shared" si="5"/>
        <v>0.10676620055113228</v>
      </c>
      <c r="J8" s="2"/>
      <c r="K8" s="66">
        <f t="shared" si="7"/>
        <v>43465</v>
      </c>
      <c r="L8" s="68">
        <f>IFERROR((VLOOKUP($K8,$A:$I,2,FALSE)/VLOOKUP(EOMONTH($K8,-LEFT(L$2,LEN(L$2)-1)*12),$A:$I,2,FALSE))^(1/LEFT(L$2,LEN(L$2)-1))-1,"")</f>
        <v>-6.2372597349650949E-2</v>
      </c>
      <c r="M8" s="68">
        <f>IFERROR((VLOOKUP($K8,$A:$I,2,FALSE)/VLOOKUP(EOMONTH($K8,-LEFT(M$2,LEN(M$2)-1)*12),$A:$I,2,FALSE))^(1/LEFT(M$2,LEN(M$2)-1))-1,"")</f>
        <v>6.284114198776436E-2</v>
      </c>
      <c r="N8" s="68">
        <f>IFERROR((VLOOKUP($K8,$A:$I,2,FALSE)/VLOOKUP(EOMONTH($K8,-LEFT(N$2,LEN(N$2)-1)*12),$A:$I,2,FALSE))^(1/LEFT(N$2,LEN(N$2)-1))-1,"")</f>
        <v>0.10747017149505811</v>
      </c>
      <c r="O8" s="68">
        <f>IFERROR((VLOOKUP($K8,$A:$I,2,FALSE)/VLOOKUP(EOMONTH($K8,-LEFT(O$2,LEN(O$2)-1)*12),$A:$I,2,FALSE))^(1/LEFT(O$2,LEN(O$2)-1))-1,"")</f>
        <v>3.6274376952732279E-2</v>
      </c>
      <c r="P8" s="68">
        <f>IFERROR((VLOOKUP($K8,$A:$I,2,FALSE)/VLOOKUP(EOMONTH($K8,-LEFT(P$2,LEN(P$2)-1)*12),$A:$I,2,FALSE))^(1/LEFT(P$2,LEN(P$2)-1))-1,"")</f>
        <v>7.609523020764497E-2</v>
      </c>
      <c r="Q8" s="68">
        <f>IFERROR((VLOOKUP($K8,$A:$I,2,FALSE)/VLOOKUP(EOMONTH($K8,-LEFT(Q$2,LEN(Q$2)-1)*12),$A:$I,2,FALSE))^(1/LEFT(Q$2,LEN(Q$2)-1))-1,"")</f>
        <v>8.4948176629503269E-2</v>
      </c>
      <c r="R8" s="68">
        <f>IFERROR((VLOOKUP($K8,$A:$I,2,FALSE)/VLOOKUP(EOMONTH($K8,-LEFT(R$2,LEN(R$2)-1)*12),$A:$I,2,FALSE))^(1/LEFT(R$2,LEN(R$2)-1))-1,"")</f>
        <v>6.5745728318943986E-2</v>
      </c>
      <c r="T8" s="66">
        <f t="shared" si="8"/>
        <v>43465</v>
      </c>
      <c r="U8" s="68">
        <f>IFERROR((VLOOKUP($K8,$A:$I,8,FALSE)/VLOOKUP(EOMONTH($K8,-LEFT(U$2,LEN(U$2)-1)*12),$A:$I,8,FALSE))^(1/LEFT(U$2,LEN(U$2)-1))-1,"")</f>
        <v>-4.2268692890885307E-2</v>
      </c>
      <c r="V8" s="68">
        <f>IFERROR((VLOOKUP($K8,$A:$I,8,FALSE)/VLOOKUP(EOMONTH($K8,-LEFT(V$2,LEN(V$2)-1)*12),$A:$I,8,FALSE))^(1/LEFT(V$2,LEN(V$2)-1))-1,"")</f>
        <v>8.4211834803793018E-2</v>
      </c>
      <c r="W8" s="68">
        <f>IFERROR((VLOOKUP($K8,$A:$I,8,FALSE)/VLOOKUP(EOMONTH($K8,-LEFT(W$2,LEN(W$2)-1)*12),$A:$I,8,FALSE))^(1/LEFT(W$2,LEN(W$2)-1))-1,"")</f>
        <v>0.12968152917451303</v>
      </c>
      <c r="X8" s="68">
        <f>IFERROR((VLOOKUP($K8,$A:$I,8,FALSE)/VLOOKUP(EOMONTH($K8,-LEFT(X$2,LEN(X$2)-1)*12),$A:$I,8,FALSE))^(1/LEFT(X$2,LEN(X$2)-1))-1,"")</f>
        <v>5.5621605692399934E-2</v>
      </c>
      <c r="Y8" s="68">
        <f>IFERROR((VLOOKUP($K8,$A:$I,8,FALSE)/VLOOKUP(EOMONTH($K8,-LEFT(Y$2,LEN(Y$2)-1)*12),$A:$I,8,FALSE))^(1/LEFT(Y$2,LEN(Y$2)-1))-1,"")</f>
        <v>9.8546965441416834E-2</v>
      </c>
      <c r="Z8" s="68">
        <f>IFERROR((VLOOKUP($K8,$A:$I,8,FALSE)/VLOOKUP(EOMONTH($K8,-LEFT(Z$2,LEN(Z$2)-1)*12),$A:$I,8,FALSE))^(1/LEFT(Z$2,LEN(Z$2)-1))-1,"")</f>
        <v>0.11356172511193363</v>
      </c>
      <c r="AA8" s="68">
        <f>IFERROR((VLOOKUP($K8,$A:$I,8,FALSE)/VLOOKUP(EOMONTH($K8,-LEFT(AA$2,LEN(AA$2)-1)*12),$A:$I,8,FALSE))^(1/LEFT(AA$2,LEN(AA$2)-1))-1,"")</f>
        <v>9.6579439584116633E-2</v>
      </c>
      <c r="AC8" s="8"/>
    </row>
    <row r="9" spans="1:29">
      <c r="A9" s="8">
        <v>43100</v>
      </c>
      <c r="B9" s="5">
        <v>2673.61</v>
      </c>
      <c r="C9" s="11">
        <f t="shared" si="1"/>
        <v>0.19419964892376829</v>
      </c>
      <c r="D9" s="6">
        <f t="shared" si="2"/>
        <v>7.5476243746244842E-2</v>
      </c>
      <c r="E9" s="5">
        <f>VLOOKUP(A9,Dywidendy!A:D,4,FALSE)</f>
        <v>48.93</v>
      </c>
      <c r="F9" s="6">
        <f t="shared" si="3"/>
        <v>1.830109851474224E-2</v>
      </c>
      <c r="G9" s="11">
        <f t="shared" si="6"/>
        <v>0.21605481434499274</v>
      </c>
      <c r="H9" s="5">
        <f t="shared" si="4"/>
        <v>21105.696558028496</v>
      </c>
      <c r="I9" s="6">
        <f t="shared" si="5"/>
        <v>0.1091579166969785</v>
      </c>
      <c r="J9" s="2"/>
      <c r="K9" s="66">
        <f t="shared" si="7"/>
        <v>43100</v>
      </c>
      <c r="L9" s="68">
        <f>IFERROR((VLOOKUP($K9,$A:$I,2,FALSE)/VLOOKUP(EOMONTH($K9,-LEFT(L$2,LEN(L$2)-1)*12),$A:$I,2,FALSE))^(1/LEFT(L$2,LEN(L$2)-1))-1,"")</f>
        <v>0.19419964892376829</v>
      </c>
      <c r="M9" s="68">
        <f>IFERROR((VLOOKUP($K9,$A:$I,2,FALSE)/VLOOKUP(EOMONTH($K9,-LEFT(M$2,LEN(M$2)-1)*12),$A:$I,2,FALSE))^(1/LEFT(M$2,LEN(M$2)-1))-1,"")</f>
        <v>0.13392448710722649</v>
      </c>
      <c r="N9" s="68">
        <f>IFERROR((VLOOKUP($K9,$A:$I,2,FALSE)/VLOOKUP(EOMONTH($K9,-LEFT(N$2,LEN(N$2)-1)*12),$A:$I,2,FALSE))^(1/LEFT(N$2,LEN(N$2)-1))-1,"")</f>
        <v>6.1760467343620506E-2</v>
      </c>
      <c r="O9" s="68">
        <f>IFERROR((VLOOKUP($K9,$A:$I,2,FALSE)/VLOOKUP(EOMONTH($K9,-LEFT(O$2,LEN(O$2)-1)*12),$A:$I,2,FALSE))^(1/LEFT(O$2,LEN(O$2)-1))-1,"")</f>
        <v>5.1978083889173243E-2</v>
      </c>
      <c r="P9" s="68">
        <f>IFERROR((VLOOKUP($K9,$A:$I,2,FALSE)/VLOOKUP(EOMONTH($K9,-LEFT(P$2,LEN(P$2)-1)*12),$A:$I,2,FALSE))^(1/LEFT(P$2,LEN(P$2)-1))-1,"")</f>
        <v>8.2618262384015706E-2</v>
      </c>
      <c r="Q9" s="68">
        <f>IFERROR((VLOOKUP($K9,$A:$I,2,FALSE)/VLOOKUP(EOMONTH($K9,-LEFT(Q$2,LEN(Q$2)-1)*12),$A:$I,2,FALSE))^(1/LEFT(Q$2,LEN(Q$2)-1))-1,"")</f>
        <v>8.6983466937127663E-2</v>
      </c>
      <c r="R9" s="68">
        <f>IFERROR((VLOOKUP($K9,$A:$I,2,FALSE)/VLOOKUP(EOMONTH($K9,-LEFT(R$2,LEN(R$2)-1)*12),$A:$I,2,FALSE))^(1/LEFT(R$2,LEN(R$2)-1))-1,"")</f>
        <v>6.8695831896262272E-2</v>
      </c>
      <c r="T9" s="66">
        <f t="shared" si="8"/>
        <v>43100</v>
      </c>
      <c r="U9" s="68">
        <f>IFERROR((VLOOKUP($K9,$A:$I,8,FALSE)/VLOOKUP(EOMONTH($K9,-LEFT(U$2,LEN(U$2)-1)*12),$A:$I,8,FALSE))^(1/LEFT(U$2,LEN(U$2)-1))-1,"")</f>
        <v>0.21605481434499274</v>
      </c>
      <c r="V9" s="68">
        <f>IFERROR((VLOOKUP($K9,$A:$I,8,FALSE)/VLOOKUP(EOMONTH($K9,-LEFT(V$2,LEN(V$2)-1)*12),$A:$I,8,FALSE))^(1/LEFT(V$2,LEN(V$2)-1))-1,"")</f>
        <v>0.15615519933379907</v>
      </c>
      <c r="W9" s="68">
        <f>IFERROR((VLOOKUP($K9,$A:$I,8,FALSE)/VLOOKUP(EOMONTH($K9,-LEFT(W$2,LEN(W$2)-1)*12),$A:$I,8,FALSE))^(1/LEFT(W$2,LEN(W$2)-1))-1,"")</f>
        <v>8.4109668440470964E-2</v>
      </c>
      <c r="X9" s="68">
        <f>IFERROR((VLOOKUP($K9,$A:$I,8,FALSE)/VLOOKUP(EOMONTH($K9,-LEFT(X$2,LEN(X$2)-1)*12),$A:$I,8,FALSE))^(1/LEFT(X$2,LEN(X$2)-1))-1,"")</f>
        <v>7.1183419360207445E-2</v>
      </c>
      <c r="Y9" s="68">
        <f>IFERROR((VLOOKUP($K9,$A:$I,8,FALSE)/VLOOKUP(EOMONTH($K9,-LEFT(Y$2,LEN(Y$2)-1)*12),$A:$I,8,FALSE))^(1/LEFT(Y$2,LEN(Y$2)-1))-1,"")</f>
        <v>0.10569582690502211</v>
      </c>
      <c r="Z9" s="68">
        <f>IFERROR((VLOOKUP($K9,$A:$I,8,FALSE)/VLOOKUP(EOMONTH($K9,-LEFT(Z$2,LEN(Z$2)-1)*12),$A:$I,8,FALSE))^(1/LEFT(Z$2,LEN(Z$2)-1))-1,"")</f>
        <v>0.11649313478538703</v>
      </c>
      <c r="AA9" s="68">
        <f>IFERROR((VLOOKUP($K9,$A:$I,8,FALSE)/VLOOKUP(EOMONTH($K9,-LEFT(AA$2,LEN(AA$2)-1)*12),$A:$I,8,FALSE))^(1/LEFT(AA$2,LEN(AA$2)-1))-1,"")</f>
        <v>9.9788998155987407E-2</v>
      </c>
      <c r="AC9" s="8"/>
    </row>
    <row r="10" spans="1:29">
      <c r="A10" s="8">
        <v>42735</v>
      </c>
      <c r="B10" s="5">
        <v>2238.83</v>
      </c>
      <c r="C10" s="11">
        <f t="shared" si="1"/>
        <v>9.5350157049619799E-2</v>
      </c>
      <c r="D10" s="6">
        <f t="shared" si="2"/>
        <v>7.3771294386179687E-2</v>
      </c>
      <c r="E10" s="5">
        <f>VLOOKUP(A10,Dywidendy!A:D,4,FALSE)</f>
        <v>45.7</v>
      </c>
      <c r="F10" s="6">
        <f t="shared" si="3"/>
        <v>2.0412447573062719E-2</v>
      </c>
      <c r="G10" s="11">
        <f t="shared" si="6"/>
        <v>0.11770893470454102</v>
      </c>
      <c r="H10" s="5">
        <f t="shared" si="4"/>
        <v>17355.875992643243</v>
      </c>
      <c r="I10" s="6">
        <f t="shared" si="5"/>
        <v>0.1076127141861114</v>
      </c>
      <c r="J10" s="2"/>
      <c r="K10" s="66">
        <f t="shared" si="7"/>
        <v>42735</v>
      </c>
      <c r="L10" s="68">
        <f>IFERROR((VLOOKUP($K10,$A:$I,2,FALSE)/VLOOKUP(EOMONTH($K10,-LEFT(L$2,LEN(L$2)-1)*12),$A:$I,2,FALSE))^(1/LEFT(L$2,LEN(L$2)-1))-1,"")</f>
        <v>9.5350157049619799E-2</v>
      </c>
      <c r="M10" s="68">
        <f>IFERROR((VLOOKUP($K10,$A:$I,2,FALSE)/VLOOKUP(EOMONTH($K10,-LEFT(M$2,LEN(M$2)-1)*12),$A:$I,2,FALSE))^(1/LEFT(M$2,LEN(M$2)-1))-1,"")</f>
        <v>0.12226577263625438</v>
      </c>
      <c r="N10" s="68">
        <f>IFERROR((VLOOKUP($K10,$A:$I,2,FALSE)/VLOOKUP(EOMONTH($K10,-LEFT(N$2,LEN(N$2)-1)*12),$A:$I,2,FALSE))^(1/LEFT(N$2,LEN(N$2)-1))-1,"")</f>
        <v>4.6707416720114248E-2</v>
      </c>
      <c r="O10" s="68">
        <f>IFERROR((VLOOKUP($K10,$A:$I,2,FALSE)/VLOOKUP(EOMONTH($K10,-LEFT(O$2,LEN(O$2)-1)*12),$A:$I,2,FALSE))^(1/LEFT(O$2,LEN(O$2)-1))-1,"")</f>
        <v>5.6860742166390699E-2</v>
      </c>
      <c r="P10" s="68">
        <f>IFERROR((VLOOKUP($K10,$A:$I,2,FALSE)/VLOOKUP(EOMONTH($K10,-LEFT(P$2,LEN(P$2)-1)*12),$A:$I,2,FALSE))^(1/LEFT(P$2,LEN(P$2)-1))-1,"")</f>
        <v>7.6952856536623315E-2</v>
      </c>
      <c r="Q10" s="68">
        <f>IFERROR((VLOOKUP($K10,$A:$I,2,FALSE)/VLOOKUP(EOMONTH($K10,-LEFT(Q$2,LEN(Q$2)-1)*12),$A:$I,2,FALSE))^(1/LEFT(Q$2,LEN(Q$2)-1))-1,"")</f>
        <v>7.887059656327966E-2</v>
      </c>
      <c r="R10" s="68">
        <f>IFERROR((VLOOKUP($K10,$A:$I,2,FALSE)/VLOOKUP(EOMONTH($K10,-LEFT(R$2,LEN(R$2)-1)*12),$A:$I,2,FALSE))^(1/LEFT(R$2,LEN(R$2)-1))-1,"")</f>
        <v>6.8815804393302482E-2</v>
      </c>
      <c r="T10" s="66">
        <f t="shared" si="8"/>
        <v>42735</v>
      </c>
      <c r="U10" s="68">
        <f>IFERROR((VLOOKUP($K10,$A:$I,8,FALSE)/VLOOKUP(EOMONTH($K10,-LEFT(U$2,LEN(U$2)-1)*12),$A:$I,8,FALSE))^(1/LEFT(U$2,LEN(U$2)-1))-1,"")</f>
        <v>0.11770893470454102</v>
      </c>
      <c r="V10" s="68">
        <f>IFERROR((VLOOKUP($K10,$A:$I,8,FALSE)/VLOOKUP(EOMONTH($K10,-LEFT(V$2,LEN(V$2)-1)*12),$A:$I,8,FALSE))^(1/LEFT(V$2,LEN(V$2)-1))-1,"")</f>
        <v>0.14507817588685956</v>
      </c>
      <c r="W10" s="68">
        <f>IFERROR((VLOOKUP($K10,$A:$I,8,FALSE)/VLOOKUP(EOMONTH($K10,-LEFT(W$2,LEN(W$2)-1)*12),$A:$I,8,FALSE))^(1/LEFT(W$2,LEN(W$2)-1))-1,"")</f>
        <v>6.8801031308775018E-2</v>
      </c>
      <c r="X10" s="68">
        <f>IFERROR((VLOOKUP($K10,$A:$I,8,FALSE)/VLOOKUP(EOMONTH($K10,-LEFT(X$2,LEN(X$2)-1)*12),$A:$I,8,FALSE))^(1/LEFT(X$2,LEN(X$2)-1))-1,"")</f>
        <v>7.6032028203772306E-2</v>
      </c>
      <c r="Y10" s="68">
        <f>IFERROR((VLOOKUP($K10,$A:$I,8,FALSE)/VLOOKUP(EOMONTH($K10,-LEFT(Y$2,LEN(Y$2)-1)*12),$A:$I,8,FALSE))^(1/LEFT(Y$2,LEN(Y$2)-1))-1,"")</f>
        <v>0.10052943942620485</v>
      </c>
      <c r="Z10" s="68">
        <f>IFERROR((VLOOKUP($K10,$A:$I,8,FALSE)/VLOOKUP(EOMONTH($K10,-LEFT(Z$2,LEN(Z$2)-1)*12),$A:$I,8,FALSE))^(1/LEFT(Z$2,LEN(Z$2)-1))-1,"")</f>
        <v>0.10898598213737398</v>
      </c>
      <c r="AA10" s="68">
        <f>IFERROR((VLOOKUP($K10,$A:$I,8,FALSE)/VLOOKUP(EOMONTH($K10,-LEFT(AA$2,LEN(AA$2)-1)*12),$A:$I,8,FALSE))^(1/LEFT(AA$2,LEN(AA$2)-1))-1,"")</f>
        <v>0.10016951385918227</v>
      </c>
      <c r="AC10" s="8"/>
    </row>
    <row r="11" spans="1:29">
      <c r="A11" s="8">
        <v>42369</v>
      </c>
      <c r="B11" s="5">
        <v>2043.94</v>
      </c>
      <c r="C11" s="11">
        <f t="shared" si="1"/>
        <v>-7.26601583369757E-3</v>
      </c>
      <c r="D11" s="6">
        <f t="shared" si="2"/>
        <v>7.3442653972289218E-2</v>
      </c>
      <c r="E11" s="5">
        <f>VLOOKUP(A11,Dywidendy!A:D,4,FALSE)</f>
        <v>43.39</v>
      </c>
      <c r="F11" s="6">
        <f t="shared" si="3"/>
        <v>2.1228607493370646E-2</v>
      </c>
      <c r="G11" s="11">
        <f t="shared" si="6"/>
        <v>1.3808344261498684E-2</v>
      </c>
      <c r="H11" s="5">
        <f t="shared" si="4"/>
        <v>15528.082002163786</v>
      </c>
      <c r="I11" s="6">
        <f t="shared" si="5"/>
        <v>0.10745810215958218</v>
      </c>
      <c r="J11" s="2"/>
      <c r="K11" s="66">
        <f t="shared" si="7"/>
        <v>42369</v>
      </c>
      <c r="L11" s="68">
        <f>IFERROR((VLOOKUP($K11,$A:$I,2,FALSE)/VLOOKUP(EOMONTH($K11,-LEFT(L$2,LEN(L$2)-1)*12),$A:$I,2,FALSE))^(1/LEFT(L$2,LEN(L$2)-1))-1,"")</f>
        <v>-7.26601583369757E-3</v>
      </c>
      <c r="M11" s="68">
        <f>IFERROR((VLOOKUP($K11,$A:$I,2,FALSE)/VLOOKUP(EOMONTH($K11,-LEFT(M$2,LEN(M$2)-1)*12),$A:$I,2,FALSE))^(1/LEFT(M$2,LEN(M$2)-1))-1,"")</f>
        <v>0.10200194288210818</v>
      </c>
      <c r="N11" s="68">
        <f>IFERROR((VLOOKUP($K11,$A:$I,2,FALSE)/VLOOKUP(EOMONTH($K11,-LEFT(N$2,LEN(N$2)-1)*12),$A:$I,2,FALSE))^(1/LEFT(N$2,LEN(N$2)-1))-1,"")</f>
        <v>5.0546463584240975E-2</v>
      </c>
      <c r="O11" s="68">
        <f>IFERROR((VLOOKUP($K11,$A:$I,2,FALSE)/VLOOKUP(EOMONTH($K11,-LEFT(O$2,LEN(O$2)-1)*12),$A:$I,2,FALSE))^(1/LEFT(O$2,LEN(O$2)-1))-1,"")</f>
        <v>6.1810068705539178E-2</v>
      </c>
      <c r="P11" s="68">
        <f>IFERROR((VLOOKUP($K11,$A:$I,2,FALSE)/VLOOKUP(EOMONTH($K11,-LEFT(P$2,LEN(P$2)-1)*12),$A:$I,2,FALSE))^(1/LEFT(P$2,LEN(P$2)-1))-1,"")</f>
        <v>7.8583217512451675E-2</v>
      </c>
      <c r="Q11" s="68">
        <f>IFERROR((VLOOKUP($K11,$A:$I,2,FALSE)/VLOOKUP(EOMONTH($K11,-LEFT(Q$2,LEN(Q$2)-1)*12),$A:$I,2,FALSE))^(1/LEFT(Q$2,LEN(Q$2)-1))-1,"")</f>
        <v>8.1142012033740052E-2</v>
      </c>
      <c r="R11" s="68">
        <f>IFERROR((VLOOKUP($K11,$A:$I,2,FALSE)/VLOOKUP(EOMONTH($K11,-LEFT(R$2,LEN(R$2)-1)*12),$A:$I,2,FALSE))^(1/LEFT(R$2,LEN(R$2)-1))-1,"")</f>
        <v>6.3881124845142301E-2</v>
      </c>
      <c r="T11" s="66">
        <f t="shared" si="8"/>
        <v>42369</v>
      </c>
      <c r="U11" s="68">
        <f>IFERROR((VLOOKUP($K11,$A:$I,8,FALSE)/VLOOKUP(EOMONTH($K11,-LEFT(U$2,LEN(U$2)-1)*12),$A:$I,8,FALSE))^(1/LEFT(U$2,LEN(U$2)-1))-1,"")</f>
        <v>1.3808344261498684E-2</v>
      </c>
      <c r="V11" s="68">
        <f>IFERROR((VLOOKUP($K11,$A:$I,8,FALSE)/VLOOKUP(EOMONTH($K11,-LEFT(V$2,LEN(V$2)-1)*12),$A:$I,8,FALSE))^(1/LEFT(V$2,LEN(V$2)-1))-1,"")</f>
        <v>0.12453547070337967</v>
      </c>
      <c r="W11" s="68">
        <f>IFERROR((VLOOKUP($K11,$A:$I,8,FALSE)/VLOOKUP(EOMONTH($K11,-LEFT(W$2,LEN(W$2)-1)*12),$A:$I,8,FALSE))^(1/LEFT(W$2,LEN(W$2)-1))-1,"")</f>
        <v>7.241898321408291E-2</v>
      </c>
      <c r="X11" s="68">
        <f>IFERROR((VLOOKUP($K11,$A:$I,8,FALSE)/VLOOKUP(EOMONTH($K11,-LEFT(X$2,LEN(X$2)-1)*12),$A:$I,8,FALSE))^(1/LEFT(X$2,LEN(X$2)-1))-1,"")</f>
        <v>8.1055377153039121E-2</v>
      </c>
      <c r="Y11" s="68">
        <f>IFERROR((VLOOKUP($K11,$A:$I,8,FALSE)/VLOOKUP(EOMONTH($K11,-LEFT(Y$2,LEN(Y$2)-1)*12),$A:$I,8,FALSE))^(1/LEFT(Y$2,LEN(Y$2)-1))-1,"")</f>
        <v>0.10268837317725366</v>
      </c>
      <c r="Z11" s="68">
        <f>IFERROR((VLOOKUP($K11,$A:$I,8,FALSE)/VLOOKUP(EOMONTH($K11,-LEFT(Z$2,LEN(Z$2)-1)*12),$A:$I,8,FALSE))^(1/LEFT(Z$2,LEN(Z$2)-1))-1,"")</f>
        <v>0.11178733964232523</v>
      </c>
      <c r="AA11" s="68">
        <f>IFERROR((VLOOKUP($K11,$A:$I,8,FALSE)/VLOOKUP(EOMONTH($K11,-LEFT(AA$2,LEN(AA$2)-1)*12),$A:$I,8,FALSE))^(1/LEFT(AA$2,LEN(AA$2)-1))-1,"")</f>
        <v>9.5416401633866332E-2</v>
      </c>
      <c r="AC11" s="8"/>
    </row>
    <row r="12" spans="1:29">
      <c r="A12" s="8">
        <v>42004</v>
      </c>
      <c r="B12" s="5">
        <v>2058.9</v>
      </c>
      <c r="C12" s="11">
        <f t="shared" si="1"/>
        <v>0.11390638187366098</v>
      </c>
      <c r="D12" s="6">
        <f t="shared" si="2"/>
        <v>7.4754454722516739E-2</v>
      </c>
      <c r="E12" s="5">
        <f>VLOOKUP(A12,Dywidendy!A:D,4,FALSE)</f>
        <v>39.44</v>
      </c>
      <c r="F12" s="6">
        <f t="shared" si="3"/>
        <v>1.9155859925202776E-2</v>
      </c>
      <c r="G12" s="11">
        <f t="shared" si="6"/>
        <v>0.13524421649462237</v>
      </c>
      <c r="H12" s="5">
        <f t="shared" si="4"/>
        <v>15316.585319166124</v>
      </c>
      <c r="I12" s="6">
        <f t="shared" si="5"/>
        <v>0.10898803006735469</v>
      </c>
      <c r="J12" s="2"/>
      <c r="K12" s="66">
        <f t="shared" si="7"/>
        <v>42004</v>
      </c>
      <c r="L12" s="68">
        <f>IFERROR((VLOOKUP($K12,$A:$I,2,FALSE)/VLOOKUP(EOMONTH($K12,-LEFT(L$2,LEN(L$2)-1)*12),$A:$I,2,FALSE))^(1/LEFT(L$2,LEN(L$2)-1))-1,"")</f>
        <v>0.11390638187366098</v>
      </c>
      <c r="M12" s="68">
        <f>IFERROR((VLOOKUP($K12,$A:$I,2,FALSE)/VLOOKUP(EOMONTH($K12,-LEFT(M$2,LEN(M$2)-1)*12),$A:$I,2,FALSE))^(1/LEFT(M$2,LEN(M$2)-1))-1,"")</f>
        <v>0.13048365510767201</v>
      </c>
      <c r="N12" s="68">
        <f>IFERROR((VLOOKUP($K12,$A:$I,2,FALSE)/VLOOKUP(EOMONTH($K12,-LEFT(N$2,LEN(N$2)-1)*12),$A:$I,2,FALSE))^(1/LEFT(N$2,LEN(N$2)-1))-1,"")</f>
        <v>5.4426058033055336E-2</v>
      </c>
      <c r="O12" s="68">
        <f>IFERROR((VLOOKUP($K12,$A:$I,2,FALSE)/VLOOKUP(EOMONTH($K12,-LEFT(O$2,LEN(O$2)-1)*12),$A:$I,2,FALSE))^(1/LEFT(O$2,LEN(O$2)-1))-1,"")</f>
        <v>7.7899719210411167E-2</v>
      </c>
      <c r="P12" s="68">
        <f>IFERROR((VLOOKUP($K12,$A:$I,2,FALSE)/VLOOKUP(EOMONTH($K12,-LEFT(P$2,LEN(P$2)-1)*12),$A:$I,2,FALSE))^(1/LEFT(P$2,LEN(P$2)-1))-1,"")</f>
        <v>8.7284432202505924E-2</v>
      </c>
      <c r="Q12" s="68">
        <f>IFERROR((VLOOKUP($K12,$A:$I,2,FALSE)/VLOOKUP(EOMONTH($K12,-LEFT(Q$2,LEN(Q$2)-1)*12),$A:$I,2,FALSE))^(1/LEFT(Q$2,LEN(Q$2)-1))-1,"")</f>
        <v>8.8777434039655434E-2</v>
      </c>
      <c r="R12" s="68">
        <f>IFERROR((VLOOKUP($K12,$A:$I,2,FALSE)/VLOOKUP(EOMONTH($K12,-LEFT(R$2,LEN(R$2)-1)*12),$A:$I,2,FALSE))^(1/LEFT(R$2,LEN(R$2)-1))-1,"")</f>
        <v>6.5883921162059433E-2</v>
      </c>
      <c r="T12" s="66">
        <f t="shared" si="8"/>
        <v>42004</v>
      </c>
      <c r="U12" s="68">
        <f>IFERROR((VLOOKUP($K12,$A:$I,8,FALSE)/VLOOKUP(EOMONTH($K12,-LEFT(U$2,LEN(U$2)-1)*12),$A:$I,8,FALSE))^(1/LEFT(U$2,LEN(U$2)-1))-1,"")</f>
        <v>0.13524421649462237</v>
      </c>
      <c r="V12" s="68">
        <f>IFERROR((VLOOKUP($K12,$A:$I,8,FALSE)/VLOOKUP(EOMONTH($K12,-LEFT(V$2,LEN(V$2)-1)*12),$A:$I,8,FALSE))^(1/LEFT(V$2,LEN(V$2)-1))-1,"")</f>
        <v>0.15288588281524462</v>
      </c>
      <c r="W12" s="68">
        <f>IFERROR((VLOOKUP($K12,$A:$I,8,FALSE)/VLOOKUP(EOMONTH($K12,-LEFT(W$2,LEN(W$2)-1)*12),$A:$I,8,FALSE))^(1/LEFT(W$2,LEN(W$2)-1))-1,"")</f>
        <v>7.6017464600881768E-2</v>
      </c>
      <c r="X12" s="68">
        <f>IFERROR((VLOOKUP($K12,$A:$I,8,FALSE)/VLOOKUP(EOMONTH($K12,-LEFT(X$2,LEN(X$2)-1)*12),$A:$I,8,FALSE))^(1/LEFT(X$2,LEN(X$2)-1))-1,"")</f>
        <v>9.7498963288956242E-2</v>
      </c>
      <c r="Y12" s="68">
        <f>IFERROR((VLOOKUP($K12,$A:$I,8,FALSE)/VLOOKUP(EOMONTH($K12,-LEFT(Y$2,LEN(Y$2)-1)*12),$A:$I,8,FALSE))^(1/LEFT(Y$2,LEN(Y$2)-1))-1,"")</f>
        <v>0.11216602895434691</v>
      </c>
      <c r="Z12" s="68">
        <f>IFERROR((VLOOKUP($K12,$A:$I,8,FALSE)/VLOOKUP(EOMONTH($K12,-LEFT(Z$2,LEN(Z$2)-1)*12),$A:$I,8,FALSE))^(1/LEFT(Z$2,LEN(Z$2)-1))-1,"")</f>
        <v>0.12017074946854334</v>
      </c>
      <c r="AA12" s="68">
        <f>IFERROR((VLOOKUP($K12,$A:$I,8,FALSE)/VLOOKUP(EOMONTH($K12,-LEFT(AA$2,LEN(AA$2)-1)*12),$A:$I,8,FALSE))^(1/LEFT(AA$2,LEN(AA$2)-1))-1,"")</f>
        <v>9.7654099680597461E-2</v>
      </c>
      <c r="AC12" s="8"/>
    </row>
    <row r="13" spans="1:29">
      <c r="A13" s="8">
        <v>41639</v>
      </c>
      <c r="B13" s="5">
        <v>1848.36</v>
      </c>
      <c r="C13" s="11">
        <f t="shared" si="1"/>
        <v>0.29601245275874866</v>
      </c>
      <c r="D13" s="6">
        <f t="shared" si="2"/>
        <v>7.4144220744999156E-2</v>
      </c>
      <c r="E13" s="5">
        <f>VLOOKUP(A13,Dywidendy!A:D,4,FALSE)</f>
        <v>34.99</v>
      </c>
      <c r="F13" s="6">
        <f t="shared" si="3"/>
        <v>1.8930294964184469E-2</v>
      </c>
      <c r="G13" s="11">
        <f t="shared" si="6"/>
        <v>0.32054635076672811</v>
      </c>
      <c r="H13" s="5">
        <f t="shared" si="4"/>
        <v>13491.885795692735</v>
      </c>
      <c r="I13" s="6">
        <f t="shared" si="5"/>
        <v>0.10857619879835689</v>
      </c>
      <c r="J13" s="2"/>
      <c r="K13" s="66">
        <f t="shared" si="7"/>
        <v>41639</v>
      </c>
      <c r="L13" s="68">
        <f>IFERROR((VLOOKUP($K13,$A:$I,2,FALSE)/VLOOKUP(EOMONTH($K13,-LEFT(L$2,LEN(L$2)-1)*12),$A:$I,2,FALSE))^(1/LEFT(L$2,LEN(L$2)-1))-1,"")</f>
        <v>0.29601245275874866</v>
      </c>
      <c r="M13" s="68">
        <f>IFERROR((VLOOKUP($K13,$A:$I,2,FALSE)/VLOOKUP(EOMONTH($K13,-LEFT(M$2,LEN(M$2)-1)*12),$A:$I,2,FALSE))^(1/LEFT(M$2,LEN(M$2)-1))-1,"")</f>
        <v>0.15397318780628555</v>
      </c>
      <c r="N13" s="68">
        <f>IFERROR((VLOOKUP($K13,$A:$I,2,FALSE)/VLOOKUP(EOMONTH($K13,-LEFT(N$2,LEN(N$2)-1)*12),$A:$I,2,FALSE))^(1/LEFT(N$2,LEN(N$2)-1))-1,"")</f>
        <v>5.2134597859639475E-2</v>
      </c>
      <c r="O13" s="68">
        <f>IFERROR((VLOOKUP($K13,$A:$I,2,FALSE)/VLOOKUP(EOMONTH($K13,-LEFT(O$2,LEN(O$2)-1)*12),$A:$I,2,FALSE))^(1/LEFT(O$2,LEN(O$2)-1))-1,"")</f>
        <v>7.1270321077877785E-2</v>
      </c>
      <c r="P13" s="68">
        <f>IFERROR((VLOOKUP($K13,$A:$I,2,FALSE)/VLOOKUP(EOMONTH($K13,-LEFT(P$2,LEN(P$2)-1)*12),$A:$I,2,FALSE))^(1/LEFT(P$2,LEN(P$2)-1))-1,"")</f>
        <v>8.388422798876527E-2</v>
      </c>
      <c r="Q13" s="68">
        <f>IFERROR((VLOOKUP($K13,$A:$I,2,FALSE)/VLOOKUP(EOMONTH($K13,-LEFT(Q$2,LEN(Q$2)-1)*12),$A:$I,2,FALSE))^(1/LEFT(Q$2,LEN(Q$2)-1))-1,"")</f>
        <v>7.6313982299564431E-2</v>
      </c>
      <c r="R13" s="68">
        <f>IFERROR((VLOOKUP($K13,$A:$I,2,FALSE)/VLOOKUP(EOMONTH($K13,-LEFT(R$2,LEN(R$2)-1)*12),$A:$I,2,FALSE))^(1/LEFT(R$2,LEN(R$2)-1))-1,"")</f>
        <v>6.618407159091122E-2</v>
      </c>
      <c r="T13" s="66">
        <f t="shared" si="8"/>
        <v>41639</v>
      </c>
      <c r="U13" s="68">
        <f>IFERROR((VLOOKUP($K13,$A:$I,8,FALSE)/VLOOKUP(EOMONTH($K13,-LEFT(U$2,LEN(U$2)-1)*12),$A:$I,8,FALSE))^(1/LEFT(U$2,LEN(U$2)-1))-1,"")</f>
        <v>0.32054635076672811</v>
      </c>
      <c r="V13" s="68">
        <f>IFERROR((VLOOKUP($K13,$A:$I,8,FALSE)/VLOOKUP(EOMONTH($K13,-LEFT(V$2,LEN(V$2)-1)*12),$A:$I,8,FALSE))^(1/LEFT(V$2,LEN(V$2)-1))-1,"")</f>
        <v>0.17705813236120305</v>
      </c>
      <c r="W13" s="68">
        <f>IFERROR((VLOOKUP($K13,$A:$I,8,FALSE)/VLOOKUP(EOMONTH($K13,-LEFT(W$2,LEN(W$2)-1)*12),$A:$I,8,FALSE))^(1/LEFT(W$2,LEN(W$2)-1))-1,"")</f>
        <v>7.3350444542090054E-2</v>
      </c>
      <c r="X13" s="68">
        <f>IFERROR((VLOOKUP($K13,$A:$I,8,FALSE)/VLOOKUP(EOMONTH($K13,-LEFT(X$2,LEN(X$2)-1)*12),$A:$I,8,FALSE))^(1/LEFT(X$2,LEN(X$2)-1))-1,"")</f>
        <v>9.125621951546381E-2</v>
      </c>
      <c r="Y13" s="68">
        <f>IFERROR((VLOOKUP($K13,$A:$I,8,FALSE)/VLOOKUP(EOMONTH($K13,-LEFT(Y$2,LEN(Y$2)-1)*12),$A:$I,8,FALSE))^(1/LEFT(Y$2,LEN(Y$2)-1))-1,"")</f>
        <v>0.10961475497320694</v>
      </c>
      <c r="Z13" s="68">
        <f>IFERROR((VLOOKUP($K13,$A:$I,8,FALSE)/VLOOKUP(EOMONTH($K13,-LEFT(Z$2,LEN(Z$2)-1)*12),$A:$I,8,FALSE))^(1/LEFT(Z$2,LEN(Z$2)-1))-1,"")</f>
        <v>0.10823975896510785</v>
      </c>
      <c r="AA13" s="68">
        <f>IFERROR((VLOOKUP($K13,$A:$I,8,FALSE)/VLOOKUP(EOMONTH($K13,-LEFT(AA$2,LEN(AA$2)-1)*12),$A:$I,8,FALSE))^(1/LEFT(AA$2,LEN(AA$2)-1))-1,"")</f>
        <v>9.8184944196594071E-2</v>
      </c>
      <c r="AC13" s="8"/>
    </row>
    <row r="14" spans="1:29">
      <c r="A14" s="8">
        <v>41274</v>
      </c>
      <c r="B14" s="5">
        <v>1426.19</v>
      </c>
      <c r="C14" s="11">
        <f t="shared" si="1"/>
        <v>0.13405693384223927</v>
      </c>
      <c r="D14" s="6">
        <f t="shared" si="2"/>
        <v>7.0896079766613385E-2</v>
      </c>
      <c r="E14" s="5">
        <f>VLOOKUP(A14,Dywidendy!A:D,4,FALSE)</f>
        <v>31.25</v>
      </c>
      <c r="F14" s="6">
        <f t="shared" si="3"/>
        <v>2.1911526514700005E-2</v>
      </c>
      <c r="G14" s="11">
        <f t="shared" si="6"/>
        <v>0.15890585241730282</v>
      </c>
      <c r="H14" s="5">
        <f t="shared" si="4"/>
        <v>10216.896807794103</v>
      </c>
      <c r="I14" s="6">
        <f t="shared" si="5"/>
        <v>0.10545211648492603</v>
      </c>
      <c r="J14" s="2"/>
      <c r="K14" s="66">
        <f t="shared" si="7"/>
        <v>41274</v>
      </c>
      <c r="L14" s="68">
        <f>IFERROR((VLOOKUP($K14,$A:$I,2,FALSE)/VLOOKUP(EOMONTH($K14,-LEFT(L$2,LEN(L$2)-1)*12),$A:$I,2,FALSE))^(1/LEFT(L$2,LEN(L$2)-1))-1,"")</f>
        <v>0.13405693384223927</v>
      </c>
      <c r="M14" s="68">
        <f>IFERROR((VLOOKUP($K14,$A:$I,2,FALSE)/VLOOKUP(EOMONTH($K14,-LEFT(M$2,LEN(M$2)-1)*12),$A:$I,2,FALSE))^(1/LEFT(M$2,LEN(M$2)-1))-1,"")</f>
        <v>-5.8109663989115434E-3</v>
      </c>
      <c r="N14" s="68">
        <f>IFERROR((VLOOKUP($K14,$A:$I,2,FALSE)/VLOOKUP(EOMONTH($K14,-LEFT(N$2,LEN(N$2)-1)*12),$A:$I,2,FALSE))^(1/LEFT(N$2,LEN(N$2)-1))-1,"")</f>
        <v>4.9490122997257746E-2</v>
      </c>
      <c r="O14" s="68">
        <f>IFERROR((VLOOKUP($K14,$A:$I,2,FALSE)/VLOOKUP(EOMONTH($K14,-LEFT(O$2,LEN(O$2)-1)*12),$A:$I,2,FALSE))^(1/LEFT(O$2,LEN(O$2)-1))-1,"")</f>
        <v>6.1082111572559494E-2</v>
      </c>
      <c r="P14" s="68">
        <f>IFERROR((VLOOKUP($K14,$A:$I,2,FALSE)/VLOOKUP(EOMONTH($K14,-LEFT(P$2,LEN(P$2)-1)*12),$A:$I,2,FALSE))^(1/LEFT(P$2,LEN(P$2)-1))-1,"")</f>
        <v>8.0278213729258363E-2</v>
      </c>
      <c r="Q14" s="68">
        <f>IFERROR((VLOOKUP($K14,$A:$I,2,FALSE)/VLOOKUP(EOMONTH($K14,-LEFT(Q$2,LEN(Q$2)-1)*12),$A:$I,2,FALSE))^(1/LEFT(Q$2,LEN(Q$2)-1))-1,"")</f>
        <v>6.4272363835152113E-2</v>
      </c>
      <c r="R14" s="68">
        <f>IFERROR((VLOOKUP($K14,$A:$I,2,FALSE)/VLOOKUP(EOMONTH($K14,-LEFT(R$2,LEN(R$2)-1)*12),$A:$I,2,FALSE))^(1/LEFT(R$2,LEN(R$2)-1))-1,"")</f>
        <v>6.4346314216733758E-2</v>
      </c>
      <c r="T14" s="66">
        <f t="shared" si="8"/>
        <v>41274</v>
      </c>
      <c r="U14" s="68">
        <f>IFERROR((VLOOKUP($K14,$A:$I,8,FALSE)/VLOOKUP(EOMONTH($K14,-LEFT(U$2,LEN(U$2)-1)*12),$A:$I,8,FALSE))^(1/LEFT(U$2,LEN(U$2)-1))-1,"")</f>
        <v>0.15890585241730282</v>
      </c>
      <c r="V14" s="68">
        <f>IFERROR((VLOOKUP($K14,$A:$I,8,FALSE)/VLOOKUP(EOMONTH($K14,-LEFT(V$2,LEN(V$2)-1)*12),$A:$I,8,FALSE))^(1/LEFT(V$2,LEN(V$2)-1))-1,"")</f>
        <v>1.6553637334621563E-2</v>
      </c>
      <c r="W14" s="68">
        <f>IFERROR((VLOOKUP($K14,$A:$I,8,FALSE)/VLOOKUP(EOMONTH($K14,-LEFT(W$2,LEN(W$2)-1)*12),$A:$I,8,FALSE))^(1/LEFT(W$2,LEN(W$2)-1))-1,"")</f>
        <v>7.0306369407056035E-2</v>
      </c>
      <c r="X14" s="68">
        <f>IFERROR((VLOOKUP($K14,$A:$I,8,FALSE)/VLOOKUP(EOMONTH($K14,-LEFT(X$2,LEN(X$2)-1)*12),$A:$I,8,FALSE))^(1/LEFT(X$2,LEN(X$2)-1))-1,"")</f>
        <v>8.1302753046692544E-2</v>
      </c>
      <c r="Y14" s="68">
        <f>IFERROR((VLOOKUP($K14,$A:$I,8,FALSE)/VLOOKUP(EOMONTH($K14,-LEFT(Y$2,LEN(Y$2)-1)*12),$A:$I,8,FALSE))^(1/LEFT(Y$2,LEN(Y$2)-1))-1,"")</f>
        <v>0.10678374192566364</v>
      </c>
      <c r="Z14" s="68">
        <f>IFERROR((VLOOKUP($K14,$A:$I,8,FALSE)/VLOOKUP(EOMONTH($K14,-LEFT(Z$2,LEN(Z$2)-1)*12),$A:$I,8,FALSE))^(1/LEFT(Z$2,LEN(Z$2)-1))-1,"")</f>
        <v>9.6260440664855729E-2</v>
      </c>
      <c r="AA14" s="68">
        <f>IFERROR((VLOOKUP($K14,$A:$I,8,FALSE)/VLOOKUP(EOMONTH($K14,-LEFT(AA$2,LEN(AA$2)-1)*12),$A:$I,8,FALSE))^(1/LEFT(AA$2,LEN(AA$2)-1))-1,"")</f>
        <v>9.6537314557086473E-2</v>
      </c>
      <c r="AC14" s="8"/>
    </row>
    <row r="15" spans="1:29">
      <c r="A15" s="8">
        <v>40908</v>
      </c>
      <c r="B15" s="5">
        <v>1257.5999999999999</v>
      </c>
      <c r="C15" s="11">
        <f t="shared" si="1"/>
        <v>-3.1805604147616684E-5</v>
      </c>
      <c r="D15" s="6">
        <f t="shared" si="2"/>
        <v>6.9890512816860317E-2</v>
      </c>
      <c r="E15" s="5">
        <f>VLOOKUP(A15,Dywidendy!A:D,4,FALSE)</f>
        <v>26.43</v>
      </c>
      <c r="F15" s="6">
        <f t="shared" si="3"/>
        <v>2.1016221374045803E-2</v>
      </c>
      <c r="G15" s="11">
        <f t="shared" si="6"/>
        <v>2.0983747336280612E-2</v>
      </c>
      <c r="H15" s="5">
        <f t="shared" si="4"/>
        <v>8815.9851695314137</v>
      </c>
      <c r="I15" s="6">
        <f t="shared" si="5"/>
        <v>0.10459668411829037</v>
      </c>
      <c r="J15" s="2"/>
      <c r="K15" s="66">
        <f t="shared" si="7"/>
        <v>40908</v>
      </c>
      <c r="L15" s="68">
        <f>IFERROR((VLOOKUP($K15,$A:$I,2,FALSE)/VLOOKUP(EOMONTH($K15,-LEFT(L$2,LEN(L$2)-1)*12),$A:$I,2,FALSE))^(1/LEFT(L$2,LEN(L$2)-1))-1,"")</f>
        <v>-3.1805604147616684E-5</v>
      </c>
      <c r="M15" s="68">
        <f>IFERROR((VLOOKUP($K15,$A:$I,2,FALSE)/VLOOKUP(EOMONTH($K15,-LEFT(M$2,LEN(M$2)-1)*12),$A:$I,2,FALSE))^(1/LEFT(M$2,LEN(M$2)-1))-1,"")</f>
        <v>-2.3763850836074352E-2</v>
      </c>
      <c r="N15" s="68">
        <f>IFERROR((VLOOKUP($K15,$A:$I,2,FALSE)/VLOOKUP(EOMONTH($K15,-LEFT(N$2,LEN(N$2)-1)*12),$A:$I,2,FALSE))^(1/LEFT(N$2,LEN(N$2)-1))-1,"")</f>
        <v>9.1530513888615772E-3</v>
      </c>
      <c r="O15" s="68">
        <f>IFERROR((VLOOKUP($K15,$A:$I,2,FALSE)/VLOOKUP(EOMONTH($K15,-LEFT(O$2,LEN(O$2)-1)*12),$A:$I,2,FALSE))^(1/LEFT(O$2,LEN(O$2)-1))-1,"")</f>
        <v>5.6733894541015406E-2</v>
      </c>
      <c r="P15" s="68">
        <f>IFERROR((VLOOKUP($K15,$A:$I,2,FALSE)/VLOOKUP(EOMONTH($K15,-LEFT(P$2,LEN(P$2)-1)*12),$A:$I,2,FALSE))^(1/LEFT(P$2,LEN(P$2)-1))-1,"")</f>
        <v>8.0706193577580132E-2</v>
      </c>
      <c r="Q15" s="68">
        <f>IFERROR((VLOOKUP($K15,$A:$I,2,FALSE)/VLOOKUP(EOMONTH($K15,-LEFT(Q$2,LEN(Q$2)-1)*12),$A:$I,2,FALSE))^(1/LEFT(Q$2,LEN(Q$2)-1))-1,"")</f>
        <v>6.4790047375379523E-2</v>
      </c>
      <c r="R15" s="68">
        <f>IFERROR((VLOOKUP($K15,$A:$I,2,FALSE)/VLOOKUP(EOMONTH($K15,-LEFT(R$2,LEN(R$2)-1)*12),$A:$I,2,FALSE))^(1/LEFT(R$2,LEN(R$2)-1))-1,"")</f>
        <v>5.9006578204567672E-2</v>
      </c>
      <c r="T15" s="66">
        <f t="shared" si="8"/>
        <v>40908</v>
      </c>
      <c r="U15" s="68">
        <f>IFERROR((VLOOKUP($K15,$A:$I,8,FALSE)/VLOOKUP(EOMONTH($K15,-LEFT(U$2,LEN(U$2)-1)*12),$A:$I,8,FALSE))^(1/LEFT(U$2,LEN(U$2)-1))-1,"")</f>
        <v>2.0983747336280612E-2</v>
      </c>
      <c r="V15" s="68">
        <f>IFERROR((VLOOKUP($K15,$A:$I,8,FALSE)/VLOOKUP(EOMONTH($K15,-LEFT(V$2,LEN(V$2)-1)*12),$A:$I,8,FALSE))^(1/LEFT(V$2,LEN(V$2)-1))-1,"")</f>
        <v>-2.3950603704716578E-3</v>
      </c>
      <c r="W15" s="68">
        <f>IFERROR((VLOOKUP($K15,$A:$I,8,FALSE)/VLOOKUP(EOMONTH($K15,-LEFT(W$2,LEN(W$2)-1)*12),$A:$I,8,FALSE))^(1/LEFT(W$2,LEN(W$2)-1))-1,"")</f>
        <v>2.880140356946459E-2</v>
      </c>
      <c r="X15" s="68">
        <f>IFERROR((VLOOKUP($K15,$A:$I,8,FALSE)/VLOOKUP(EOMONTH($K15,-LEFT(X$2,LEN(X$2)-1)*12),$A:$I,8,FALSE))^(1/LEFT(X$2,LEN(X$2)-1))-1,"")</f>
        <v>7.7214422075067457E-2</v>
      </c>
      <c r="Y15" s="68">
        <f>IFERROR((VLOOKUP($K15,$A:$I,8,FALSE)/VLOOKUP(EOMONTH($K15,-LEFT(Y$2,LEN(Y$2)-1)*12),$A:$I,8,FALSE))^(1/LEFT(Y$2,LEN(Y$2)-1))-1,"")</f>
        <v>0.10818288191856706</v>
      </c>
      <c r="Z15" s="68">
        <f>IFERROR((VLOOKUP($K15,$A:$I,8,FALSE)/VLOOKUP(EOMONTH($K15,-LEFT(Z$2,LEN(Z$2)-1)*12),$A:$I,8,FALSE))^(1/LEFT(Z$2,LEN(Z$2)-1))-1,"")</f>
        <v>9.6921437347052608E-2</v>
      </c>
      <c r="AA15" s="68">
        <f>IFERROR((VLOOKUP($K15,$A:$I,8,FALSE)/VLOOKUP(EOMONTH($K15,-LEFT(AA$2,LEN(AA$2)-1)*12),$A:$I,8,FALSE))^(1/LEFT(AA$2,LEN(AA$2)-1))-1,"")</f>
        <v>9.1287565551317895E-2</v>
      </c>
      <c r="AC15" s="8"/>
    </row>
    <row r="16" spans="1:29">
      <c r="A16" s="8">
        <v>40543</v>
      </c>
      <c r="B16" s="5">
        <v>1257.6400000000001</v>
      </c>
      <c r="C16" s="11">
        <f t="shared" si="1"/>
        <v>0.12782710070845682</v>
      </c>
      <c r="D16" s="6">
        <f t="shared" si="2"/>
        <v>7.1096390107321383E-2</v>
      </c>
      <c r="E16" s="5">
        <f>VLOOKUP(A16,Dywidendy!A:D,4,FALSE)</f>
        <v>22.73</v>
      </c>
      <c r="F16" s="6">
        <f t="shared" si="3"/>
        <v>1.8073534556788905E-2</v>
      </c>
      <c r="G16" s="11">
        <f t="shared" si="6"/>
        <v>0.14821092278719417</v>
      </c>
      <c r="H16" s="5">
        <f t="shared" si="4"/>
        <v>8634.7948167951581</v>
      </c>
      <c r="I16" s="6">
        <f t="shared" si="5"/>
        <v>0.10604674913166745</v>
      </c>
      <c r="J16" s="2"/>
      <c r="K16" s="66">
        <f t="shared" si="7"/>
        <v>40543</v>
      </c>
      <c r="L16" s="68">
        <f>IFERROR((VLOOKUP($K16,$A:$I,2,FALSE)/VLOOKUP(EOMONTH($K16,-LEFT(L$2,LEN(L$2)-1)*12),$A:$I,2,FALSE))^(1/LEFT(L$2,LEN(L$2)-1))-1,"")</f>
        <v>0.12782710070845682</v>
      </c>
      <c r="M16" s="68">
        <f>IFERROR((VLOOKUP($K16,$A:$I,2,FALSE)/VLOOKUP(EOMONTH($K16,-LEFT(M$2,LEN(M$2)-1)*12),$A:$I,2,FALSE))^(1/LEFT(M$2,LEN(M$2)-1))-1,"")</f>
        <v>1.4935810938248029E-3</v>
      </c>
      <c r="N16" s="68">
        <f>IFERROR((VLOOKUP($K16,$A:$I,2,FALSE)/VLOOKUP(EOMONTH($K16,-LEFT(N$2,LEN(N$2)-1)*12),$A:$I,2,FALSE))^(1/LEFT(N$2,LEN(N$2)-1))-1,"")</f>
        <v>-4.8488946210032413E-3</v>
      </c>
      <c r="O16" s="68">
        <f>IFERROR((VLOOKUP($K16,$A:$I,2,FALSE)/VLOOKUP(EOMONTH($K16,-LEFT(O$2,LEN(O$2)-1)*12),$A:$I,2,FALSE))^(1/LEFT(O$2,LEN(O$2)-1))-1,"")</f>
        <v>6.9147558262572684E-2</v>
      </c>
      <c r="P16" s="68">
        <f>IFERROR((VLOOKUP($K16,$A:$I,2,FALSE)/VLOOKUP(EOMONTH($K16,-LEFT(P$2,LEN(P$2)-1)*12),$A:$I,2,FALSE))^(1/LEFT(P$2,LEN(P$2)-1))-1,"")</f>
        <v>7.7025907964178408E-2</v>
      </c>
      <c r="Q16" s="68">
        <f>IFERROR((VLOOKUP($K16,$A:$I,2,FALSE)/VLOOKUP(EOMONTH($K16,-LEFT(Q$2,LEN(Q$2)-1)*12),$A:$I,2,FALSE))^(1/LEFT(Q$2,LEN(Q$2)-1))-1,"")</f>
        <v>6.7521240761700296E-2</v>
      </c>
      <c r="R16" s="68">
        <f>IFERROR((VLOOKUP($K16,$A:$I,2,FALSE)/VLOOKUP(EOMONTH($K16,-LEFT(R$2,LEN(R$2)-1)*12),$A:$I,2,FALSE))^(1/LEFT(R$2,LEN(R$2)-1))-1,"")</f>
        <v>6.3423147434829907E-2</v>
      </c>
      <c r="T16" s="66">
        <f t="shared" si="8"/>
        <v>40543</v>
      </c>
      <c r="U16" s="68">
        <f>IFERROR((VLOOKUP($K16,$A:$I,8,FALSE)/VLOOKUP(EOMONTH($K16,-LEFT(U$2,LEN(U$2)-1)*12),$A:$I,8,FALSE))^(1/LEFT(U$2,LEN(U$2)-1))-1,"")</f>
        <v>0.14821092278719417</v>
      </c>
      <c r="V16" s="68">
        <f>IFERROR((VLOOKUP($K16,$A:$I,8,FALSE)/VLOOKUP(EOMONTH($K16,-LEFT(V$2,LEN(V$2)-1)*12),$A:$I,8,FALSE))^(1/LEFT(V$2,LEN(V$2)-1))-1,"")</f>
        <v>2.2717829290497038E-2</v>
      </c>
      <c r="W16" s="68">
        <f>IFERROR((VLOOKUP($K16,$A:$I,8,FALSE)/VLOOKUP(EOMONTH($K16,-LEFT(W$2,LEN(W$2)-1)*12),$A:$I,8,FALSE))^(1/LEFT(W$2,LEN(W$2)-1))-1,"")</f>
        <v>1.3798495461743387E-2</v>
      </c>
      <c r="X16" s="68">
        <f>IFERROR((VLOOKUP($K16,$A:$I,8,FALSE)/VLOOKUP(EOMONTH($K16,-LEFT(X$2,LEN(X$2)-1)*12),$A:$I,8,FALSE))^(1/LEFT(X$2,LEN(X$2)-1))-1,"")</f>
        <v>9.0306466257844331E-2</v>
      </c>
      <c r="Y16" s="68">
        <f>IFERROR((VLOOKUP($K16,$A:$I,8,FALSE)/VLOOKUP(EOMONTH($K16,-LEFT(Y$2,LEN(Y$2)-1)*12),$A:$I,8,FALSE))^(1/LEFT(Y$2,LEN(Y$2)-1))-1,"")</f>
        <v>0.10558360907463982</v>
      </c>
      <c r="Z16" s="68">
        <f>IFERROR((VLOOKUP($K16,$A:$I,8,FALSE)/VLOOKUP(EOMONTH($K16,-LEFT(Z$2,LEN(Z$2)-1)*12),$A:$I,8,FALSE))^(1/LEFT(Z$2,LEN(Z$2)-1))-1,"")</f>
        <v>9.9977835653639602E-2</v>
      </c>
      <c r="AA16" s="68">
        <f>IFERROR((VLOOKUP($K16,$A:$I,8,FALSE)/VLOOKUP(EOMONTH($K16,-LEFT(AA$2,LEN(AA$2)-1)*12),$A:$I,8,FALSE))^(1/LEFT(AA$2,LEN(AA$2)-1))-1,"")</f>
        <v>9.5993119693121853E-2</v>
      </c>
      <c r="AC16" s="8"/>
    </row>
    <row r="17" spans="1:29">
      <c r="A17" s="8">
        <v>40178</v>
      </c>
      <c r="B17" s="5">
        <v>1115.0999999999999</v>
      </c>
      <c r="C17" s="11">
        <f t="shared" si="1"/>
        <v>0.23454193191253792</v>
      </c>
      <c r="D17" s="6">
        <f t="shared" si="2"/>
        <v>7.0159861402374402E-2</v>
      </c>
      <c r="E17" s="5">
        <f>VLOOKUP(A17,Dywidendy!A:D,4,FALSE)</f>
        <v>22.41</v>
      </c>
      <c r="F17" s="6">
        <f t="shared" si="3"/>
        <v>2.0096852300242132E-2</v>
      </c>
      <c r="G17" s="11">
        <f t="shared" si="6"/>
        <v>0.25935233877663988</v>
      </c>
      <c r="H17" s="5">
        <f t="shared" si="4"/>
        <v>7520.2165781830872</v>
      </c>
      <c r="I17" s="6">
        <f t="shared" si="5"/>
        <v>0.10534560957646422</v>
      </c>
      <c r="J17" s="2"/>
      <c r="K17" s="66">
        <f t="shared" si="7"/>
        <v>40178</v>
      </c>
      <c r="L17" s="68">
        <f>IFERROR((VLOOKUP($K17,$A:$I,2,FALSE)/VLOOKUP(EOMONTH($K17,-LEFT(L$2,LEN(L$2)-1)*12),$A:$I,2,FALSE))^(1/LEFT(L$2,LEN(L$2)-1))-1,"")</f>
        <v>0.23454193191253792</v>
      </c>
      <c r="M17" s="68">
        <f>IFERROR((VLOOKUP($K17,$A:$I,2,FALSE)/VLOOKUP(EOMONTH($K17,-LEFT(M$2,LEN(M$2)-1)*12),$A:$I,2,FALSE))^(1/LEFT(M$2,LEN(M$2)-1))-1,"")</f>
        <v>-1.6514474282041225E-2</v>
      </c>
      <c r="N17" s="68">
        <f>IFERROR((VLOOKUP($K17,$A:$I,2,FALSE)/VLOOKUP(EOMONTH($K17,-LEFT(N$2,LEN(N$2)-1)*12),$A:$I,2,FALSE))^(1/LEFT(N$2,LEN(N$2)-1))-1,"")</f>
        <v>-2.7203920553061645E-2</v>
      </c>
      <c r="O17" s="68">
        <f>IFERROR((VLOOKUP($K17,$A:$I,2,FALSE)/VLOOKUP(EOMONTH($K17,-LEFT(O$2,LEN(O$2)-1)*12),$A:$I,2,FALSE))^(1/LEFT(O$2,LEN(O$2)-1))-1,"")</f>
        <v>5.9137545163987948E-2</v>
      </c>
      <c r="P17" s="68">
        <f>IFERROR((VLOOKUP($K17,$A:$I,2,FALSE)/VLOOKUP(EOMONTH($K17,-LEFT(P$2,LEN(P$2)-1)*12),$A:$I,2,FALSE))^(1/LEFT(P$2,LEN(P$2)-1))-1,"")</f>
        <v>8.094694903124422E-2</v>
      </c>
      <c r="Q17" s="68">
        <f>IFERROR((VLOOKUP($K17,$A:$I,2,FALSE)/VLOOKUP(EOMONTH($K17,-LEFT(Q$2,LEN(Q$2)-1)*12),$A:$I,2,FALSE))^(1/LEFT(Q$2,LEN(Q$2)-1))-1,"")</f>
        <v>6.4341683726320209E-2</v>
      </c>
      <c r="R17" s="68">
        <f>IFERROR((VLOOKUP($K17,$A:$I,2,FALSE)/VLOOKUP(EOMONTH($K17,-LEFT(R$2,LEN(R$2)-1)*12),$A:$I,2,FALSE))^(1/LEFT(R$2,LEN(R$2)-1))-1,"")</f>
        <v>6.0227806041665E-2</v>
      </c>
      <c r="T17" s="66">
        <f t="shared" si="8"/>
        <v>40178</v>
      </c>
      <c r="U17" s="68">
        <f>IFERROR((VLOOKUP($K17,$A:$I,8,FALSE)/VLOOKUP(EOMONTH($K17,-LEFT(U$2,LEN(U$2)-1)*12),$A:$I,8,FALSE))^(1/LEFT(U$2,LEN(U$2)-1))-1,"")</f>
        <v>0.25935233877663988</v>
      </c>
      <c r="V17" s="68">
        <f>IFERROR((VLOOKUP($K17,$A:$I,8,FALSE)/VLOOKUP(EOMONTH($K17,-LEFT(V$2,LEN(V$2)-1)*12),$A:$I,8,FALSE))^(1/LEFT(V$2,LEN(V$2)-1))-1,"")</f>
        <v>4.274231634125325E-3</v>
      </c>
      <c r="W17" s="68">
        <f>IFERROR((VLOOKUP($K17,$A:$I,8,FALSE)/VLOOKUP(EOMONTH($K17,-LEFT(W$2,LEN(W$2)-1)*12),$A:$I,8,FALSE))^(1/LEFT(W$2,LEN(W$2)-1))-1,"")</f>
        <v>-9.5366134265839619E-3</v>
      </c>
      <c r="X17" s="68">
        <f>IFERROR((VLOOKUP($K17,$A:$I,8,FALSE)/VLOOKUP(EOMONTH($K17,-LEFT(X$2,LEN(X$2)-1)*12),$A:$I,8,FALSE))^(1/LEFT(X$2,LEN(X$2)-1))-1,"")</f>
        <v>8.1073336613492364E-2</v>
      </c>
      <c r="Y17" s="68">
        <f>IFERROR((VLOOKUP($K17,$A:$I,8,FALSE)/VLOOKUP(EOMONTH($K17,-LEFT(Y$2,LEN(Y$2)-1)*12),$A:$I,8,FALSE))^(1/LEFT(Y$2,LEN(Y$2)-1))-1,"")</f>
        <v>0.11058782609820383</v>
      </c>
      <c r="Z17" s="68">
        <f>IFERROR((VLOOKUP($K17,$A:$I,8,FALSE)/VLOOKUP(EOMONTH($K17,-LEFT(Z$2,LEN(Z$2)-1)*12),$A:$I,8,FALSE))^(1/LEFT(Z$2,LEN(Z$2)-1))-1,"")</f>
        <v>9.7129269303344312E-2</v>
      </c>
      <c r="AA17" s="68">
        <f>IFERROR((VLOOKUP($K17,$A:$I,8,FALSE)/VLOOKUP(EOMONTH($K17,-LEFT(AA$2,LEN(AA$2)-1)*12),$A:$I,8,FALSE))^(1/LEFT(AA$2,LEN(AA$2)-1))-1,"")</f>
        <v>9.3029830291553317E-2</v>
      </c>
      <c r="AC17" s="8"/>
    </row>
    <row r="18" spans="1:29">
      <c r="A18" s="8">
        <v>39813</v>
      </c>
      <c r="B18" s="5">
        <v>903.25</v>
      </c>
      <c r="C18" s="11">
        <f t="shared" si="1"/>
        <v>-0.38485793674575708</v>
      </c>
      <c r="D18" s="6">
        <f t="shared" si="2"/>
        <v>6.7526602398495505E-2</v>
      </c>
      <c r="E18" s="5">
        <f>VLOOKUP(A18,Dywidendy!A:D,4,FALSE)</f>
        <v>28.39</v>
      </c>
      <c r="F18" s="6">
        <f t="shared" si="3"/>
        <v>3.1430943814004984E-2</v>
      </c>
      <c r="G18" s="11">
        <f t="shared" si="6"/>
        <v>-0.36552344111798196</v>
      </c>
      <c r="H18" s="5">
        <f t="shared" si="4"/>
        <v>5971.4953048710549</v>
      </c>
      <c r="I18" s="6">
        <f t="shared" si="5"/>
        <v>0.10286252783860084</v>
      </c>
      <c r="J18" s="2"/>
      <c r="K18" s="66">
        <f t="shared" si="7"/>
        <v>39813</v>
      </c>
      <c r="L18" s="68">
        <f>IFERROR((VLOOKUP($K18,$A:$I,2,FALSE)/VLOOKUP(EOMONTH($K18,-LEFT(L$2,LEN(L$2)-1)*12),$A:$I,2,FALSE))^(1/LEFT(L$2,LEN(L$2)-1))-1,"")</f>
        <v>-0.38485793674575708</v>
      </c>
      <c r="M18" s="68">
        <f>IFERROR((VLOOKUP($K18,$A:$I,2,FALSE)/VLOOKUP(EOMONTH($K18,-LEFT(M$2,LEN(M$2)-1)*12),$A:$I,2,FALSE))^(1/LEFT(M$2,LEN(M$2)-1))-1,"")</f>
        <v>-4.0716696271202779E-2</v>
      </c>
      <c r="N18" s="68">
        <f>IFERROR((VLOOKUP($K18,$A:$I,2,FALSE)/VLOOKUP(EOMONTH($K18,-LEFT(N$2,LEN(N$2)-1)*12),$A:$I,2,FALSE))^(1/LEFT(N$2,LEN(N$2)-1))-1,"")</f>
        <v>-3.0344462569965147E-2</v>
      </c>
      <c r="O18" s="68">
        <f>IFERROR((VLOOKUP($K18,$A:$I,2,FALSE)/VLOOKUP(EOMONTH($K18,-LEFT(O$2,LEN(O$2)-1)*12),$A:$I,2,FALSE))^(1/LEFT(O$2,LEN(O$2)-1))-1,"")</f>
        <v>6.0742673220155696E-2</v>
      </c>
      <c r="P18" s="68">
        <f>IFERROR((VLOOKUP($K18,$A:$I,2,FALSE)/VLOOKUP(EOMONTH($K18,-LEFT(P$2,LEN(P$2)-1)*12),$A:$I,2,FALSE))^(1/LEFT(P$2,LEN(P$2)-1))-1,"")</f>
        <v>7.754309049315844E-2</v>
      </c>
      <c r="Q18" s="68">
        <f>IFERROR((VLOOKUP($K18,$A:$I,2,FALSE)/VLOOKUP(EOMONTH($K18,-LEFT(Q$2,LEN(Q$2)-1)*12),$A:$I,2,FALSE))^(1/LEFT(Q$2,LEN(Q$2)-1))-1,"")</f>
        <v>5.5562592989029325E-2</v>
      </c>
      <c r="R18" s="68">
        <f>IFERROR((VLOOKUP($K18,$A:$I,2,FALSE)/VLOOKUP(EOMONTH($K18,-LEFT(R$2,LEN(R$2)-1)*12),$A:$I,2,FALSE))^(1/LEFT(R$2,LEN(R$2)-1))-1,"")</f>
        <v>5.7488868323268161E-2</v>
      </c>
      <c r="T18" s="66">
        <f t="shared" si="8"/>
        <v>39813</v>
      </c>
      <c r="U18" s="68">
        <f>IFERROR((VLOOKUP($K18,$A:$I,8,FALSE)/VLOOKUP(EOMONTH($K18,-LEFT(U$2,LEN(U$2)-1)*12),$A:$I,8,FALSE))^(1/LEFT(U$2,LEN(U$2)-1))-1,"")</f>
        <v>-0.36552344111798196</v>
      </c>
      <c r="V18" s="68">
        <f>IFERROR((VLOOKUP($K18,$A:$I,8,FALSE)/VLOOKUP(EOMONTH($K18,-LEFT(V$2,LEN(V$2)-1)*12),$A:$I,8,FALSE))^(1/LEFT(V$2,LEN(V$2)-1))-1,"")</f>
        <v>-2.1219814787224012E-2</v>
      </c>
      <c r="W18" s="68">
        <f>IFERROR((VLOOKUP($K18,$A:$I,8,FALSE)/VLOOKUP(EOMONTH($K18,-LEFT(W$2,LEN(W$2)-1)*12),$A:$I,8,FALSE))^(1/LEFT(W$2,LEN(W$2)-1))-1,"")</f>
        <v>-1.3583080163420136E-2</v>
      </c>
      <c r="X18" s="68">
        <f>IFERROR((VLOOKUP($K18,$A:$I,8,FALSE)/VLOOKUP(EOMONTH($K18,-LEFT(X$2,LEN(X$2)-1)*12),$A:$I,8,FALSE))^(1/LEFT(X$2,LEN(X$2)-1))-1,"")</f>
        <v>8.3302958444791075E-2</v>
      </c>
      <c r="Y18" s="68">
        <f>IFERROR((VLOOKUP($K18,$A:$I,8,FALSE)/VLOOKUP(EOMONTH($K18,-LEFT(Y$2,LEN(Y$2)-1)*12),$A:$I,8,FALSE))^(1/LEFT(Y$2,LEN(Y$2)-1))-1,"")</f>
        <v>0.1082397354541611</v>
      </c>
      <c r="Z18" s="68">
        <f>IFERROR((VLOOKUP($K18,$A:$I,8,FALSE)/VLOOKUP(EOMONTH($K18,-LEFT(Z$2,LEN(Z$2)-1)*12),$A:$I,8,FALSE))^(1/LEFT(Z$2,LEN(Z$2)-1))-1,"")</f>
        <v>8.8456598473595882E-2</v>
      </c>
      <c r="AA18" s="68">
        <f>IFERROR((VLOOKUP($K18,$A:$I,8,FALSE)/VLOOKUP(EOMONTH($K18,-LEFT(AA$2,LEN(AA$2)-1)*12),$A:$I,8,FALSE))^(1/LEFT(AA$2,LEN(AA$2)-1))-1,"")</f>
        <v>9.0428598001888405E-2</v>
      </c>
      <c r="AC18" s="8"/>
    </row>
    <row r="19" spans="1:29">
      <c r="A19" s="8">
        <v>39447</v>
      </c>
      <c r="B19" s="5">
        <v>1468.36</v>
      </c>
      <c r="C19" s="11">
        <f t="shared" si="1"/>
        <v>3.5295776633998521E-2</v>
      </c>
      <c r="D19" s="6">
        <f t="shared" si="2"/>
        <v>7.7900724594607729E-2</v>
      </c>
      <c r="E19" s="5">
        <f>VLOOKUP(A19,Dywidendy!A:D,4,FALSE)</f>
        <v>27.73</v>
      </c>
      <c r="F19" s="6">
        <f t="shared" si="3"/>
        <v>1.8885014574082652E-2</v>
      </c>
      <c r="G19" s="11">
        <f t="shared" si="6"/>
        <v>5.484735246421768E-2</v>
      </c>
      <c r="H19" s="5">
        <f t="shared" si="4"/>
        <v>9411.6878256198343</v>
      </c>
      <c r="I19" s="6">
        <f t="shared" si="5"/>
        <v>0.11361164403224522</v>
      </c>
      <c r="J19" s="2"/>
      <c r="K19" s="66">
        <f t="shared" si="7"/>
        <v>39447</v>
      </c>
      <c r="L19" s="68">
        <f>IFERROR((VLOOKUP($K19,$A:$I,2,FALSE)/VLOOKUP(EOMONTH($K19,-LEFT(L$2,LEN(L$2)-1)*12),$A:$I,2,FALSE))^(1/LEFT(L$2,LEN(L$2)-1))-1,"")</f>
        <v>3.5295776633998521E-2</v>
      </c>
      <c r="M19" s="68">
        <f>IFERROR((VLOOKUP($K19,$A:$I,2,FALSE)/VLOOKUP(EOMONTH($K19,-LEFT(M$2,LEN(M$2)-1)*12),$A:$I,2,FALSE))^(1/LEFT(M$2,LEN(M$2)-1))-1,"")</f>
        <v>0.10786729791141547</v>
      </c>
      <c r="N19" s="68">
        <f>IFERROR((VLOOKUP($K19,$A:$I,2,FALSE)/VLOOKUP(EOMONTH($K19,-LEFT(N$2,LEN(N$2)-1)*12),$A:$I,2,FALSE))^(1/LEFT(N$2,LEN(N$2)-1))-1,"")</f>
        <v>4.2285829073899661E-2</v>
      </c>
      <c r="O19" s="68">
        <f>IFERROR((VLOOKUP($K19,$A:$I,2,FALSE)/VLOOKUP(EOMONTH($K19,-LEFT(O$2,LEN(O$2)-1)*12),$A:$I,2,FALSE))^(1/LEFT(O$2,LEN(O$2)-1))-1,"")</f>
        <v>9.320031366396897E-2</v>
      </c>
      <c r="P19" s="68">
        <f>IFERROR((VLOOKUP($K19,$A:$I,2,FALSE)/VLOOKUP(EOMONTH($K19,-LEFT(P$2,LEN(P$2)-1)*12),$A:$I,2,FALSE))^(1/LEFT(P$2,LEN(P$2)-1))-1,"")</f>
        <v>9.5523591465459745E-2</v>
      </c>
      <c r="Q19" s="68">
        <f>IFERROR((VLOOKUP($K19,$A:$I,2,FALSE)/VLOOKUP(EOMONTH($K19,-LEFT(Q$2,LEN(Q$2)-1)*12),$A:$I,2,FALSE))^(1/LEFT(Q$2,LEN(Q$2)-1))-1,"")</f>
        <v>7.0436739858977804E-2</v>
      </c>
      <c r="R19" s="68">
        <f>IFERROR((VLOOKUP($K19,$A:$I,2,FALSE)/VLOOKUP(EOMONTH($K19,-LEFT(R$2,LEN(R$2)-1)*12),$A:$I,2,FALSE))^(1/LEFT(R$2,LEN(R$2)-1))-1,"")</f>
        <v>7.4725671549663142E-2</v>
      </c>
      <c r="T19" s="66">
        <f t="shared" si="8"/>
        <v>39447</v>
      </c>
      <c r="U19" s="68">
        <f>IFERROR((VLOOKUP($K19,$A:$I,8,FALSE)/VLOOKUP(EOMONTH($K19,-LEFT(U$2,LEN(U$2)-1)*12),$A:$I,8,FALSE))^(1/LEFT(U$2,LEN(U$2)-1))-1,"")</f>
        <v>5.484735246421768E-2</v>
      </c>
      <c r="V19" s="68">
        <f>IFERROR((VLOOKUP($K19,$A:$I,8,FALSE)/VLOOKUP(EOMONTH($K19,-LEFT(V$2,LEN(V$2)-1)*12),$A:$I,8,FALSE))^(1/LEFT(V$2,LEN(V$2)-1))-1,"")</f>
        <v>0.12690140718686727</v>
      </c>
      <c r="W19" s="68">
        <f>IFERROR((VLOOKUP($K19,$A:$I,8,FALSE)/VLOOKUP(EOMONTH($K19,-LEFT(W$2,LEN(W$2)-1)*12),$A:$I,8,FALSE))^(1/LEFT(W$2,LEN(W$2)-1))-1,"")</f>
        <v>5.8411294830392091E-2</v>
      </c>
      <c r="X19" s="68">
        <f>IFERROR((VLOOKUP($K19,$A:$I,8,FALSE)/VLOOKUP(EOMONTH($K19,-LEFT(X$2,LEN(X$2)-1)*12),$A:$I,8,FALSE))^(1/LEFT(X$2,LEN(X$2)-1))-1,"")</f>
        <v>0.11664955432467283</v>
      </c>
      <c r="Y19" s="68">
        <f>IFERROR((VLOOKUP($K19,$A:$I,8,FALSE)/VLOOKUP(EOMONTH($K19,-LEFT(Y$2,LEN(Y$2)-1)*12),$A:$I,8,FALSE))^(1/LEFT(Y$2,LEN(Y$2)-1))-1,"")</f>
        <v>0.12750117575759501</v>
      </c>
      <c r="Z19" s="68">
        <f>IFERROR((VLOOKUP($K19,$A:$I,8,FALSE)/VLOOKUP(EOMONTH($K19,-LEFT(Z$2,LEN(Z$2)-1)*12),$A:$I,8,FALSE))^(1/LEFT(Z$2,LEN(Z$2)-1))-1,"")</f>
        <v>0.10374413577512898</v>
      </c>
      <c r="AA19" s="68">
        <f>IFERROR((VLOOKUP($K19,$A:$I,8,FALSE)/VLOOKUP(EOMONTH($K19,-LEFT(AA$2,LEN(AA$2)-1)*12),$A:$I,8,FALSE))^(1/LEFT(AA$2,LEN(AA$2)-1))-1,"")</f>
        <v>0.1082080303780304</v>
      </c>
      <c r="AC19" s="8"/>
    </row>
    <row r="20" spans="1:29">
      <c r="A20" s="8">
        <v>39082</v>
      </c>
      <c r="B20" s="5">
        <v>1418.3</v>
      </c>
      <c r="C20" s="11">
        <f t="shared" si="1"/>
        <v>0.13619431382130753</v>
      </c>
      <c r="D20" s="6">
        <f t="shared" si="2"/>
        <v>7.8677250825205602E-2</v>
      </c>
      <c r="E20" s="5">
        <f>VLOOKUP(A20,Dywidendy!A:D,4,FALSE)</f>
        <v>24.88</v>
      </c>
      <c r="F20" s="6">
        <f t="shared" si="3"/>
        <v>1.7542127899598109E-2</v>
      </c>
      <c r="G20" s="11">
        <f t="shared" si="6"/>
        <v>0.15612557979315711</v>
      </c>
      <c r="H20" s="5">
        <f t="shared" si="4"/>
        <v>8922.3220816104731</v>
      </c>
      <c r="I20" s="6">
        <f t="shared" si="5"/>
        <v>0.11469022959325326</v>
      </c>
      <c r="J20" s="2"/>
      <c r="K20" s="66">
        <f t="shared" si="7"/>
        <v>39082</v>
      </c>
      <c r="L20" s="68">
        <f>IFERROR((VLOOKUP($K20,$A:$I,2,FALSE)/VLOOKUP(EOMONTH($K20,-LEFT(L$2,LEN(L$2)-1)*12),$A:$I,2,FALSE))^(1/LEFT(L$2,LEN(L$2)-1))-1,"")</f>
        <v>0.13619431382130753</v>
      </c>
      <c r="M20" s="68">
        <f>IFERROR((VLOOKUP($K20,$A:$I,2,FALSE)/VLOOKUP(EOMONTH($K20,-LEFT(M$2,LEN(M$2)-1)*12),$A:$I,2,FALSE))^(1/LEFT(M$2,LEN(M$2)-1))-1,"")</f>
        <v>4.3179851514027812E-2</v>
      </c>
      <c r="N20" s="68">
        <f>IFERROR((VLOOKUP($K20,$A:$I,2,FALSE)/VLOOKUP(EOMONTH($K20,-LEFT(N$2,LEN(N$2)-1)*12),$A:$I,2,FALSE))^(1/LEFT(N$2,LEN(N$2)-1))-1,"")</f>
        <v>6.7112557425552444E-2</v>
      </c>
      <c r="O20" s="68">
        <f>IFERROR((VLOOKUP($K20,$A:$I,2,FALSE)/VLOOKUP(EOMONTH($K20,-LEFT(O$2,LEN(O$2)-1)*12),$A:$I,2,FALSE))^(1/LEFT(O$2,LEN(O$2)-1))-1,"")</f>
        <v>9.2401752160748973E-2</v>
      </c>
      <c r="P20" s="68">
        <f>IFERROR((VLOOKUP($K20,$A:$I,2,FALSE)/VLOOKUP(EOMONTH($K20,-LEFT(P$2,LEN(P$2)-1)*12),$A:$I,2,FALSE))^(1/LEFT(P$2,LEN(P$2)-1))-1,"")</f>
        <v>8.9809799888712627E-2</v>
      </c>
      <c r="Q20" s="68">
        <f>IFERROR((VLOOKUP($K20,$A:$I,2,FALSE)/VLOOKUP(EOMONTH($K20,-LEFT(Q$2,LEN(Q$2)-1)*12),$A:$I,2,FALSE))^(1/LEFT(Q$2,LEN(Q$2)-1))-1,"")</f>
        <v>7.441548358648209E-2</v>
      </c>
      <c r="R20" s="68">
        <f>IFERROR((VLOOKUP($K20,$A:$I,2,FALSE)/VLOOKUP(EOMONTH($K20,-LEFT(R$2,LEN(R$2)-1)*12),$A:$I,2,FALSE))^(1/LEFT(R$2,LEN(R$2)-1))-1,"")</f>
        <v>7.0667465802255691E-2</v>
      </c>
      <c r="T20" s="66">
        <f t="shared" si="8"/>
        <v>39082</v>
      </c>
      <c r="U20" s="68">
        <f>IFERROR((VLOOKUP($K20,$A:$I,8,FALSE)/VLOOKUP(EOMONTH($K20,-LEFT(U$2,LEN(U$2)-1)*12),$A:$I,8,FALSE))^(1/LEFT(U$2,LEN(U$2)-1))-1,"")</f>
        <v>0.15612557979315711</v>
      </c>
      <c r="V20" s="68">
        <f>IFERROR((VLOOKUP($K20,$A:$I,8,FALSE)/VLOOKUP(EOMONTH($K20,-LEFT(V$2,LEN(V$2)-1)*12),$A:$I,8,FALSE))^(1/LEFT(V$2,LEN(V$2)-1))-1,"")</f>
        <v>6.0973423386978309E-2</v>
      </c>
      <c r="W20" s="68">
        <f>IFERROR((VLOOKUP($K20,$A:$I,8,FALSE)/VLOOKUP(EOMONTH($K20,-LEFT(W$2,LEN(W$2)-1)*12),$A:$I,8,FALSE))^(1/LEFT(W$2,LEN(W$2)-1))-1,"")</f>
        <v>8.3311946567371953E-2</v>
      </c>
      <c r="X20" s="68">
        <f>IFERROR((VLOOKUP($K20,$A:$I,8,FALSE)/VLOOKUP(EOMONTH($K20,-LEFT(X$2,LEN(X$2)-1)*12),$A:$I,8,FALSE))^(1/LEFT(X$2,LEN(X$2)-1))-1,"")</f>
        <v>0.11674512345557475</v>
      </c>
      <c r="Y20" s="68">
        <f>IFERROR((VLOOKUP($K20,$A:$I,8,FALSE)/VLOOKUP(EOMONTH($K20,-LEFT(Y$2,LEN(Y$2)-1)*12),$A:$I,8,FALSE))^(1/LEFT(Y$2,LEN(Y$2)-1))-1,"")</f>
        <v>0.12271395472885627</v>
      </c>
      <c r="Z20" s="68">
        <f>IFERROR((VLOOKUP($K20,$A:$I,8,FALSE)/VLOOKUP(EOMONTH($K20,-LEFT(Z$2,LEN(Z$2)-1)*12),$A:$I,8,FALSE))^(1/LEFT(Z$2,LEN(Z$2)-1))-1,"")</f>
        <v>0.10815444246690675</v>
      </c>
      <c r="AA20" s="68">
        <f>IFERROR((VLOOKUP($K20,$A:$I,8,FALSE)/VLOOKUP(EOMONTH($K20,-LEFT(AA$2,LEN(AA$2)-1)*12),$A:$I,8,FALSE))^(1/LEFT(AA$2,LEN(AA$2)-1))-1,"")</f>
        <v>0.10457729833038298</v>
      </c>
      <c r="AC20" s="8"/>
    </row>
    <row r="21" spans="1:29">
      <c r="A21" s="8">
        <v>38717</v>
      </c>
      <c r="B21" s="5">
        <v>1248.29</v>
      </c>
      <c r="C21" s="11">
        <f t="shared" si="1"/>
        <v>3.0010231698461842E-2</v>
      </c>
      <c r="D21" s="6">
        <f t="shared" si="2"/>
        <v>7.7658895008904327E-2</v>
      </c>
      <c r="E21" s="5">
        <f>VLOOKUP(A21,Dywidendy!A:D,4,FALSE)</f>
        <v>22.22</v>
      </c>
      <c r="F21" s="6">
        <f t="shared" si="3"/>
        <v>1.7800350880003844E-2</v>
      </c>
      <c r="G21" s="11">
        <f t="shared" si="6"/>
        <v>4.8344775232688653E-2</v>
      </c>
      <c r="H21" s="5">
        <f t="shared" si="4"/>
        <v>7717.4333286586134</v>
      </c>
      <c r="I21" s="6">
        <f t="shared" si="5"/>
        <v>0.11395076953401539</v>
      </c>
      <c r="J21" s="2"/>
      <c r="K21" s="66">
        <f t="shared" si="7"/>
        <v>38717</v>
      </c>
      <c r="L21" s="68">
        <f>IFERROR((VLOOKUP($K21,$A:$I,2,FALSE)/VLOOKUP(EOMONTH($K21,-LEFT(L$2,LEN(L$2)-1)*12),$A:$I,2,FALSE))^(1/LEFT(L$2,LEN(L$2)-1))-1,"")</f>
        <v>3.0010231698461842E-2</v>
      </c>
      <c r="M21" s="68">
        <f>IFERROR((VLOOKUP($K21,$A:$I,2,FALSE)/VLOOKUP(EOMONTH($K21,-LEFT(M$2,LEN(M$2)-1)*12),$A:$I,2,FALSE))^(1/LEFT(M$2,LEN(M$2)-1))-1,"")</f>
        <v>-1.1151203330318271E-2</v>
      </c>
      <c r="N21" s="68">
        <f>IFERROR((VLOOKUP($K21,$A:$I,2,FALSE)/VLOOKUP(EOMONTH($K21,-LEFT(N$2,LEN(N$2)-1)*12),$A:$I,2,FALSE))^(1/LEFT(N$2,LEN(N$2)-1))-1,"")</f>
        <v>7.3194438404822426E-2</v>
      </c>
      <c r="O21" s="68">
        <f>IFERROR((VLOOKUP($K21,$A:$I,2,FALSE)/VLOOKUP(EOMONTH($K21,-LEFT(O$2,LEN(O$2)-1)*12),$A:$I,2,FALSE))^(1/LEFT(O$2,LEN(O$2)-1))-1,"")</f>
        <v>9.2880948281422127E-2</v>
      </c>
      <c r="P21" s="68">
        <f>IFERROR((VLOOKUP($K21,$A:$I,2,FALSE)/VLOOKUP(EOMONTH($K21,-LEFT(P$2,LEN(P$2)-1)*12),$A:$I,2,FALSE))^(1/LEFT(P$2,LEN(P$2)-1))-1,"")</f>
        <v>9.1537272716919915E-2</v>
      </c>
      <c r="Q21" s="68">
        <f>IFERROR((VLOOKUP($K21,$A:$I,2,FALSE)/VLOOKUP(EOMONTH($K21,-LEFT(Q$2,LEN(Q$2)-1)*12),$A:$I,2,FALSE))^(1/LEFT(Q$2,LEN(Q$2)-1))-1,"")</f>
        <v>6.7241153233643658E-2</v>
      </c>
      <c r="R21" s="68">
        <f>IFERROR((VLOOKUP($K21,$A:$I,2,FALSE)/VLOOKUP(EOMONTH($K21,-LEFT(R$2,LEN(R$2)-1)*12),$A:$I,2,FALSE))^(1/LEFT(R$2,LEN(R$2)-1))-1,"")</f>
        <v>6.8488619167812903E-2</v>
      </c>
      <c r="T21" s="66">
        <f t="shared" si="8"/>
        <v>38717</v>
      </c>
      <c r="U21" s="68">
        <f>IFERROR((VLOOKUP($K21,$A:$I,8,FALSE)/VLOOKUP(EOMONTH($K21,-LEFT(U$2,LEN(U$2)-1)*12),$A:$I,8,FALSE))^(1/LEFT(U$2,LEN(U$2)-1))-1,"")</f>
        <v>4.8344775232688653E-2</v>
      </c>
      <c r="V21" s="68">
        <f>IFERROR((VLOOKUP($K21,$A:$I,8,FALSE)/VLOOKUP(EOMONTH($K21,-LEFT(V$2,LEN(V$2)-1)*12),$A:$I,8,FALSE))^(1/LEFT(V$2,LEN(V$2)-1))-1,"")</f>
        <v>4.9569489890624041E-3</v>
      </c>
      <c r="W21" s="68">
        <f>IFERROR((VLOOKUP($K21,$A:$I,8,FALSE)/VLOOKUP(EOMONTH($K21,-LEFT(W$2,LEN(W$2)-1)*12),$A:$I,8,FALSE))^(1/LEFT(W$2,LEN(W$2)-1))-1,"")</f>
        <v>8.9761321614166389E-2</v>
      </c>
      <c r="X21" s="68">
        <f>IFERROR((VLOOKUP($K21,$A:$I,8,FALSE)/VLOOKUP(EOMONTH($K21,-LEFT(X$2,LEN(X$2)-1)*12),$A:$I,8,FALSE))^(1/LEFT(X$2,LEN(X$2)-1))-1,"")</f>
        <v>0.11814196314955527</v>
      </c>
      <c r="Y21" s="68">
        <f>IFERROR((VLOOKUP($K21,$A:$I,8,FALSE)/VLOOKUP(EOMONTH($K21,-LEFT(Y$2,LEN(Y$2)-1)*12),$A:$I,8,FALSE))^(1/LEFT(Y$2,LEN(Y$2)-1))-1,"")</f>
        <v>0.12522870163071942</v>
      </c>
      <c r="Z21" s="68">
        <f>IFERROR((VLOOKUP($K21,$A:$I,8,FALSE)/VLOOKUP(EOMONTH($K21,-LEFT(Z$2,LEN(Z$2)-1)*12),$A:$I,8,FALSE))^(1/LEFT(Z$2,LEN(Z$2)-1))-1,"")</f>
        <v>0.10124240424268183</v>
      </c>
      <c r="AA21" s="68">
        <f>IFERROR((VLOOKUP($K21,$A:$I,8,FALSE)/VLOOKUP(EOMONTH($K21,-LEFT(AA$2,LEN(AA$2)-1)*12),$A:$I,8,FALSE))^(1/LEFT(AA$2,LEN(AA$2)-1))-1,"")</f>
        <v>0.10275314624666398</v>
      </c>
      <c r="AC21" s="8"/>
    </row>
    <row r="22" spans="1:29">
      <c r="A22" s="8">
        <v>38352</v>
      </c>
      <c r="B22" s="5">
        <v>1211.92</v>
      </c>
      <c r="C22" s="11">
        <f t="shared" si="1"/>
        <v>8.9934527663860786E-2</v>
      </c>
      <c r="D22" s="6">
        <f t="shared" si="2"/>
        <v>7.8561757702437118E-2</v>
      </c>
      <c r="E22" s="5">
        <f>VLOOKUP(A22,Dywidendy!A:D,4,FALSE)</f>
        <v>19.440000000000001</v>
      </c>
      <c r="F22" s="6">
        <f t="shared" si="3"/>
        <v>1.6040662750016504E-2</v>
      </c>
      <c r="G22" s="11">
        <f t="shared" si="6"/>
        <v>0.10741779984171518</v>
      </c>
      <c r="H22" s="5">
        <f t="shared" si="4"/>
        <v>7361.5412705668959</v>
      </c>
      <c r="I22" s="6">
        <f t="shared" si="5"/>
        <v>0.11520364566573482</v>
      </c>
      <c r="J22" s="2"/>
      <c r="K22" s="66">
        <f t="shared" si="7"/>
        <v>38352</v>
      </c>
      <c r="L22" s="68">
        <f>IFERROR((VLOOKUP($K22,$A:$I,2,FALSE)/VLOOKUP(EOMONTH($K22,-LEFT(L$2,LEN(L$2)-1)*12),$A:$I,2,FALSE))^(1/LEFT(L$2,LEN(L$2)-1))-1,"")</f>
        <v>8.9934527663860786E-2</v>
      </c>
      <c r="M22" s="68">
        <f>IFERROR((VLOOKUP($K22,$A:$I,2,FALSE)/VLOOKUP(EOMONTH($K22,-LEFT(M$2,LEN(M$2)-1)*12),$A:$I,2,FALSE))^(1/LEFT(M$2,LEN(M$2)-1))-1,"")</f>
        <v>-3.777718386196105E-2</v>
      </c>
      <c r="N22" s="68">
        <f>IFERROR((VLOOKUP($K22,$A:$I,2,FALSE)/VLOOKUP(EOMONTH($K22,-LEFT(N$2,LEN(N$2)-1)*12),$A:$I,2,FALSE))^(1/LEFT(N$2,LEN(N$2)-1))-1,"")</f>
        <v>0.10189595166232079</v>
      </c>
      <c r="O22" s="68">
        <f>IFERROR((VLOOKUP($K22,$A:$I,2,FALSE)/VLOOKUP(EOMONTH($K22,-LEFT(O$2,LEN(O$2)-1)*12),$A:$I,2,FALSE))^(1/LEFT(O$2,LEN(O$2)-1))-1,"")</f>
        <v>0.10409562678463602</v>
      </c>
      <c r="P22" s="68">
        <f>IFERROR((VLOOKUP($K22,$A:$I,2,FALSE)/VLOOKUP(EOMONTH($K22,-LEFT(P$2,LEN(P$2)-1)*12),$A:$I,2,FALSE))^(1/LEFT(P$2,LEN(P$2)-1))-1,"")</f>
        <v>0.10047480705650269</v>
      </c>
      <c r="Q22" s="68">
        <f>IFERROR((VLOOKUP($K22,$A:$I,2,FALSE)/VLOOKUP(EOMONTH($K22,-LEFT(Q$2,LEN(Q$2)-1)*12),$A:$I,2,FALSE))^(1/LEFT(Q$2,LEN(Q$2)-1))-1,"")</f>
        <v>6.8767788445377231E-2</v>
      </c>
      <c r="R22" s="68">
        <f>IFERROR((VLOOKUP($K22,$A:$I,2,FALSE)/VLOOKUP(EOMONTH($K22,-LEFT(R$2,LEN(R$2)-1)*12),$A:$I,2,FALSE))^(1/LEFT(R$2,LEN(R$2)-1))-1,"")</f>
        <v>7.2872851602478805E-2</v>
      </c>
      <c r="T22" s="66">
        <f t="shared" si="8"/>
        <v>38352</v>
      </c>
      <c r="U22" s="68">
        <f>IFERROR((VLOOKUP($K22,$A:$I,8,FALSE)/VLOOKUP(EOMONTH($K22,-LEFT(U$2,LEN(U$2)-1)*12),$A:$I,8,FALSE))^(1/LEFT(U$2,LEN(U$2)-1))-1,"")</f>
        <v>0.10741779984171518</v>
      </c>
      <c r="V22" s="68">
        <f>IFERROR((VLOOKUP($K22,$A:$I,8,FALSE)/VLOOKUP(EOMONTH($K22,-LEFT(V$2,LEN(V$2)-1)*12),$A:$I,8,FALSE))^(1/LEFT(V$2,LEN(V$2)-1))-1,"")</f>
        <v>-2.3157530840757223E-2</v>
      </c>
      <c r="W22" s="68">
        <f>IFERROR((VLOOKUP($K22,$A:$I,8,FALSE)/VLOOKUP(EOMONTH($K22,-LEFT(W$2,LEN(W$2)-1)*12),$A:$I,8,FALSE))^(1/LEFT(W$2,LEN(W$2)-1))-1,"")</f>
        <v>0.11940931634145002</v>
      </c>
      <c r="X22" s="68">
        <f>IFERROR((VLOOKUP($K22,$A:$I,8,FALSE)/VLOOKUP(EOMONTH($K22,-LEFT(X$2,LEN(X$2)-1)*12),$A:$I,8,FALSE))^(1/LEFT(X$2,LEN(X$2)-1))-1,"")</f>
        <v>0.13069319395441914</v>
      </c>
      <c r="Y22" s="68">
        <f>IFERROR((VLOOKUP($K22,$A:$I,8,FALSE)/VLOOKUP(EOMONTH($K22,-LEFT(Y$2,LEN(Y$2)-1)*12),$A:$I,8,FALSE))^(1/LEFT(Y$2,LEN(Y$2)-1))-1,"")</f>
        <v>0.13528752011820688</v>
      </c>
      <c r="Z22" s="68">
        <f>IFERROR((VLOOKUP($K22,$A:$I,8,FALSE)/VLOOKUP(EOMONTH($K22,-LEFT(Z$2,LEN(Z$2)-1)*12),$A:$I,8,FALSE))^(1/LEFT(Z$2,LEN(Z$2)-1))-1,"")</f>
        <v>0.10313089952949039</v>
      </c>
      <c r="AA22" s="68">
        <f>IFERROR((VLOOKUP($K22,$A:$I,8,FALSE)/VLOOKUP(EOMONTH($K22,-LEFT(AA$2,LEN(AA$2)-1)*12),$A:$I,8,FALSE))^(1/LEFT(AA$2,LEN(AA$2)-1))-1,"")</f>
        <v>0.10767181543064841</v>
      </c>
      <c r="AC22" s="8"/>
    </row>
    <row r="23" spans="1:29">
      <c r="A23" s="8">
        <v>37986</v>
      </c>
      <c r="B23" s="5">
        <v>1111.92</v>
      </c>
      <c r="C23" s="11">
        <f t="shared" si="1"/>
        <v>0.26380395990088878</v>
      </c>
      <c r="D23" s="6">
        <f t="shared" si="2"/>
        <v>7.8348321678007871E-2</v>
      </c>
      <c r="E23" s="5">
        <f>VLOOKUP(A23,Dywidendy!A:D,4,FALSE)</f>
        <v>17.39</v>
      </c>
      <c r="F23" s="6">
        <f t="shared" si="3"/>
        <v>1.5639614360745378E-2</v>
      </c>
      <c r="G23" s="11">
        <f t="shared" si="6"/>
        <v>0.28356936646132169</v>
      </c>
      <c r="H23" s="5">
        <f t="shared" si="4"/>
        <v>6647.483245816612</v>
      </c>
      <c r="I23" s="6">
        <f t="shared" si="5"/>
        <v>0.11535107336461792</v>
      </c>
      <c r="J23" s="2"/>
      <c r="K23" s="66">
        <f t="shared" si="7"/>
        <v>37986</v>
      </c>
      <c r="L23" s="68">
        <f>IFERROR((VLOOKUP($K23,$A:$I,2,FALSE)/VLOOKUP(EOMONTH($K23,-LEFT(L$2,LEN(L$2)-1)*12),$A:$I,2,FALSE))^(1/LEFT(L$2,LEN(L$2)-1))-1,"")</f>
        <v>0.26380395990088878</v>
      </c>
      <c r="M23" s="68">
        <f>IFERROR((VLOOKUP($K23,$A:$I,2,FALSE)/VLOOKUP(EOMONTH($K23,-LEFT(M$2,LEN(M$2)-1)*12),$A:$I,2,FALSE))^(1/LEFT(M$2,LEN(M$2)-1))-1,"")</f>
        <v>-1.9860079275864861E-2</v>
      </c>
      <c r="N23" s="68">
        <f>IFERROR((VLOOKUP($K23,$A:$I,2,FALSE)/VLOOKUP(EOMONTH($K23,-LEFT(N$2,LEN(N$2)-1)*12),$A:$I,2,FALSE))^(1/LEFT(N$2,LEN(N$2)-1))-1,"")</f>
        <v>9.075407572083094E-2</v>
      </c>
      <c r="O23" s="68">
        <f>IFERROR((VLOOKUP($K23,$A:$I,2,FALSE)/VLOOKUP(EOMONTH($K23,-LEFT(O$2,LEN(O$2)-1)*12),$A:$I,2,FALSE))^(1/LEFT(O$2,LEN(O$2)-1))-1,"")</f>
        <v>0.10011653974562562</v>
      </c>
      <c r="P23" s="68">
        <f>IFERROR((VLOOKUP($K23,$A:$I,2,FALSE)/VLOOKUP(EOMONTH($K23,-LEFT(P$2,LEN(P$2)-1)*12),$A:$I,2,FALSE))^(1/LEFT(P$2,LEN(P$2)-1))-1,"")</f>
        <v>8.4496635313734414E-2</v>
      </c>
      <c r="Q23" s="68">
        <f>IFERROR((VLOOKUP($K23,$A:$I,2,FALSE)/VLOOKUP(EOMONTH($K23,-LEFT(Q$2,LEN(Q$2)-1)*12),$A:$I,2,FALSE))^(1/LEFT(Q$2,LEN(Q$2)-1))-1,"")</f>
        <v>6.9725656311373063E-2</v>
      </c>
      <c r="R23" s="68">
        <f>IFERROR((VLOOKUP($K23,$A:$I,2,FALSE)/VLOOKUP(EOMONTH($K23,-LEFT(R$2,LEN(R$2)-1)*12),$A:$I,2,FALSE))^(1/LEFT(R$2,LEN(R$2)-1))-1,"")</f>
        <v>7.9018611146834949E-2</v>
      </c>
      <c r="T23" s="66">
        <f t="shared" si="8"/>
        <v>37986</v>
      </c>
      <c r="U23" s="68">
        <f>IFERROR((VLOOKUP($K23,$A:$I,8,FALSE)/VLOOKUP(EOMONTH($K23,-LEFT(U$2,LEN(U$2)-1)*12),$A:$I,8,FALSE))^(1/LEFT(U$2,LEN(U$2)-1))-1,"")</f>
        <v>0.28356936646132169</v>
      </c>
      <c r="V23" s="68">
        <f>IFERROR((VLOOKUP($K23,$A:$I,8,FALSE)/VLOOKUP(EOMONTH($K23,-LEFT(V$2,LEN(V$2)-1)*12),$A:$I,8,FALSE))^(1/LEFT(V$2,LEN(V$2)-1))-1,"")</f>
        <v>-5.8867614607847063E-3</v>
      </c>
      <c r="W23" s="68">
        <f>IFERROR((VLOOKUP($K23,$A:$I,8,FALSE)/VLOOKUP(EOMONTH($K23,-LEFT(W$2,LEN(W$2)-1)*12),$A:$I,8,FALSE))^(1/LEFT(W$2,LEN(W$2)-1))-1,"")</f>
        <v>0.10946070101011163</v>
      </c>
      <c r="X23" s="68">
        <f>IFERROR((VLOOKUP($K23,$A:$I,8,FALSE)/VLOOKUP(EOMONTH($K23,-LEFT(X$2,LEN(X$2)-1)*12),$A:$I,8,FALSE))^(1/LEFT(X$2,LEN(X$2)-1))-1,"")</f>
        <v>0.1282038161110004</v>
      </c>
      <c r="Y23" s="68">
        <f>IFERROR((VLOOKUP($K23,$A:$I,8,FALSE)/VLOOKUP(EOMONTH($K23,-LEFT(Y$2,LEN(Y$2)-1)*12),$A:$I,8,FALSE))^(1/LEFT(Y$2,LEN(Y$2)-1))-1,"")</f>
        <v>0.12011975183402712</v>
      </c>
      <c r="Z23" s="68">
        <f>IFERROR((VLOOKUP($K23,$A:$I,8,FALSE)/VLOOKUP(EOMONTH($K23,-LEFT(Z$2,LEN(Z$2)-1)*12),$A:$I,8,FALSE))^(1/LEFT(Z$2,LEN(Z$2)-1))-1,"")</f>
        <v>0.10448283697958582</v>
      </c>
      <c r="AA23" s="68">
        <f>IFERROR((VLOOKUP($K23,$A:$I,8,FALSE)/VLOOKUP(EOMONTH($K23,-LEFT(AA$2,LEN(AA$2)-1)*12),$A:$I,8,FALSE))^(1/LEFT(AA$2,LEN(AA$2)-1))-1,"")</f>
        <v>0.11459629885404077</v>
      </c>
      <c r="AC23" s="8"/>
    </row>
    <row r="24" spans="1:29">
      <c r="A24" s="8">
        <v>37621</v>
      </c>
      <c r="B24" s="5">
        <v>879.82</v>
      </c>
      <c r="C24" s="11">
        <f t="shared" si="1"/>
        <v>-0.23365967528395226</v>
      </c>
      <c r="D24" s="6">
        <f t="shared" si="2"/>
        <v>7.5062392373867359E-2</v>
      </c>
      <c r="E24" s="5">
        <f>VLOOKUP(A24,Dywidendy!A:D,4,FALSE)</f>
        <v>16.07</v>
      </c>
      <c r="F24" s="6">
        <f t="shared" si="3"/>
        <v>1.8265099679479892E-2</v>
      </c>
      <c r="G24" s="11">
        <f t="shared" si="6"/>
        <v>-0.21966239286460865</v>
      </c>
      <c r="H24" s="5">
        <f t="shared" si="4"/>
        <v>5178.9045606028203</v>
      </c>
      <c r="I24" s="6">
        <f t="shared" si="5"/>
        <v>0.11234207125984441</v>
      </c>
      <c r="J24" s="2"/>
      <c r="K24" s="66">
        <f t="shared" si="7"/>
        <v>37621</v>
      </c>
      <c r="L24" s="68">
        <f>IFERROR((VLOOKUP($K24,$A:$I,2,FALSE)/VLOOKUP(EOMONTH($K24,-LEFT(L$2,LEN(L$2)-1)*12),$A:$I,2,FALSE))^(1/LEFT(L$2,LEN(L$2)-1))-1,"")</f>
        <v>-0.23365967528395226</v>
      </c>
      <c r="M24" s="68">
        <f>IFERROR((VLOOKUP($K24,$A:$I,2,FALSE)/VLOOKUP(EOMONTH($K24,-LEFT(M$2,LEN(M$2)-1)*12),$A:$I,2,FALSE))^(1/LEFT(M$2,LEN(M$2)-1))-1,"")</f>
        <v>-1.9413469883708956E-2</v>
      </c>
      <c r="N24" s="68">
        <f>IFERROR((VLOOKUP($K24,$A:$I,2,FALSE)/VLOOKUP(EOMONTH($K24,-LEFT(N$2,LEN(N$2)-1)*12),$A:$I,2,FALSE))^(1/LEFT(N$2,LEN(N$2)-1))-1,"")</f>
        <v>7.280213775029809E-2</v>
      </c>
      <c r="O24" s="68">
        <f>IFERROR((VLOOKUP($K24,$A:$I,2,FALSE)/VLOOKUP(EOMONTH($K24,-LEFT(O$2,LEN(O$2)-1)*12),$A:$I,2,FALSE))^(1/LEFT(O$2,LEN(O$2)-1))-1,"")</f>
        <v>9.6009323527643353E-2</v>
      </c>
      <c r="P24" s="68">
        <f>IFERROR((VLOOKUP($K24,$A:$I,2,FALSE)/VLOOKUP(EOMONTH($K24,-LEFT(P$2,LEN(P$2)-1)*12),$A:$I,2,FALSE))^(1/LEFT(P$2,LEN(P$2)-1))-1,"")</f>
        <v>6.9245902421496197E-2</v>
      </c>
      <c r="Q24" s="68">
        <f>IFERROR((VLOOKUP($K24,$A:$I,2,FALSE)/VLOOKUP(EOMONTH($K24,-LEFT(Q$2,LEN(Q$2)-1)*12),$A:$I,2,FALSE))^(1/LEFT(Q$2,LEN(Q$2)-1))-1,"")</f>
        <v>6.8093105623875605E-2</v>
      </c>
      <c r="R24" s="68">
        <f>IFERROR((VLOOKUP($K24,$A:$I,2,FALSE)/VLOOKUP(EOMONTH($K24,-LEFT(R$2,LEN(R$2)-1)*12),$A:$I,2,FALSE))^(1/LEFT(R$2,LEN(R$2)-1))-1,"")</f>
        <v>7.2506778013823991E-2</v>
      </c>
      <c r="T24" s="66">
        <f t="shared" si="8"/>
        <v>37621</v>
      </c>
      <c r="U24" s="68">
        <f>IFERROR((VLOOKUP($K24,$A:$I,8,FALSE)/VLOOKUP(EOMONTH($K24,-LEFT(U$2,LEN(U$2)-1)*12),$A:$I,8,FALSE))^(1/LEFT(U$2,LEN(U$2)-1))-1,"")</f>
        <v>-0.21966239286460876</v>
      </c>
      <c r="V24" s="68">
        <f>IFERROR((VLOOKUP($K24,$A:$I,8,FALSE)/VLOOKUP(EOMONTH($K24,-LEFT(V$2,LEN(V$2)-1)*12),$A:$I,8,FALSE))^(1/LEFT(V$2,LEN(V$2)-1))-1,"")</f>
        <v>-5.9161681046820958E-3</v>
      </c>
      <c r="W24" s="68">
        <f>IFERROR((VLOOKUP($K24,$A:$I,8,FALSE)/VLOOKUP(EOMONTH($K24,-LEFT(W$2,LEN(W$2)-1)*12),$A:$I,8,FALSE))^(1/LEFT(W$2,LEN(W$2)-1))-1,"")</f>
        <v>9.2412114107193188E-2</v>
      </c>
      <c r="X24" s="68">
        <f>IFERROR((VLOOKUP($K24,$A:$I,8,FALSE)/VLOOKUP(EOMONTH($K24,-LEFT(X$2,LEN(X$2)-1)*12),$A:$I,8,FALSE))^(1/LEFT(X$2,LEN(X$2)-1))-1,"")</f>
        <v>0.12548601120037994</v>
      </c>
      <c r="Y24" s="68">
        <f>IFERROR((VLOOKUP($K24,$A:$I,8,FALSE)/VLOOKUP(EOMONTH($K24,-LEFT(Y$2,LEN(Y$2)-1)*12),$A:$I,8,FALSE))^(1/LEFT(Y$2,LEN(Y$2)-1))-1,"")</f>
        <v>0.10505091059063099</v>
      </c>
      <c r="Z24" s="68">
        <f>IFERROR((VLOOKUP($K24,$A:$I,8,FALSE)/VLOOKUP(EOMONTH($K24,-LEFT(Z$2,LEN(Z$2)-1)*12),$A:$I,8,FALSE))^(1/LEFT(Z$2,LEN(Z$2)-1))-1,"")</f>
        <v>0.10319488956920542</v>
      </c>
      <c r="AA24" s="68">
        <f>IFERROR((VLOOKUP($K24,$A:$I,8,FALSE)/VLOOKUP(EOMONTH($K24,-LEFT(AA$2,LEN(AA$2)-1)*12),$A:$I,8,FALSE))^(1/LEFT(AA$2,LEN(AA$2)-1))-1,"")</f>
        <v>0.10878482393488342</v>
      </c>
      <c r="AC24" s="8"/>
    </row>
    <row r="25" spans="1:29">
      <c r="A25" s="8">
        <v>37256</v>
      </c>
      <c r="B25" s="5">
        <v>1148.08</v>
      </c>
      <c r="C25" s="11">
        <f t="shared" si="1"/>
        <v>-0.1304268791468477</v>
      </c>
      <c r="D25" s="6">
        <f t="shared" si="2"/>
        <v>8.2221749605514649E-2</v>
      </c>
      <c r="E25" s="5">
        <f>VLOOKUP(A25,Dywidendy!A:D,4,FALSE)</f>
        <v>15.74</v>
      </c>
      <c r="F25" s="6">
        <f t="shared" si="3"/>
        <v>1.3709846003762806E-2</v>
      </c>
      <c r="G25" s="11">
        <f t="shared" si="6"/>
        <v>-0.11850516557093949</v>
      </c>
      <c r="H25" s="5">
        <f t="shared" si="4"/>
        <v>6636.7486498754151</v>
      </c>
      <c r="I25" s="6">
        <f t="shared" si="5"/>
        <v>0.12010079429940412</v>
      </c>
      <c r="J25" s="2"/>
      <c r="K25" s="66">
        <f t="shared" si="7"/>
        <v>37256</v>
      </c>
      <c r="L25" s="68">
        <f>IFERROR((VLOOKUP($K25,$A:$I,2,FALSE)/VLOOKUP(EOMONTH($K25,-LEFT(L$2,LEN(L$2)-1)*12),$A:$I,2,FALSE))^(1/LEFT(L$2,LEN(L$2)-1))-1,"")</f>
        <v>-0.1304268791468477</v>
      </c>
      <c r="M25" s="68">
        <f>IFERROR((VLOOKUP($K25,$A:$I,2,FALSE)/VLOOKUP(EOMONTH($K25,-LEFT(M$2,LEN(M$2)-1)*12),$A:$I,2,FALSE))^(1/LEFT(M$2,LEN(M$2)-1))-1,"")</f>
        <v>9.1594329168262378E-2</v>
      </c>
      <c r="N25" s="68">
        <f>IFERROR((VLOOKUP($K25,$A:$I,2,FALSE)/VLOOKUP(EOMONTH($K25,-LEFT(N$2,LEN(N$2)-1)*12),$A:$I,2,FALSE))^(1/LEFT(N$2,LEN(N$2)-1))-1,"")</f>
        <v>0.10655814034844946</v>
      </c>
      <c r="O25" s="68">
        <f>IFERROR((VLOOKUP($K25,$A:$I,2,FALSE)/VLOOKUP(EOMONTH($K25,-LEFT(O$2,LEN(O$2)-1)*12),$A:$I,2,FALSE))^(1/LEFT(O$2,LEN(O$2)-1))-1,"")</f>
        <v>0.11836338982780537</v>
      </c>
      <c r="P25" s="68">
        <f>IFERROR((VLOOKUP($K25,$A:$I,2,FALSE)/VLOOKUP(EOMONTH($K25,-LEFT(P$2,LEN(P$2)-1)*12),$A:$I,2,FALSE))^(1/LEFT(P$2,LEN(P$2)-1))-1,"")</f>
        <v>8.4009192111753395E-2</v>
      </c>
      <c r="Q25" s="68">
        <f>IFERROR((VLOOKUP($K25,$A:$I,2,FALSE)/VLOOKUP(EOMONTH($K25,-LEFT(Q$2,LEN(Q$2)-1)*12),$A:$I,2,FALSE))^(1/LEFT(Q$2,LEN(Q$2)-1))-1,"")</f>
        <v>7.1850124748874977E-2</v>
      </c>
      <c r="R25" s="68">
        <f>IFERROR((VLOOKUP($K25,$A:$I,2,FALSE)/VLOOKUP(EOMONTH($K25,-LEFT(R$2,LEN(R$2)-1)*12),$A:$I,2,FALSE))^(1/LEFT(R$2,LEN(R$2)-1))-1,"")</f>
        <v>8.063457668641405E-2</v>
      </c>
      <c r="T25" s="66">
        <f t="shared" si="8"/>
        <v>37256</v>
      </c>
      <c r="U25" s="68">
        <f>IFERROR((VLOOKUP($K25,$A:$I,8,FALSE)/VLOOKUP(EOMONTH($K25,-LEFT(U$2,LEN(U$2)-1)*12),$A:$I,8,FALSE))^(1/LEFT(U$2,LEN(U$2)-1))-1,"")</f>
        <v>-0.11850516557093949</v>
      </c>
      <c r="V25" s="68">
        <f>IFERROR((VLOOKUP($K25,$A:$I,8,FALSE)/VLOOKUP(EOMONTH($K25,-LEFT(V$2,LEN(V$2)-1)*12),$A:$I,8,FALSE))^(1/LEFT(V$2,LEN(V$2)-1))-1,"")</f>
        <v>0.10612080162119542</v>
      </c>
      <c r="W25" s="68">
        <f>IFERROR((VLOOKUP($K25,$A:$I,8,FALSE)/VLOOKUP(EOMONTH($K25,-LEFT(W$2,LEN(W$2)-1)*12),$A:$I,8,FALSE))^(1/LEFT(W$2,LEN(W$2)-1))-1,"")</f>
        <v>0.12790564544381633</v>
      </c>
      <c r="X25" s="68">
        <f>IFERROR((VLOOKUP($K25,$A:$I,8,FALSE)/VLOOKUP(EOMONTH($K25,-LEFT(X$2,LEN(X$2)-1)*12),$A:$I,8,FALSE))^(1/LEFT(X$2,LEN(X$2)-1))-1,"")</f>
        <v>0.1501417854750664</v>
      </c>
      <c r="Y25" s="68">
        <f>IFERROR((VLOOKUP($K25,$A:$I,8,FALSE)/VLOOKUP(EOMONTH($K25,-LEFT(Y$2,LEN(Y$2)-1)*12),$A:$I,8,FALSE))^(1/LEFT(Y$2,LEN(Y$2)-1))-1,"")</f>
        <v>0.12061607850271261</v>
      </c>
      <c r="Z25" s="68">
        <f>IFERROR((VLOOKUP($K25,$A:$I,8,FALSE)/VLOOKUP(EOMONTH($K25,-LEFT(Z$2,LEN(Z$2)-1)*12),$A:$I,8,FALSE))^(1/LEFT(Z$2,LEN(Z$2)-1))-1,"")</f>
        <v>0.10749333536863559</v>
      </c>
      <c r="AA25" s="68">
        <f>IFERROR((VLOOKUP($K25,$A:$I,8,FALSE)/VLOOKUP(EOMONTH($K25,-LEFT(AA$2,LEN(AA$2)-1)*12),$A:$I,8,FALSE))^(1/LEFT(AA$2,LEN(AA$2)-1))-1,"")</f>
        <v>0.11793870612556345</v>
      </c>
      <c r="AC25" s="8"/>
    </row>
    <row r="26" spans="1:29">
      <c r="A26" s="8">
        <v>36891</v>
      </c>
      <c r="B26" s="5">
        <v>1320.28</v>
      </c>
      <c r="C26" s="11">
        <f t="shared" si="1"/>
        <v>-0.10139186659860477</v>
      </c>
      <c r="D26" s="6">
        <f t="shared" si="2"/>
        <v>8.6967254194804777E-2</v>
      </c>
      <c r="E26" s="5">
        <f>VLOOKUP(A26,Dywidendy!A:D,4,FALSE)</f>
        <v>16.27</v>
      </c>
      <c r="F26" s="6">
        <f t="shared" si="3"/>
        <v>1.2323143575605175E-2</v>
      </c>
      <c r="G26" s="11">
        <f t="shared" si="6"/>
        <v>-9.0318189552492822E-2</v>
      </c>
      <c r="H26" s="5">
        <f t="shared" si="4"/>
        <v>7528.9705516811127</v>
      </c>
      <c r="I26" s="6">
        <f t="shared" si="5"/>
        <v>0.12548018132309124</v>
      </c>
      <c r="J26" s="2"/>
      <c r="K26" s="66">
        <f t="shared" si="7"/>
        <v>36891</v>
      </c>
      <c r="L26" s="68">
        <f>IFERROR((VLOOKUP($K26,$A:$I,2,FALSE)/VLOOKUP(EOMONTH($K26,-LEFT(L$2,LEN(L$2)-1)*12),$A:$I,2,FALSE))^(1/LEFT(L$2,LEN(L$2)-1))-1,"")</f>
        <v>-0.10139186659860477</v>
      </c>
      <c r="M26" s="68">
        <f>IFERROR((VLOOKUP($K26,$A:$I,2,FALSE)/VLOOKUP(EOMONTH($K26,-LEFT(M$2,LEN(M$2)-1)*12),$A:$I,2,FALSE))^(1/LEFT(M$2,LEN(M$2)-1))-1,"")</f>
        <v>0.16473449378911975</v>
      </c>
      <c r="N26" s="68">
        <f>IFERROR((VLOOKUP($K26,$A:$I,2,FALSE)/VLOOKUP(EOMONTH($K26,-LEFT(N$2,LEN(N$2)-1)*12),$A:$I,2,FALSE))^(1/LEFT(N$2,LEN(N$2)-1))-1,"")</f>
        <v>0.14864616555240451</v>
      </c>
      <c r="O26" s="68">
        <f>IFERROR((VLOOKUP($K26,$A:$I,2,FALSE)/VLOOKUP(EOMONTH($K26,-LEFT(O$2,LEN(O$2)-1)*12),$A:$I,2,FALSE))^(1/LEFT(O$2,LEN(O$2)-1))-1,"")</f>
        <v>0.12045575278779119</v>
      </c>
      <c r="P26" s="68">
        <f>IFERROR((VLOOKUP($K26,$A:$I,2,FALSE)/VLOOKUP(EOMONTH($K26,-LEFT(P$2,LEN(P$2)-1)*12),$A:$I,2,FALSE))^(1/LEFT(P$2,LEN(P$2)-1))-1,"")</f>
        <v>9.2795815864426645E-2</v>
      </c>
      <c r="Q26" s="68">
        <f>IFERROR((VLOOKUP($K26,$A:$I,2,FALSE)/VLOOKUP(EOMONTH($K26,-LEFT(Q$2,LEN(Q$2)-1)*12),$A:$I,2,FALSE))^(1/LEFT(Q$2,LEN(Q$2)-1))-1,"")</f>
        <v>8.1210810199912942E-2</v>
      </c>
      <c r="R26" s="68">
        <f>IFERROR((VLOOKUP($K26,$A:$I,2,FALSE)/VLOOKUP(EOMONTH($K26,-LEFT(R$2,LEN(R$2)-1)*12),$A:$I,2,FALSE))^(1/LEFT(R$2,LEN(R$2)-1))-1,"")</f>
        <v>8.6967254194804777E-2</v>
      </c>
      <c r="T26" s="66">
        <f t="shared" si="8"/>
        <v>36891</v>
      </c>
      <c r="U26" s="68">
        <f>IFERROR((VLOOKUP($K26,$A:$I,8,FALSE)/VLOOKUP(EOMONTH($K26,-LEFT(U$2,LEN(U$2)-1)*12),$A:$I,8,FALSE))^(1/LEFT(U$2,LEN(U$2)-1))-1,"")</f>
        <v>-9.0318189552492822E-2</v>
      </c>
      <c r="V26" s="68">
        <f>IFERROR((VLOOKUP($K26,$A:$I,8,FALSE)/VLOOKUP(EOMONTH($K26,-LEFT(V$2,LEN(V$2)-1)*12),$A:$I,8,FALSE))^(1/LEFT(V$2,LEN(V$2)-1))-1,"")</f>
        <v>0.1817220024010997</v>
      </c>
      <c r="W26" s="68">
        <f>IFERROR((VLOOKUP($K26,$A:$I,8,FALSE)/VLOOKUP(EOMONTH($K26,-LEFT(W$2,LEN(W$2)-1)*12),$A:$I,8,FALSE))^(1/LEFT(W$2,LEN(W$2)-1))-1,"")</f>
        <v>0.17258823689833225</v>
      </c>
      <c r="X26" s="68">
        <f>IFERROR((VLOOKUP($K26,$A:$I,8,FALSE)/VLOOKUP(EOMONTH($K26,-LEFT(X$2,LEN(X$2)-1)*12),$A:$I,8,FALSE))^(1/LEFT(X$2,LEN(X$2)-1))-1,"")</f>
        <v>0.15454686386247363</v>
      </c>
      <c r="Y26" s="68">
        <f>IFERROR((VLOOKUP($K26,$A:$I,8,FALSE)/VLOOKUP(EOMONTH($K26,-LEFT(Y$2,LEN(Y$2)-1)*12),$A:$I,8,FALSE))^(1/LEFT(Y$2,LEN(Y$2)-1))-1,"")</f>
        <v>0.13030252627673322</v>
      </c>
      <c r="Z26" s="68">
        <f>IFERROR((VLOOKUP($K26,$A:$I,8,FALSE)/VLOOKUP(EOMONTH($K26,-LEFT(Z$2,LEN(Z$2)-1)*12),$A:$I,8,FALSE))^(1/LEFT(Z$2,LEN(Z$2)-1))-1,"")</f>
        <v>0.11756263797969324</v>
      </c>
      <c r="AA26" s="68">
        <f>IFERROR((VLOOKUP($K26,$A:$I,8,FALSE)/VLOOKUP(EOMONTH($K26,-LEFT(AA$2,LEN(AA$2)-1)*12),$A:$I,8,FALSE))^(1/LEFT(AA$2,LEN(AA$2)-1))-1,"")</f>
        <v>0.12548018132309124</v>
      </c>
      <c r="AC26" s="8"/>
    </row>
    <row r="27" spans="1:29">
      <c r="A27" s="8">
        <v>36525</v>
      </c>
      <c r="B27" s="5">
        <v>1469.25</v>
      </c>
      <c r="C27" s="11">
        <f t="shared" si="1"/>
        <v>0.19526044759727634</v>
      </c>
      <c r="D27" s="6">
        <f t="shared" si="2"/>
        <v>9.1196881653823114E-2</v>
      </c>
      <c r="E27" s="5">
        <f>VLOOKUP(A27,Dywidendy!A:D,4,FALSE)</f>
        <v>16.690000000000001</v>
      </c>
      <c r="F27" s="6">
        <f t="shared" si="3"/>
        <v>1.1359537178832738E-2</v>
      </c>
      <c r="G27" s="11">
        <f t="shared" si="6"/>
        <v>0.20883805309014591</v>
      </c>
      <c r="H27" s="5">
        <f t="shared" si="4"/>
        <v>8276.487960089391</v>
      </c>
      <c r="I27" s="6">
        <f t="shared" si="5"/>
        <v>0.13038022864978194</v>
      </c>
      <c r="J27" s="3"/>
      <c r="K27" s="66">
        <f t="shared" si="7"/>
        <v>36525</v>
      </c>
      <c r="L27" s="68">
        <f>IFERROR((VLOOKUP($K27,$A:$I,2,FALSE)/VLOOKUP(EOMONTH($K27,-LEFT(L$2,LEN(L$2)-1)*12),$A:$I,2,FALSE))^(1/LEFT(L$2,LEN(L$2)-1))-1,"")</f>
        <v>0.19526044759727634</v>
      </c>
      <c r="M27" s="68">
        <f>IFERROR((VLOOKUP($K27,$A:$I,2,FALSE)/VLOOKUP(EOMONTH($K27,-LEFT(M$2,LEN(M$2)-1)*12),$A:$I,2,FALSE))^(1/LEFT(M$2,LEN(M$2)-1))-1,"")</f>
        <v>0.26184358542130859</v>
      </c>
      <c r="N27" s="68">
        <f>IFERROR((VLOOKUP($K27,$A:$I,2,FALSE)/VLOOKUP(EOMONTH($K27,-LEFT(N$2,LEN(N$2)-1)*12),$A:$I,2,FALSE))^(1/LEFT(N$2,LEN(N$2)-1))-1,"")</f>
        <v>0.15314233196103877</v>
      </c>
      <c r="O27" s="68">
        <f>IFERROR((VLOOKUP($K27,$A:$I,2,FALSE)/VLOOKUP(EOMONTH($K27,-LEFT(O$2,LEN(O$2)-1)*12),$A:$I,2,FALSE))^(1/LEFT(O$2,LEN(O$2)-1))-1,"")</f>
        <v>0.13945102729265613</v>
      </c>
      <c r="P27" s="68">
        <f>IFERROR((VLOOKUP($K27,$A:$I,2,FALSE)/VLOOKUP(EOMONTH($K27,-LEFT(P$2,LEN(P$2)-1)*12),$A:$I,2,FALSE))^(1/LEFT(P$2,LEN(P$2)-1))-1,"")</f>
        <v>9.6732780252734241E-2</v>
      </c>
      <c r="Q27" s="68">
        <f>IFERROR((VLOOKUP($K27,$A:$I,2,FALSE)/VLOOKUP(EOMONTH($K27,-LEFT(Q$2,LEN(Q$2)-1)*12),$A:$I,2,FALSE))^(1/LEFT(Q$2,LEN(Q$2)-1))-1,"")</f>
        <v>8.3287008072949531E-2</v>
      </c>
      <c r="R27" s="68"/>
      <c r="S27" s="6"/>
      <c r="T27" s="66">
        <f t="shared" si="8"/>
        <v>36525</v>
      </c>
      <c r="U27" s="68">
        <f>IFERROR((VLOOKUP($K27,$A:$I,8,FALSE)/VLOOKUP(EOMONTH($K27,-LEFT(U$2,LEN(U$2)-1)*12),$A:$I,8,FALSE))^(1/LEFT(U$2,LEN(U$2)-1))-1,"")</f>
        <v>0.20883805309014591</v>
      </c>
      <c r="V27" s="68">
        <f>IFERROR((VLOOKUP($K27,$A:$I,8,FALSE)/VLOOKUP(EOMONTH($K27,-LEFT(V$2,LEN(V$2)-1)*12),$A:$I,8,FALSE))^(1/LEFT(V$2,LEN(V$2)-1))-1,"")</f>
        <v>0.28278331161271253</v>
      </c>
      <c r="W27" s="68">
        <f>IFERROR((VLOOKUP($K27,$A:$I,8,FALSE)/VLOOKUP(EOMONTH($K27,-LEFT(W$2,LEN(W$2)-1)*12),$A:$I,8,FALSE))^(1/LEFT(W$2,LEN(W$2)-1))-1,"")</f>
        <v>0.17997250073009186</v>
      </c>
      <c r="X27" s="68">
        <f>IFERROR((VLOOKUP($K27,$A:$I,8,FALSE)/VLOOKUP(EOMONTH($K27,-LEFT(X$2,LEN(X$2)-1)*12),$A:$I,8,FALSE))^(1/LEFT(X$2,LEN(X$2)-1))-1,"")</f>
        <v>0.17600765801824036</v>
      </c>
      <c r="Y27" s="68">
        <f>IFERROR((VLOOKUP($K27,$A:$I,8,FALSE)/VLOOKUP(EOMONTH($K27,-LEFT(Y$2,LEN(Y$2)-1)*12),$A:$I,8,FALSE))^(1/LEFT(Y$2,LEN(Y$2)-1))-1,"")</f>
        <v>0.13517876841593846</v>
      </c>
      <c r="Z27" s="68">
        <f>IFERROR((VLOOKUP($K27,$A:$I,8,FALSE)/VLOOKUP(EOMONTH($K27,-LEFT(Z$2,LEN(Z$2)-1)*12),$A:$I,8,FALSE))^(1/LEFT(Z$2,LEN(Z$2)-1))-1,"")</f>
        <v>0.12028987715966477</v>
      </c>
      <c r="AA27" s="68"/>
      <c r="AC27" s="8"/>
    </row>
    <row r="28" spans="1:29">
      <c r="A28" s="8">
        <v>36160</v>
      </c>
      <c r="B28" s="5">
        <v>1229.23</v>
      </c>
      <c r="C28" s="11">
        <f t="shared" si="1"/>
        <v>0.26668590212586185</v>
      </c>
      <c r="D28" s="6">
        <f t="shared" si="2"/>
        <v>8.9128095477524427E-2</v>
      </c>
      <c r="E28" s="5">
        <f>VLOOKUP(A28,Dywidendy!A:D,4,FALSE)</f>
        <v>16.2</v>
      </c>
      <c r="F28" s="6">
        <f t="shared" si="3"/>
        <v>1.3178981964319126E-2</v>
      </c>
      <c r="G28" s="11">
        <f t="shared" si="6"/>
        <v>0.28337953278443595</v>
      </c>
      <c r="H28" s="5">
        <f t="shared" si="4"/>
        <v>6846.6474387799517</v>
      </c>
      <c r="I28" s="6">
        <f t="shared" si="5"/>
        <v>0.12880102473735633</v>
      </c>
      <c r="J28" s="3"/>
      <c r="K28" s="66">
        <f t="shared" si="7"/>
        <v>36160</v>
      </c>
      <c r="L28" s="68">
        <f>IFERROR((VLOOKUP($K28,$A:$I,2,FALSE)/VLOOKUP(EOMONTH($K28,-LEFT(L$2,LEN(L$2)-1)*12),$A:$I,2,FALSE))^(1/LEFT(L$2,LEN(L$2)-1))-1,"")</f>
        <v>0.26668590212586185</v>
      </c>
      <c r="M28" s="68">
        <f>IFERROR((VLOOKUP($K28,$A:$I,2,FALSE)/VLOOKUP(EOMONTH($K28,-LEFT(M$2,LEN(M$2)-1)*12),$A:$I,2,FALSE))^(1/LEFT(M$2,LEN(M$2)-1))-1,"")</f>
        <v>0.21385164357208475</v>
      </c>
      <c r="N28" s="68">
        <f>IFERROR((VLOOKUP($K28,$A:$I,2,FALSE)/VLOOKUP(EOMONTH($K28,-LEFT(N$2,LEN(N$2)-1)*12),$A:$I,2,FALSE))^(1/LEFT(N$2,LEN(N$2)-1))-1,"")</f>
        <v>0.16038631798297609</v>
      </c>
      <c r="O28" s="68">
        <f>IFERROR((VLOOKUP($K28,$A:$I,2,FALSE)/VLOOKUP(EOMONTH($K28,-LEFT(O$2,LEN(O$2)-1)*12),$A:$I,2,FALSE))^(1/LEFT(O$2,LEN(O$2)-1))-1,"")</f>
        <v>0.13590818431031759</v>
      </c>
      <c r="P28" s="68">
        <f>IFERROR((VLOOKUP($K28,$A:$I,2,FALSE)/VLOOKUP(EOMONTH($K28,-LEFT(P$2,LEN(P$2)-1)*12),$A:$I,2,FALSE))^(1/LEFT(P$2,LEN(P$2)-1))-1,"")</f>
        <v>8.585748098595869E-2</v>
      </c>
      <c r="Q28" s="68">
        <f>IFERROR((VLOOKUP($K28,$A:$I,2,FALSE)/VLOOKUP(EOMONTH($K28,-LEFT(Q$2,LEN(Q$2)-1)*12),$A:$I,2,FALSE))^(1/LEFT(Q$2,LEN(Q$2)-1))-1,"")</f>
        <v>8.0663255925013333E-2</v>
      </c>
      <c r="R28" s="68"/>
      <c r="T28" s="66">
        <f t="shared" si="8"/>
        <v>36160</v>
      </c>
      <c r="U28" s="68">
        <f>IFERROR((VLOOKUP($K28,$A:$I,8,FALSE)/VLOOKUP(EOMONTH($K28,-LEFT(U$2,LEN(U$2)-1)*12),$A:$I,8,FALSE))^(1/LEFT(U$2,LEN(U$2)-1))-1,"")</f>
        <v>0.28337953278443595</v>
      </c>
      <c r="V28" s="68">
        <f>IFERROR((VLOOKUP($K28,$A:$I,8,FALSE)/VLOOKUP(EOMONTH($K28,-LEFT(V$2,LEN(V$2)-1)*12),$A:$I,8,FALSE))^(1/LEFT(V$2,LEN(V$2)-1))-1,"")</f>
        <v>0.23819198796163299</v>
      </c>
      <c r="W28" s="68">
        <f>IFERROR((VLOOKUP($K28,$A:$I,8,FALSE)/VLOOKUP(EOMONTH($K28,-LEFT(W$2,LEN(W$2)-1)*12),$A:$I,8,FALSE))^(1/LEFT(W$2,LEN(W$2)-1))-1,"")</f>
        <v>0.18970516033895546</v>
      </c>
      <c r="X28" s="68">
        <f>IFERROR((VLOOKUP($K28,$A:$I,8,FALSE)/VLOOKUP(EOMONTH($K28,-LEFT(X$2,LEN(X$2)-1)*12),$A:$I,8,FALSE))^(1/LEFT(X$2,LEN(X$2)-1))-1,"")</f>
        <v>0.17468201574077868</v>
      </c>
      <c r="Y28" s="68">
        <f>IFERROR((VLOOKUP($K28,$A:$I,8,FALSE)/VLOOKUP(EOMONTH($K28,-LEFT(Y$2,LEN(Y$2)-1)*12),$A:$I,8,FALSE))^(1/LEFT(Y$2,LEN(Y$2)-1))-1,"")</f>
        <v>0.1247637671716102</v>
      </c>
      <c r="Z28" s="68">
        <f>IFERROR((VLOOKUP($K28,$A:$I,8,FALSE)/VLOOKUP(EOMONTH($K28,-LEFT(Z$2,LEN(Z$2)-1)*12),$A:$I,8,FALSE))^(1/LEFT(Z$2,LEN(Z$2)-1))-1,"")</f>
        <v>0.11810197068890971</v>
      </c>
      <c r="AA28" s="68"/>
      <c r="AC28" s="8"/>
    </row>
    <row r="29" spans="1:29">
      <c r="A29" s="8">
        <v>35795</v>
      </c>
      <c r="B29" s="5">
        <v>970.43</v>
      </c>
      <c r="C29" s="11">
        <f t="shared" si="1"/>
        <v>0.31008181008180991</v>
      </c>
      <c r="D29" s="6">
        <f t="shared" si="2"/>
        <v>8.5633984595644419E-2</v>
      </c>
      <c r="E29" s="5">
        <f>VLOOKUP(A29,Dywidendy!A:D,4,FALSE)</f>
        <v>15.5</v>
      </c>
      <c r="F29" s="6">
        <f t="shared" si="3"/>
        <v>1.5972300938759107E-2</v>
      </c>
      <c r="G29" s="11">
        <f t="shared" si="6"/>
        <v>0.33100683100683082</v>
      </c>
      <c r="H29" s="5">
        <f t="shared" si="4"/>
        <v>5334.8578996934611</v>
      </c>
      <c r="I29" s="6">
        <f t="shared" si="5"/>
        <v>0.12572286212806838</v>
      </c>
      <c r="J29" s="3"/>
      <c r="K29" s="66">
        <f t="shared" si="7"/>
        <v>35795</v>
      </c>
      <c r="L29" s="68">
        <f>IFERROR((VLOOKUP($K29,$A:$I,2,FALSE)/VLOOKUP(EOMONTH($K29,-LEFT(L$2,LEN(L$2)-1)*12),$A:$I,2,FALSE))^(1/LEFT(L$2,LEN(L$2)-1))-1,"")</f>
        <v>0.31008181008180991</v>
      </c>
      <c r="M29" s="68">
        <f>IFERROR((VLOOKUP($K29,$A:$I,2,FALSE)/VLOOKUP(EOMONTH($K29,-LEFT(M$2,LEN(M$2)-1)*12),$A:$I,2,FALSE))^(1/LEFT(M$2,LEN(M$2)-1))-1,"")</f>
        <v>0.17368981870995093</v>
      </c>
      <c r="N29" s="68">
        <f>IFERROR((VLOOKUP($K29,$A:$I,2,FALSE)/VLOOKUP(EOMONTH($K29,-LEFT(N$2,LEN(N$2)-1)*12),$A:$I,2,FALSE))^(1/LEFT(N$2,LEN(N$2)-1))-1,"")</f>
        <v>0.14660191327446981</v>
      </c>
      <c r="O29" s="68">
        <f>IFERROR((VLOOKUP($K29,$A:$I,2,FALSE)/VLOOKUP(EOMONTH($K29,-LEFT(O$2,LEN(O$2)-1)*12),$A:$I,2,FALSE))^(1/LEFT(O$2,LEN(O$2)-1))-1,"")</f>
        <v>0.12315368113613001</v>
      </c>
      <c r="P29" s="68">
        <f>IFERROR((VLOOKUP($K29,$A:$I,2,FALSE)/VLOOKUP(EOMONTH($K29,-LEFT(P$2,LEN(P$2)-1)*12),$A:$I,2,FALSE))^(1/LEFT(P$2,LEN(P$2)-1))-1,"")</f>
        <v>7.9988334586001519E-2</v>
      </c>
      <c r="Q29" s="68">
        <f>IFERROR((VLOOKUP($K29,$A:$I,2,FALSE)/VLOOKUP(EOMONTH($K29,-LEFT(Q$2,LEN(Q$2)-1)*12),$A:$I,2,FALSE))^(1/LEFT(Q$2,LEN(Q$2)-1))-1,"")</f>
        <v>8.2992178835781472E-2</v>
      </c>
      <c r="R29" s="68"/>
      <c r="T29" s="66">
        <f t="shared" si="8"/>
        <v>35795</v>
      </c>
      <c r="U29" s="68">
        <f>IFERROR((VLOOKUP($K29,$A:$I,8,FALSE)/VLOOKUP(EOMONTH($K29,-LEFT(U$2,LEN(U$2)-1)*12),$A:$I,8,FALSE))^(1/LEFT(U$2,LEN(U$2)-1))-1,"")</f>
        <v>0.33100683100683082</v>
      </c>
      <c r="V29" s="68">
        <f>IFERROR((VLOOKUP($K29,$A:$I,8,FALSE)/VLOOKUP(EOMONTH($K29,-LEFT(V$2,LEN(V$2)-1)*12),$A:$I,8,FALSE))^(1/LEFT(V$2,LEN(V$2)-1))-1,"")</f>
        <v>0.20046638800359706</v>
      </c>
      <c r="W29" s="68">
        <f>IFERROR((VLOOKUP($K29,$A:$I,8,FALSE)/VLOOKUP(EOMONTH($K29,-LEFT(W$2,LEN(W$2)-1)*12),$A:$I,8,FALSE))^(1/LEFT(W$2,LEN(W$2)-1))-1,"")</f>
        <v>0.17809232881750803</v>
      </c>
      <c r="X29" s="68">
        <f>IFERROR((VLOOKUP($K29,$A:$I,8,FALSE)/VLOOKUP(EOMONTH($K29,-LEFT(X$2,LEN(X$2)-1)*12),$A:$I,8,FALSE))^(1/LEFT(X$2,LEN(X$2)-1))-1,"")</f>
        <v>0.16371939435679406</v>
      </c>
      <c r="Y29" s="68">
        <f>IFERROR((VLOOKUP($K29,$A:$I,8,FALSE)/VLOOKUP(EOMONTH($K29,-LEFT(Y$2,LEN(Y$2)-1)*12),$A:$I,8,FALSE))^(1/LEFT(Y$2,LEN(Y$2)-1))-1,"")</f>
        <v>0.11928252583904797</v>
      </c>
      <c r="Z29" s="68">
        <f>IFERROR((VLOOKUP($K29,$A:$I,8,FALSE)/VLOOKUP(EOMONTH($K29,-LEFT(Z$2,LEN(Z$2)-1)*12),$A:$I,8,FALSE))^(1/LEFT(Z$2,LEN(Z$2)-1))-1,"")</f>
        <v>0.12101906753759795</v>
      </c>
      <c r="AA29" s="68"/>
      <c r="AC29" s="8"/>
    </row>
    <row r="30" spans="1:29">
      <c r="A30" s="8">
        <v>35430</v>
      </c>
      <c r="B30" s="5">
        <v>740.74</v>
      </c>
      <c r="C30" s="11">
        <f t="shared" si="1"/>
        <v>0.20263666325718832</v>
      </c>
      <c r="D30" s="6">
        <f t="shared" si="2"/>
        <v>8.1207852370023925E-2</v>
      </c>
      <c r="E30" s="5">
        <f>VLOOKUP(A30,Dywidendy!A:D,4,FALSE)</f>
        <v>14.9</v>
      </c>
      <c r="F30" s="6">
        <f t="shared" si="3"/>
        <v>2.0115020115020116E-2</v>
      </c>
      <c r="G30" s="11">
        <f t="shared" si="6"/>
        <v>0.22682772392966744</v>
      </c>
      <c r="H30" s="5">
        <f t="shared" si="4"/>
        <v>4008.1371300385777</v>
      </c>
      <c r="I30" s="6">
        <f t="shared" si="5"/>
        <v>0.12163096545594621</v>
      </c>
      <c r="J30" s="3"/>
      <c r="K30" s="66">
        <f t="shared" si="7"/>
        <v>35430</v>
      </c>
      <c r="L30" s="68">
        <f>IFERROR((VLOOKUP($K30,$A:$I,2,FALSE)/VLOOKUP(EOMONTH($K30,-LEFT(L$2,LEN(L$2)-1)*12),$A:$I,2,FALSE))^(1/LEFT(L$2,LEN(L$2)-1))-1,"")</f>
        <v>0.20263666325718832</v>
      </c>
      <c r="M30" s="68">
        <f>IFERROR((VLOOKUP($K30,$A:$I,2,FALSE)/VLOOKUP(EOMONTH($K30,-LEFT(M$2,LEN(M$2)-1)*12),$A:$I,2,FALSE))^(1/LEFT(M$2,LEN(M$2)-1))-1,"")</f>
        <v>0.12172707868902277</v>
      </c>
      <c r="N30" s="68">
        <f>IFERROR((VLOOKUP($K30,$A:$I,2,FALSE)/VLOOKUP(EOMONTH($K30,-LEFT(N$2,LEN(N$2)-1)*12),$A:$I,2,FALSE))^(1/LEFT(N$2,LEN(N$2)-1))-1,"")</f>
        <v>0.11829026827577982</v>
      </c>
      <c r="O30" s="68">
        <f>IFERROR((VLOOKUP($K30,$A:$I,2,FALSE)/VLOOKUP(EOMONTH($K30,-LEFT(O$2,LEN(O$2)-1)*12),$A:$I,2,FALSE))^(1/LEFT(O$2,LEN(O$2)-1))-1,"")</f>
        <v>0.10133882136910177</v>
      </c>
      <c r="P30" s="68">
        <f>IFERROR((VLOOKUP($K30,$A:$I,2,FALSE)/VLOOKUP(EOMONTH($K30,-LEFT(P$2,LEN(P$2)-1)*12),$A:$I,2,FALSE))^(1/LEFT(P$2,LEN(P$2)-1))-1,"")</f>
        <v>7.6860881806995573E-2</v>
      </c>
      <c r="Q30" s="68">
        <f>IFERROR((VLOOKUP($K30,$A:$I,2,FALSE)/VLOOKUP(EOMONTH($K30,-LEFT(Q$2,LEN(Q$2)-1)*12),$A:$I,2,FALSE))^(1/LEFT(Q$2,LEN(Q$2)-1))-1,"")</f>
        <v>7.1558041761852653E-2</v>
      </c>
      <c r="R30" s="68"/>
      <c r="T30" s="66">
        <f t="shared" si="8"/>
        <v>35430</v>
      </c>
      <c r="U30" s="68">
        <f>IFERROR((VLOOKUP($K30,$A:$I,8,FALSE)/VLOOKUP(EOMONTH($K30,-LEFT(U$2,LEN(U$2)-1)*12),$A:$I,8,FALSE))^(1/LEFT(U$2,LEN(U$2)-1))-1,"")</f>
        <v>0.22682772392966744</v>
      </c>
      <c r="V30" s="68">
        <f>IFERROR((VLOOKUP($K30,$A:$I,8,FALSE)/VLOOKUP(EOMONTH($K30,-LEFT(V$2,LEN(V$2)-1)*12),$A:$I,8,FALSE))^(1/LEFT(V$2,LEN(V$2)-1))-1,"")</f>
        <v>0.15011953772089237</v>
      </c>
      <c r="W30" s="68">
        <f>IFERROR((VLOOKUP($K30,$A:$I,8,FALSE)/VLOOKUP(EOMONTH($K30,-LEFT(W$2,LEN(W$2)-1)*12),$A:$I,8,FALSE))^(1/LEFT(W$2,LEN(W$2)-1))-1,"")</f>
        <v>0.15121011515979577</v>
      </c>
      <c r="X30" s="68">
        <f>IFERROR((VLOOKUP($K30,$A:$I,8,FALSE)/VLOOKUP(EOMONTH($K30,-LEFT(X$2,LEN(X$2)-1)*12),$A:$I,8,FALSE))^(1/LEFT(X$2,LEN(X$2)-1))-1,"")</f>
        <v>0.14294916539816471</v>
      </c>
      <c r="Y30" s="68">
        <f>IFERROR((VLOOKUP($K30,$A:$I,8,FALSE)/VLOOKUP(EOMONTH($K30,-LEFT(Y$2,LEN(Y$2)-1)*12),$A:$I,8,FALSE))^(1/LEFT(Y$2,LEN(Y$2)-1))-1,"")</f>
        <v>0.11656123267343554</v>
      </c>
      <c r="Z30" s="68">
        <f>IFERROR((VLOOKUP($K30,$A:$I,8,FALSE)/VLOOKUP(EOMONTH($K30,-LEFT(Z$2,LEN(Z$2)-1)*12),$A:$I,8,FALSE))^(1/LEFT(Z$2,LEN(Z$2)-1))-1,"")</f>
        <v>0.10995854353353951</v>
      </c>
      <c r="AA30" s="68"/>
      <c r="AC30" s="8"/>
    </row>
    <row r="31" spans="1:29">
      <c r="A31" s="8">
        <v>35064</v>
      </c>
      <c r="B31" s="5">
        <v>615.92999999999995</v>
      </c>
      <c r="C31" s="11">
        <f t="shared" si="1"/>
        <v>0.34110653863740281</v>
      </c>
      <c r="D31" s="6">
        <f t="shared" si="2"/>
        <v>7.8653515885530823E-2</v>
      </c>
      <c r="E31" s="5">
        <f>VLOOKUP(A31,Dywidendy!A:D,4,FALSE)</f>
        <v>13.79</v>
      </c>
      <c r="F31" s="6">
        <f t="shared" si="3"/>
        <v>2.2388907830435276E-2</v>
      </c>
      <c r="G31" s="11">
        <f t="shared" si="6"/>
        <v>0.3711324493217496</v>
      </c>
      <c r="H31" s="5">
        <f t="shared" si="4"/>
        <v>3267.0741391464994</v>
      </c>
      <c r="I31" s="6">
        <f t="shared" si="5"/>
        <v>0.11939870377243533</v>
      </c>
      <c r="J31" s="3"/>
      <c r="K31" s="66">
        <f t="shared" si="7"/>
        <v>35064</v>
      </c>
      <c r="L31" s="68">
        <f>IFERROR((VLOOKUP($K31,$A:$I,2,FALSE)/VLOOKUP(EOMONTH($K31,-LEFT(L$2,LEN(L$2)-1)*12),$A:$I,2,FALSE))^(1/LEFT(L$2,LEN(L$2)-1))-1,"")</f>
        <v>0.34110653863740281</v>
      </c>
      <c r="M31" s="68">
        <f>IFERROR((VLOOKUP($K31,$A:$I,2,FALSE)/VLOOKUP(EOMONTH($K31,-LEFT(M$2,LEN(M$2)-1)*12),$A:$I,2,FALSE))^(1/LEFT(M$2,LEN(M$2)-1))-1,"")</f>
        <v>0.13278006333100212</v>
      </c>
      <c r="N31" s="68">
        <f>IFERROR((VLOOKUP($K31,$A:$I,2,FALSE)/VLOOKUP(EOMONTH($K31,-LEFT(N$2,LEN(N$2)-1)*12),$A:$I,2,FALSE))^(1/LEFT(N$2,LEN(N$2)-1))-1,"")</f>
        <v>0.11292858439689568</v>
      </c>
      <c r="O31" s="68">
        <f>IFERROR((VLOOKUP($K31,$A:$I,2,FALSE)/VLOOKUP(EOMONTH($K31,-LEFT(O$2,LEN(O$2)-1)*12),$A:$I,2,FALSE))^(1/LEFT(O$2,LEN(O$2)-1))-1,"")</f>
        <v>0.10082592417807801</v>
      </c>
      <c r="P31" s="68">
        <f>IFERROR((VLOOKUP($K31,$A:$I,2,FALSE)/VLOOKUP(EOMONTH($K31,-LEFT(P$2,LEN(P$2)-1)*12),$A:$I,2,FALSE))^(1/LEFT(P$2,LEN(P$2)-1))-1,"")</f>
        <v>6.5264072666834316E-2</v>
      </c>
      <c r="Q31" s="68">
        <f>IFERROR((VLOOKUP($K31,$A:$I,2,FALSE)/VLOOKUP(EOMONTH($K31,-LEFT(Q$2,LEN(Q$2)-1)*12),$A:$I,2,FALSE))^(1/LEFT(Q$2,LEN(Q$2)-1))-1,"")</f>
        <v>6.7315392026357612E-2</v>
      </c>
      <c r="R31" s="68"/>
      <c r="T31" s="66">
        <f t="shared" si="8"/>
        <v>35064</v>
      </c>
      <c r="U31" s="68">
        <f>IFERROR((VLOOKUP($K31,$A:$I,8,FALSE)/VLOOKUP(EOMONTH($K31,-LEFT(U$2,LEN(U$2)-1)*12),$A:$I,8,FALSE))^(1/LEFT(U$2,LEN(U$2)-1))-1,"")</f>
        <v>0.3711324493217496</v>
      </c>
      <c r="V31" s="68">
        <f>IFERROR((VLOOKUP($K31,$A:$I,8,FALSE)/VLOOKUP(EOMONTH($K31,-LEFT(V$2,LEN(V$2)-1)*12),$A:$I,8,FALSE))^(1/LEFT(V$2,LEN(V$2)-1))-1,"")</f>
        <v>0.16352506809435718</v>
      </c>
      <c r="W31" s="68">
        <f>IFERROR((VLOOKUP($K31,$A:$I,8,FALSE)/VLOOKUP(EOMONTH($K31,-LEFT(W$2,LEN(W$2)-1)*12),$A:$I,8,FALSE))^(1/LEFT(W$2,LEN(W$2)-1))-1,"")</f>
        <v>0.14726172140526161</v>
      </c>
      <c r="X31" s="68">
        <f>IFERROR((VLOOKUP($K31,$A:$I,8,FALSE)/VLOOKUP(EOMONTH($K31,-LEFT(X$2,LEN(X$2)-1)*12),$A:$I,8,FALSE))^(1/LEFT(X$2,LEN(X$2)-1))-1,"")</f>
        <v>0.14339294240795875</v>
      </c>
      <c r="Y31" s="68">
        <f>IFERROR((VLOOKUP($K31,$A:$I,8,FALSE)/VLOOKUP(EOMONTH($K31,-LEFT(Y$2,LEN(Y$2)-1)*12),$A:$I,8,FALSE))^(1/LEFT(Y$2,LEN(Y$2)-1))-1,"")</f>
        <v>0.10509624866666734</v>
      </c>
      <c r="Z31" s="68">
        <f>IFERROR((VLOOKUP($K31,$A:$I,8,FALSE)/VLOOKUP(EOMONTH($K31,-LEFT(Z$2,LEN(Z$2)-1)*12),$A:$I,8,FALSE))^(1/LEFT(Z$2,LEN(Z$2)-1))-1,"")</f>
        <v>0.10602523140606745</v>
      </c>
      <c r="AA31" s="68"/>
      <c r="AC31" s="8"/>
    </row>
    <row r="32" spans="1:29">
      <c r="A32" s="8">
        <v>34699</v>
      </c>
      <c r="B32" s="5">
        <v>459.27</v>
      </c>
      <c r="C32" s="11">
        <f t="shared" si="1"/>
        <v>-1.5392860971165212E-2</v>
      </c>
      <c r="D32" s="6">
        <f t="shared" si="2"/>
        <v>7.3327824622922089E-2</v>
      </c>
      <c r="E32" s="5">
        <f>VLOOKUP(A32,Dywidendy!A:D,4,FALSE)</f>
        <v>13.17</v>
      </c>
      <c r="F32" s="6">
        <f t="shared" si="3"/>
        <v>2.867594225618917E-2</v>
      </c>
      <c r="G32" s="11">
        <f t="shared" si="6"/>
        <v>1.2841676492657328E-2</v>
      </c>
      <c r="H32" s="5">
        <f t="shared" si="4"/>
        <v>2382.7560501267435</v>
      </c>
      <c r="I32" s="6">
        <f t="shared" si="5"/>
        <v>0.1142500171941363</v>
      </c>
      <c r="J32" s="3"/>
      <c r="K32" s="66">
        <f t="shared" si="7"/>
        <v>34699</v>
      </c>
      <c r="L32" s="68">
        <f>IFERROR((VLOOKUP($K32,$A:$I,2,FALSE)/VLOOKUP(EOMONTH($K32,-LEFT(L$2,LEN(L$2)-1)*12),$A:$I,2,FALSE))^(1/LEFT(L$2,LEN(L$2)-1))-1,"")</f>
        <v>-1.5392860971165212E-2</v>
      </c>
      <c r="M32" s="68">
        <f>IFERROR((VLOOKUP($K32,$A:$I,2,FALSE)/VLOOKUP(EOMONTH($K32,-LEFT(M$2,LEN(M$2)-1)*12),$A:$I,2,FALSE))^(1/LEFT(M$2,LEN(M$2)-1))-1,"")</f>
        <v>5.3805125392435649E-2</v>
      </c>
      <c r="N32" s="68">
        <f>IFERROR((VLOOKUP($K32,$A:$I,2,FALSE)/VLOOKUP(EOMONTH($K32,-LEFT(N$2,LEN(N$2)-1)*12),$A:$I,2,FALSE))^(1/LEFT(N$2,LEN(N$2)-1))-1,"")</f>
        <v>0.10629969303901454</v>
      </c>
      <c r="O32" s="68">
        <f>IFERROR((VLOOKUP($K32,$A:$I,2,FALSE)/VLOOKUP(EOMONTH($K32,-LEFT(O$2,LEN(O$2)-1)*12),$A:$I,2,FALSE))^(1/LEFT(O$2,LEN(O$2)-1))-1,"")</f>
        <v>9.9764922234452547E-2</v>
      </c>
      <c r="P32" s="68">
        <f>IFERROR((VLOOKUP($K32,$A:$I,2,FALSE)/VLOOKUP(EOMONTH($K32,-LEFT(P$2,LEN(P$2)-1)*12),$A:$I,2,FALSE))^(1/LEFT(P$2,LEN(P$2)-1))-1,"")</f>
        <v>5.794789559660396E-2</v>
      </c>
      <c r="Q32" s="68">
        <f>IFERROR((VLOOKUP($K32,$A:$I,2,FALSE)/VLOOKUP(EOMONTH($K32,-LEFT(Q$2,LEN(Q$2)-1)*12),$A:$I,2,FALSE))^(1/LEFT(Q$2,LEN(Q$2)-1))-1,"")</f>
        <v>6.5737317047317001E-2</v>
      </c>
      <c r="R32" s="68"/>
      <c r="T32" s="66">
        <f t="shared" si="8"/>
        <v>34699</v>
      </c>
      <c r="U32" s="68">
        <f>IFERROR((VLOOKUP($K32,$A:$I,8,FALSE)/VLOOKUP(EOMONTH($K32,-LEFT(U$2,LEN(U$2)-1)*12),$A:$I,8,FALSE))^(1/LEFT(U$2,LEN(U$2)-1))-1,"")</f>
        <v>1.2841676492657328E-2</v>
      </c>
      <c r="V32" s="68">
        <f>IFERROR((VLOOKUP($K32,$A:$I,8,FALSE)/VLOOKUP(EOMONTH($K32,-LEFT(V$2,LEN(V$2)-1)*12),$A:$I,8,FALSE))^(1/LEFT(V$2,LEN(V$2)-1))-1,"")</f>
        <v>8.5401633989754533E-2</v>
      </c>
      <c r="W32" s="68">
        <f>IFERROR((VLOOKUP($K32,$A:$I,8,FALSE)/VLOOKUP(EOMONTH($K32,-LEFT(W$2,LEN(W$2)-1)*12),$A:$I,8,FALSE))^(1/LEFT(W$2,LEN(W$2)-1))-1,"")</f>
        <v>0.14209081538935386</v>
      </c>
      <c r="X32" s="68">
        <f>IFERROR((VLOOKUP($K32,$A:$I,8,FALSE)/VLOOKUP(EOMONTH($K32,-LEFT(X$2,LEN(X$2)-1)*12),$A:$I,8,FALSE))^(1/LEFT(X$2,LEN(X$2)-1))-1,"")</f>
        <v>0.14331088223046584</v>
      </c>
      <c r="Y32" s="68">
        <f>IFERROR((VLOOKUP($K32,$A:$I,8,FALSE)/VLOOKUP(EOMONTH($K32,-LEFT(Y$2,LEN(Y$2)-1)*12),$A:$I,8,FALSE))^(1/LEFT(Y$2,LEN(Y$2)-1))-1,"")</f>
        <v>9.77575361244023E-2</v>
      </c>
      <c r="Z32" s="68">
        <f>IFERROR((VLOOKUP($K32,$A:$I,8,FALSE)/VLOOKUP(EOMONTH($K32,-LEFT(Z$2,LEN(Z$2)-1)*12),$A:$I,8,FALSE))^(1/LEFT(Z$2,LEN(Z$2)-1))-1,"")</f>
        <v>0.10475672098204059</v>
      </c>
      <c r="AA32" s="68"/>
      <c r="AC32" s="8"/>
    </row>
    <row r="33" spans="1:29">
      <c r="A33" s="8">
        <v>34334</v>
      </c>
      <c r="B33" s="5">
        <v>466.45</v>
      </c>
      <c r="C33" s="11">
        <f t="shared" si="1"/>
        <v>7.0551513621445405E-2</v>
      </c>
      <c r="D33" s="6">
        <f t="shared" si="2"/>
        <v>7.5483543934972364E-2</v>
      </c>
      <c r="E33" s="5">
        <f>VLOOKUP(A33,Dywidendy!A:D,4,FALSE)</f>
        <v>12.58</v>
      </c>
      <c r="F33" s="6">
        <f t="shared" si="3"/>
        <v>2.6969664487083291E-2</v>
      </c>
      <c r="G33" s="11">
        <f t="shared" si="6"/>
        <v>9.9423928759954983E-2</v>
      </c>
      <c r="H33" s="5">
        <f t="shared" si="4"/>
        <v>2352.5454228719404</v>
      </c>
      <c r="I33" s="6">
        <f t="shared" si="5"/>
        <v>0.11672540343758642</v>
      </c>
      <c r="J33" s="3"/>
      <c r="K33" s="66">
        <f t="shared" si="7"/>
        <v>34334</v>
      </c>
      <c r="L33" s="68">
        <f>IFERROR((VLOOKUP($K33,$A:$I,2,FALSE)/VLOOKUP(EOMONTH($K33,-LEFT(L$2,LEN(L$2)-1)*12),$A:$I,2,FALSE))^(1/LEFT(L$2,LEN(L$2)-1))-1,"")</f>
        <v>7.0551513621445405E-2</v>
      </c>
      <c r="M33" s="68">
        <f>IFERROR((VLOOKUP($K33,$A:$I,2,FALSE)/VLOOKUP(EOMONTH($K33,-LEFT(M$2,LEN(M$2)-1)*12),$A:$I,2,FALSE))^(1/LEFT(M$2,LEN(M$2)-1))-1,"")</f>
        <v>0.10927592683374487</v>
      </c>
      <c r="N33" s="68">
        <f>IFERROR((VLOOKUP($K33,$A:$I,2,FALSE)/VLOOKUP(EOMONTH($K33,-LEFT(N$2,LEN(N$2)-1)*12),$A:$I,2,FALSE))^(1/LEFT(N$2,LEN(N$2)-1))-1,"")</f>
        <v>0.10955936627794305</v>
      </c>
      <c r="O33" s="68">
        <f>IFERROR((VLOOKUP($K33,$A:$I,2,FALSE)/VLOOKUP(EOMONTH($K33,-LEFT(O$2,LEN(O$2)-1)*12),$A:$I,2,FALSE))^(1/LEFT(O$2,LEN(O$2)-1))-1,"")</f>
        <v>8.1381389645845958E-2</v>
      </c>
      <c r="P33" s="68">
        <f>IFERROR((VLOOKUP($K33,$A:$I,2,FALSE)/VLOOKUP(EOMONTH($K33,-LEFT(P$2,LEN(P$2)-1)*12),$A:$I,2,FALSE))^(1/LEFT(P$2,LEN(P$2)-1))-1,"")</f>
        <v>6.280666170964655E-2</v>
      </c>
      <c r="Q33" s="68">
        <f>IFERROR((VLOOKUP($K33,$A:$I,2,FALSE)/VLOOKUP(EOMONTH($K33,-LEFT(Q$2,LEN(Q$2)-1)*12),$A:$I,2,FALSE))^(1/LEFT(Q$2,LEN(Q$2)-1))-1,"")</f>
        <v>7.6104526805356398E-2</v>
      </c>
      <c r="R33" s="68"/>
      <c r="T33" s="66">
        <f t="shared" si="8"/>
        <v>34334</v>
      </c>
      <c r="U33" s="68">
        <f>IFERROR((VLOOKUP($K33,$A:$I,8,FALSE)/VLOOKUP(EOMONTH($K33,-LEFT(U$2,LEN(U$2)-1)*12),$A:$I,8,FALSE))^(1/LEFT(U$2,LEN(U$2)-1))-1,"")</f>
        <v>9.9423928759954983E-2</v>
      </c>
      <c r="V33" s="68">
        <f>IFERROR((VLOOKUP($K33,$A:$I,8,FALSE)/VLOOKUP(EOMONTH($K33,-LEFT(V$2,LEN(V$2)-1)*12),$A:$I,8,FALSE))^(1/LEFT(V$2,LEN(V$2)-1))-1,"")</f>
        <v>0.14311704670875125</v>
      </c>
      <c r="W33" s="68">
        <f>IFERROR((VLOOKUP($K33,$A:$I,8,FALSE)/VLOOKUP(EOMONTH($K33,-LEFT(W$2,LEN(W$2)-1)*12),$A:$I,8,FALSE))^(1/LEFT(W$2,LEN(W$2)-1))-1,"")</f>
        <v>0.147263575472804</v>
      </c>
      <c r="X33" s="68">
        <f>IFERROR((VLOOKUP($K33,$A:$I,8,FALSE)/VLOOKUP(EOMONTH($K33,-LEFT(X$2,LEN(X$2)-1)*12),$A:$I,8,FALSE))^(1/LEFT(X$2,LEN(X$2)-1))-1,"")</f>
        <v>0.1254876182024236</v>
      </c>
      <c r="Y33" s="68">
        <f>IFERROR((VLOOKUP($K33,$A:$I,8,FALSE)/VLOOKUP(EOMONTH($K33,-LEFT(Y$2,LEN(Y$2)-1)*12),$A:$I,8,FALSE))^(1/LEFT(Y$2,LEN(Y$2)-1))-1,"")</f>
        <v>0.10282851712550212</v>
      </c>
      <c r="Z33" s="68">
        <f>IFERROR((VLOOKUP($K33,$A:$I,8,FALSE)/VLOOKUP(EOMONTH($K33,-LEFT(Z$2,LEN(Z$2)-1)*12),$A:$I,8,FALSE))^(1/LEFT(Z$2,LEN(Z$2)-1))-1,"")</f>
        <v>0.11588390843766416</v>
      </c>
      <c r="AA33" s="68"/>
      <c r="AC33" s="8"/>
    </row>
    <row r="34" spans="1:29">
      <c r="A34" s="8">
        <v>33969</v>
      </c>
      <c r="B34" s="5">
        <v>435.71</v>
      </c>
      <c r="C34" s="11">
        <f t="shared" si="1"/>
        <v>4.4642643074636279E-2</v>
      </c>
      <c r="D34" s="6">
        <f t="shared" si="2"/>
        <v>7.5601249752719868E-2</v>
      </c>
      <c r="E34" s="5">
        <f>VLOOKUP(A34,Dywidendy!A:D,4,FALSE)</f>
        <v>12.39</v>
      </c>
      <c r="F34" s="6">
        <f t="shared" si="3"/>
        <v>2.8436345275527304E-2</v>
      </c>
      <c r="G34" s="11">
        <f t="shared" si="6"/>
        <v>7.4348461962645995E-2</v>
      </c>
      <c r="H34" s="5">
        <f t="shared" si="4"/>
        <v>2139.7982719235397</v>
      </c>
      <c r="I34" s="6">
        <f t="shared" si="5"/>
        <v>0.1171406449419099</v>
      </c>
      <c r="J34" s="3"/>
      <c r="K34" s="66">
        <f t="shared" si="7"/>
        <v>33969</v>
      </c>
      <c r="L34" s="68">
        <f>IFERROR((VLOOKUP($K34,$A:$I,2,FALSE)/VLOOKUP(EOMONTH($K34,-LEFT(L$2,LEN(L$2)-1)*12),$A:$I,2,FALSE))^(1/LEFT(L$2,LEN(L$2)-1))-1,"")</f>
        <v>4.4642643074636279E-2</v>
      </c>
      <c r="M34" s="68">
        <f>IFERROR((VLOOKUP($K34,$A:$I,2,FALSE)/VLOOKUP(EOMONTH($K34,-LEFT(M$2,LEN(M$2)-1)*12),$A:$I,2,FALSE))^(1/LEFT(M$2,LEN(M$2)-1))-1,"")</f>
        <v>0.12013917695026866</v>
      </c>
      <c r="N34" s="68">
        <f>IFERROR((VLOOKUP($K34,$A:$I,2,FALSE)/VLOOKUP(EOMONTH($K34,-LEFT(N$2,LEN(N$2)-1)*12),$A:$I,2,FALSE))^(1/LEFT(N$2,LEN(N$2)-1))-1,"")</f>
        <v>0.11971853428494761</v>
      </c>
      <c r="O34" s="68">
        <f>IFERROR((VLOOKUP($K34,$A:$I,2,FALSE)/VLOOKUP(EOMONTH($K34,-LEFT(O$2,LEN(O$2)-1)*12),$A:$I,2,FALSE))^(1/LEFT(O$2,LEN(O$2)-1))-1,"")</f>
        <v>6.7472207918573668E-2</v>
      </c>
      <c r="P34" s="68">
        <f>IFERROR((VLOOKUP($K34,$A:$I,2,FALSE)/VLOOKUP(EOMONTH($K34,-LEFT(P$2,LEN(P$2)-1)*12),$A:$I,2,FALSE))^(1/LEFT(P$2,LEN(P$2)-1))-1,"")</f>
        <v>6.6528026104334836E-2</v>
      </c>
      <c r="Q34" s="68">
        <f>IFERROR((VLOOKUP($K34,$A:$I,2,FALSE)/VLOOKUP(EOMONTH($K34,-LEFT(Q$2,LEN(Q$2)-1)*12),$A:$I,2,FALSE))^(1/LEFT(Q$2,LEN(Q$2)-1))-1,"")</f>
        <v>7.2432950786408323E-2</v>
      </c>
      <c r="R34" s="68"/>
      <c r="T34" s="66">
        <f t="shared" si="8"/>
        <v>33969</v>
      </c>
      <c r="U34" s="68">
        <f>IFERROR((VLOOKUP($K34,$A:$I,8,FALSE)/VLOOKUP(EOMONTH($K34,-LEFT(U$2,LEN(U$2)-1)*12),$A:$I,8,FALSE))^(1/LEFT(U$2,LEN(U$2)-1))-1,"")</f>
        <v>7.4348461962645995E-2</v>
      </c>
      <c r="V34" s="68">
        <f>IFERROR((VLOOKUP($K34,$A:$I,8,FALSE)/VLOOKUP(EOMONTH($K34,-LEFT(V$2,LEN(V$2)-1)*12),$A:$I,8,FALSE))^(1/LEFT(V$2,LEN(V$2)-1))-1,"")</f>
        <v>0.15613527299733176</v>
      </c>
      <c r="W34" s="68">
        <f>IFERROR((VLOOKUP($K34,$A:$I,8,FALSE)/VLOOKUP(EOMONTH($K34,-LEFT(W$2,LEN(W$2)-1)*12),$A:$I,8,FALSE))^(1/LEFT(W$2,LEN(W$2)-1))-1,"")</f>
        <v>0.15956125444746272</v>
      </c>
      <c r="X34" s="68">
        <f>IFERROR((VLOOKUP($K34,$A:$I,8,FALSE)/VLOOKUP(EOMONTH($K34,-LEFT(X$2,LEN(X$2)-1)*12),$A:$I,8,FALSE))^(1/LEFT(X$2,LEN(X$2)-1))-1,"")</f>
        <v>0.11142503834428696</v>
      </c>
      <c r="Y34" s="68">
        <f>IFERROR((VLOOKUP($K34,$A:$I,8,FALSE)/VLOOKUP(EOMONTH($K34,-LEFT(Y$2,LEN(Y$2)-1)*12),$A:$I,8,FALSE))^(1/LEFT(Y$2,LEN(Y$2)-1))-1,"")</f>
        <v>0.10681274807540375</v>
      </c>
      <c r="Z34" s="68">
        <f>IFERROR((VLOOKUP($K34,$A:$I,8,FALSE)/VLOOKUP(EOMONTH($K34,-LEFT(Z$2,LEN(Z$2)-1)*12),$A:$I,8,FALSE))^(1/LEFT(Z$2,LEN(Z$2)-1))-1,"")</f>
        <v>0.11291620065177255</v>
      </c>
      <c r="AA34" s="68"/>
      <c r="AC34" s="8"/>
    </row>
    <row r="35" spans="1:29">
      <c r="A35" s="8">
        <v>33603</v>
      </c>
      <c r="B35" s="5">
        <v>417.09</v>
      </c>
      <c r="C35" s="11">
        <f t="shared" ref="C35:C66" si="9">B35/B36-1</f>
        <v>0.26306704621161625</v>
      </c>
      <c r="D35" s="6">
        <f t="shared" ref="D35:D66" si="10">(B35/$B$76)^(1/(YEAR(A35)-YEAR($A$76)))-1</f>
        <v>7.6367690483638784E-2</v>
      </c>
      <c r="E35" s="5">
        <f>VLOOKUP(A35,Dywidendy!A:D,4,FALSE)</f>
        <v>12.2</v>
      </c>
      <c r="F35" s="6">
        <f t="shared" ref="F35:F66" si="11">E35/B35</f>
        <v>2.9250281713778799E-2</v>
      </c>
      <c r="G35" s="11">
        <f t="shared" si="6"/>
        <v>0.30001211313669662</v>
      </c>
      <c r="H35" s="5">
        <f t="shared" si="4"/>
        <v>1991.7171641075408</v>
      </c>
      <c r="I35" s="6">
        <f t="shared" ref="I35:I66" si="12">(H35/$H$76)^(1/(YEAR(A35)-YEAR($A$76)))-1</f>
        <v>0.11820537913654761</v>
      </c>
      <c r="J35" s="3"/>
      <c r="K35" s="66">
        <f t="shared" si="7"/>
        <v>33603</v>
      </c>
      <c r="L35" s="68">
        <f>IFERROR((VLOOKUP($K35,$A:$I,2,FALSE)/VLOOKUP(EOMONTH($K35,-LEFT(L$2,LEN(L$2)-1)*12),$A:$I,2,FALSE))^(1/LEFT(L$2,LEN(L$2)-1))-1,"")</f>
        <v>0.26306704621161625</v>
      </c>
      <c r="M35" s="68">
        <f>IFERROR((VLOOKUP($K35,$A:$I,2,FALSE)/VLOOKUP(EOMONTH($K35,-LEFT(M$2,LEN(M$2)-1)*12),$A:$I,2,FALSE))^(1/LEFT(M$2,LEN(M$2)-1))-1,"")</f>
        <v>0.11486398775527196</v>
      </c>
      <c r="N35" s="68">
        <f>IFERROR((VLOOKUP($K35,$A:$I,2,FALSE)/VLOOKUP(EOMONTH($K35,-LEFT(N$2,LEN(N$2)-1)*12),$A:$I,2,FALSE))^(1/LEFT(N$2,LEN(N$2)-1))-1,"")</f>
        <v>0.13029458290667795</v>
      </c>
      <c r="O35" s="68">
        <f>IFERROR((VLOOKUP($K35,$A:$I,2,FALSE)/VLOOKUP(EOMONTH($K35,-LEFT(O$2,LEN(O$2)-1)*12),$A:$I,2,FALSE))^(1/LEFT(O$2,LEN(O$2)-1))-1,"")</f>
        <v>7.2907617373351385E-2</v>
      </c>
      <c r="P35" s="68">
        <f>IFERROR((VLOOKUP($K35,$A:$I,2,FALSE)/VLOOKUP(EOMONTH($K35,-LEFT(P$2,LEN(P$2)-1)*12),$A:$I,2,FALSE))^(1/LEFT(P$2,LEN(P$2)-1))-1,"")</f>
        <v>6.0524415436176371E-2</v>
      </c>
      <c r="Q35" s="68">
        <f>IFERROR((VLOOKUP($K35,$A:$I,2,FALSE)/VLOOKUP(EOMONTH($K35,-LEFT(Q$2,LEN(Q$2)-1)*12),$A:$I,2,FALSE))^(1/LEFT(Q$2,LEN(Q$2)-1))-1,"")</f>
        <v>7.4249140534781377E-2</v>
      </c>
      <c r="R35" s="68"/>
      <c r="T35" s="66">
        <f t="shared" si="8"/>
        <v>33603</v>
      </c>
      <c r="U35" s="68">
        <f>IFERROR((VLOOKUP($K35,$A:$I,8,FALSE)/VLOOKUP(EOMONTH($K35,-LEFT(U$2,LEN(U$2)-1)*12),$A:$I,8,FALSE))^(1/LEFT(U$2,LEN(U$2)-1))-1,"")</f>
        <v>0.30001211313669662</v>
      </c>
      <c r="V35" s="68">
        <f>IFERROR((VLOOKUP($K35,$A:$I,8,FALSE)/VLOOKUP(EOMONTH($K35,-LEFT(V$2,LEN(V$2)-1)*12),$A:$I,8,FALSE))^(1/LEFT(V$2,LEN(V$2)-1))-1,"")</f>
        <v>0.15230172671655495</v>
      </c>
      <c r="W35" s="68">
        <f>IFERROR((VLOOKUP($K35,$A:$I,8,FALSE)/VLOOKUP(EOMONTH($K35,-LEFT(W$2,LEN(W$2)-1)*12),$A:$I,8,FALSE))^(1/LEFT(W$2,LEN(W$2)-1))-1,"")</f>
        <v>0.17281630076003229</v>
      </c>
      <c r="X35" s="68">
        <f>IFERROR((VLOOKUP($K35,$A:$I,8,FALSE)/VLOOKUP(EOMONTH($K35,-LEFT(X$2,LEN(X$2)-1)*12),$A:$I,8,FALSE))^(1/LEFT(X$2,LEN(X$2)-1))-1,"")</f>
        <v>0.1169889810736997</v>
      </c>
      <c r="Y35" s="68">
        <f>IFERROR((VLOOKUP($K35,$A:$I,8,FALSE)/VLOOKUP(EOMONTH($K35,-LEFT(Y$2,LEN(Y$2)-1)*12),$A:$I,8,FALSE))^(1/LEFT(Y$2,LEN(Y$2)-1))-1,"")</f>
        <v>0.10077165632840845</v>
      </c>
      <c r="Z35" s="68">
        <f>IFERROR((VLOOKUP($K35,$A:$I,8,FALSE)/VLOOKUP(EOMONTH($K35,-LEFT(Z$2,LEN(Z$2)-1)*12),$A:$I,8,FALSE))^(1/LEFT(Z$2,LEN(Z$2)-1))-1,"")</f>
        <v>0.11546076347785816</v>
      </c>
      <c r="AA35" s="68"/>
      <c r="AC35" s="8"/>
    </row>
    <row r="36" spans="1:29">
      <c r="A36" s="8">
        <v>33238</v>
      </c>
      <c r="B36" s="5">
        <v>330.22</v>
      </c>
      <c r="C36" s="11">
        <f t="shared" si="9"/>
        <v>-6.5591397849462219E-2</v>
      </c>
      <c r="D36" s="6">
        <f t="shared" si="10"/>
        <v>7.2072137742227316E-2</v>
      </c>
      <c r="E36" s="5">
        <f>VLOOKUP(A36,Dywidendy!A:D,4,FALSE)</f>
        <v>12.09</v>
      </c>
      <c r="F36" s="6">
        <f t="shared" si="11"/>
        <v>3.6611955665919689E-2</v>
      </c>
      <c r="G36" s="11">
        <f t="shared" si="6"/>
        <v>-3.1380871533672861E-2</v>
      </c>
      <c r="H36" s="5">
        <f t="shared" si="4"/>
        <v>1532.0758506641016</v>
      </c>
      <c r="I36" s="6">
        <f t="shared" si="12"/>
        <v>0.11400190001013222</v>
      </c>
      <c r="J36" s="3"/>
      <c r="K36" s="66">
        <f t="shared" si="7"/>
        <v>33238</v>
      </c>
      <c r="L36" s="68">
        <f>IFERROR((VLOOKUP($K36,$A:$I,2,FALSE)/VLOOKUP(EOMONTH($K36,-LEFT(L$2,LEN(L$2)-1)*12),$A:$I,2,FALSE))^(1/LEFT(L$2,LEN(L$2)-1))-1,"")</f>
        <v>-6.5591397849462219E-2</v>
      </c>
      <c r="M36" s="68">
        <f>IFERROR((VLOOKUP($K36,$A:$I,2,FALSE)/VLOOKUP(EOMONTH($K36,-LEFT(M$2,LEN(M$2)-1)*12),$A:$I,2,FALSE))^(1/LEFT(M$2,LEN(M$2)-1))-1,"")</f>
        <v>9.3424994014704943E-2</v>
      </c>
      <c r="N36" s="68">
        <f>IFERROR((VLOOKUP($K36,$A:$I,2,FALSE)/VLOOKUP(EOMONTH($K36,-LEFT(N$2,LEN(N$2)-1)*12),$A:$I,2,FALSE))^(1/LEFT(N$2,LEN(N$2)-1))-1,"")</f>
        <v>9.2957197442522732E-2</v>
      </c>
      <c r="O36" s="68">
        <f>IFERROR((VLOOKUP($K36,$A:$I,2,FALSE)/VLOOKUP(EOMONTH($K36,-LEFT(O$2,LEN(O$2)-1)*12),$A:$I,2,FALSE))^(1/LEFT(O$2,LEN(O$2)-1))-1,"")</f>
        <v>6.5897397108888534E-2</v>
      </c>
      <c r="P36" s="68">
        <f>IFERROR((VLOOKUP($K36,$A:$I,2,FALSE)/VLOOKUP(EOMONTH($K36,-LEFT(P$2,LEN(P$2)-1)*12),$A:$I,2,FALSE))^(1/LEFT(P$2,LEN(P$2)-1))-1,"")</f>
        <v>5.962391121904842E-2</v>
      </c>
      <c r="Q36" s="68">
        <f>IFERROR((VLOOKUP($K36,$A:$I,2,FALSE)/VLOOKUP(EOMONTH($K36,-LEFT(Q$2,LEN(Q$2)-1)*12),$A:$I,2,FALSE))^(1/LEFT(Q$2,LEN(Q$2)-1))-1,"")</f>
        <v>7.2072137742227316E-2</v>
      </c>
      <c r="R36" s="68"/>
      <c r="T36" s="66">
        <f t="shared" si="8"/>
        <v>33238</v>
      </c>
      <c r="U36" s="68">
        <f>IFERROR((VLOOKUP($K36,$A:$I,8,FALSE)/VLOOKUP(EOMONTH($K36,-LEFT(U$2,LEN(U$2)-1)*12),$A:$I,8,FALSE))^(1/LEFT(U$2,LEN(U$2)-1))-1,"")</f>
        <v>-3.1380871533672861E-2</v>
      </c>
      <c r="V36" s="68">
        <f>IFERROR((VLOOKUP($K36,$A:$I,8,FALSE)/VLOOKUP(EOMONTH($K36,-LEFT(V$2,LEN(V$2)-1)*12),$A:$I,8,FALSE))^(1/LEFT(V$2,LEN(V$2)-1))-1,"")</f>
        <v>0.13122569809129803</v>
      </c>
      <c r="W36" s="68">
        <f>IFERROR((VLOOKUP($K36,$A:$I,8,FALSE)/VLOOKUP(EOMONTH($K36,-LEFT(W$2,LEN(W$2)-1)*12),$A:$I,8,FALSE))^(1/LEFT(W$2,LEN(W$2)-1))-1,"")</f>
        <v>0.13678307432163628</v>
      </c>
      <c r="X36" s="68">
        <f>IFERROR((VLOOKUP($K36,$A:$I,8,FALSE)/VLOOKUP(EOMONTH($K36,-LEFT(X$2,LEN(X$2)-1)*12),$A:$I,8,FALSE))^(1/LEFT(X$2,LEN(X$2)-1))-1,"")</f>
        <v>0.10973499320981395</v>
      </c>
      <c r="Y36" s="68">
        <f>IFERROR((VLOOKUP($K36,$A:$I,8,FALSE)/VLOOKUP(EOMONTH($K36,-LEFT(Y$2,LEN(Y$2)-1)*12),$A:$I,8,FALSE))^(1/LEFT(Y$2,LEN(Y$2)-1))-1,"")</f>
        <v>9.980068999298064E-2</v>
      </c>
      <c r="Z36" s="68">
        <f>IFERROR((VLOOKUP($K36,$A:$I,8,FALSE)/VLOOKUP(EOMONTH($K36,-LEFT(Z$2,LEN(Z$2)-1)*12),$A:$I,8,FALSE))^(1/LEFT(Z$2,LEN(Z$2)-1))-1,"")</f>
        <v>0.11400190001013222</v>
      </c>
      <c r="AA36" s="68"/>
      <c r="AC36" s="8"/>
    </row>
    <row r="37" spans="1:29">
      <c r="A37" s="8">
        <v>32873</v>
      </c>
      <c r="B37" s="5">
        <v>353.4</v>
      </c>
      <c r="C37" s="11">
        <f t="shared" si="9"/>
        <v>0.27250468097364222</v>
      </c>
      <c r="D37" s="6">
        <f t="shared" si="10"/>
        <v>7.5856751867878325E-2</v>
      </c>
      <c r="E37" s="5">
        <f>VLOOKUP(A37,Dywidendy!A:D,4,FALSE)</f>
        <v>11.06</v>
      </c>
      <c r="F37" s="6">
        <f t="shared" si="11"/>
        <v>3.12959818902094E-2</v>
      </c>
      <c r="G37" s="11">
        <f t="shared" si="6"/>
        <v>0.31232896442460012</v>
      </c>
      <c r="H37" s="5">
        <f t="shared" si="4"/>
        <v>1581.7113307373243</v>
      </c>
      <c r="I37" s="6">
        <f t="shared" si="12"/>
        <v>0.11800355665558881</v>
      </c>
      <c r="J37" s="3"/>
      <c r="K37" s="66">
        <f t="shared" si="7"/>
        <v>32873</v>
      </c>
      <c r="L37" s="68">
        <f>IFERROR((VLOOKUP($K37,$A:$I,2,FALSE)/VLOOKUP(EOMONTH($K37,-LEFT(L$2,LEN(L$2)-1)*12),$A:$I,2,FALSE))^(1/LEFT(L$2,LEN(L$2)-1))-1,"")</f>
        <v>0.27250468097364222</v>
      </c>
      <c r="M37" s="68">
        <f>IFERROR((VLOOKUP($K37,$A:$I,2,FALSE)/VLOOKUP(EOMONTH($K37,-LEFT(M$2,LEN(M$2)-1)*12),$A:$I,2,FALSE))^(1/LEFT(M$2,LEN(M$2)-1))-1,"")</f>
        <v>0.16140924097559228</v>
      </c>
      <c r="N37" s="68">
        <f>IFERROR((VLOOKUP($K37,$A:$I,2,FALSE)/VLOOKUP(EOMONTH($K37,-LEFT(N$2,LEN(N$2)-1)*12),$A:$I,2,FALSE))^(1/LEFT(N$2,LEN(N$2)-1))-1,"")</f>
        <v>0.12592228002792361</v>
      </c>
      <c r="O37" s="68">
        <f>IFERROR((VLOOKUP($K37,$A:$I,2,FALSE)/VLOOKUP(EOMONTH($K37,-LEFT(O$2,LEN(O$2)-1)*12),$A:$I,2,FALSE))^(1/LEFT(O$2,LEN(O$2)-1))-1,"")</f>
        <v>6.9571393148924354E-2</v>
      </c>
      <c r="P37" s="68">
        <f>IFERROR((VLOOKUP($K37,$A:$I,2,FALSE)/VLOOKUP(EOMONTH($K37,-LEFT(P$2,LEN(P$2)-1)*12),$A:$I,2,FALSE))^(1/LEFT(P$2,LEN(P$2)-1))-1,"")</f>
        <v>6.095527005481971E-2</v>
      </c>
      <c r="Q37" s="68"/>
      <c r="R37" s="68"/>
      <c r="T37" s="66">
        <f t="shared" si="8"/>
        <v>32873</v>
      </c>
      <c r="U37" s="68">
        <f>IFERROR((VLOOKUP($K37,$A:$I,8,FALSE)/VLOOKUP(EOMONTH($K37,-LEFT(U$2,LEN(U$2)-1)*12),$A:$I,8,FALSE))^(1/LEFT(U$2,LEN(U$2)-1))-1,"")</f>
        <v>0.31232896442460012</v>
      </c>
      <c r="V37" s="68">
        <f>IFERROR((VLOOKUP($K37,$A:$I,8,FALSE)/VLOOKUP(EOMONTH($K37,-LEFT(V$2,LEN(V$2)-1)*12),$A:$I,8,FALSE))^(1/LEFT(V$2,LEN(V$2)-1))-1,"")</f>
        <v>0.20174080243648462</v>
      </c>
      <c r="W37" s="68">
        <f>IFERROR((VLOOKUP($K37,$A:$I,8,FALSE)/VLOOKUP(EOMONTH($K37,-LEFT(W$2,LEN(W$2)-1)*12),$A:$I,8,FALSE))^(1/LEFT(W$2,LEN(W$2)-1))-1,"")</f>
        <v>0.17205613763188365</v>
      </c>
      <c r="X37" s="68">
        <f>IFERROR((VLOOKUP($K37,$A:$I,8,FALSE)/VLOOKUP(EOMONTH($K37,-LEFT(X$2,LEN(X$2)-1)*12),$A:$I,8,FALSE))^(1/LEFT(X$2,LEN(X$2)-1))-1,"")</f>
        <v>0.11342366220288791</v>
      </c>
      <c r="Y37" s="68">
        <f>IFERROR((VLOOKUP($K37,$A:$I,8,FALSE)/VLOOKUP(EOMONTH($K37,-LEFT(Y$2,LEN(Y$2)-1)*12),$A:$I,8,FALSE))^(1/LEFT(Y$2,LEN(Y$2)-1))-1,"")</f>
        <v>0.10107420105015175</v>
      </c>
      <c r="Z37" s="68"/>
      <c r="AA37" s="68"/>
      <c r="AC37" s="8"/>
    </row>
    <row r="38" spans="1:29">
      <c r="A38" s="8">
        <v>32508</v>
      </c>
      <c r="B38" s="5">
        <v>277.72000000000003</v>
      </c>
      <c r="C38" s="11">
        <f t="shared" si="9"/>
        <v>0.12400841832604836</v>
      </c>
      <c r="D38" s="6">
        <f t="shared" si="10"/>
        <v>7.1114500511903156E-2</v>
      </c>
      <c r="E38" s="5">
        <f>VLOOKUP(A38,Dywidendy!A:D,4,FALSE)</f>
        <v>9.75</v>
      </c>
      <c r="F38" s="6">
        <f t="shared" si="11"/>
        <v>3.5107302318882323E-2</v>
      </c>
      <c r="G38" s="11">
        <f t="shared" si="6"/>
        <v>0.16346932167718964</v>
      </c>
      <c r="H38" s="5">
        <f t="shared" si="4"/>
        <v>1205.2704570388239</v>
      </c>
      <c r="I38" s="6">
        <f t="shared" si="12"/>
        <v>0.11329848635243911</v>
      </c>
      <c r="J38" s="3"/>
      <c r="K38" s="66">
        <f t="shared" si="7"/>
        <v>32508</v>
      </c>
      <c r="L38" s="68">
        <f>IFERROR((VLOOKUP($K38,$A:$I,2,FALSE)/VLOOKUP(EOMONTH($K38,-LEFT(L$2,LEN(L$2)-1)*12),$A:$I,2,FALSE))^(1/LEFT(L$2,LEN(L$2)-1))-1,"")</f>
        <v>0.12400841832604836</v>
      </c>
      <c r="M38" s="68">
        <f>IFERROR((VLOOKUP($K38,$A:$I,2,FALSE)/VLOOKUP(EOMONTH($K38,-LEFT(M$2,LEN(M$2)-1)*12),$A:$I,2,FALSE))^(1/LEFT(M$2,LEN(M$2)-1))-1,"")</f>
        <v>0.10984287814588778</v>
      </c>
      <c r="N38" s="68">
        <f>IFERROR((VLOOKUP($K38,$A:$I,2,FALSE)/VLOOKUP(EOMONTH($K38,-LEFT(N$2,LEN(N$2)-1)*12),$A:$I,2,FALSE))^(1/LEFT(N$2,LEN(N$2)-1))-1,"")</f>
        <v>0.11194641231722269</v>
      </c>
      <c r="O38" s="68">
        <f>IFERROR((VLOOKUP($K38,$A:$I,2,FALSE)/VLOOKUP(EOMONTH($K38,-LEFT(O$2,LEN(O$2)-1)*12),$A:$I,2,FALSE))^(1/LEFT(O$2,LEN(O$2)-1))-1,"")</f>
        <v>5.0407809403242299E-2</v>
      </c>
      <c r="P38" s="68">
        <f>IFERROR((VLOOKUP($K38,$A:$I,2,FALSE)/VLOOKUP(EOMONTH($K38,-LEFT(P$2,LEN(P$2)-1)*12),$A:$I,2,FALSE))^(1/LEFT(P$2,LEN(P$2)-1))-1,"")</f>
        <v>5.5325211936732233E-2</v>
      </c>
      <c r="Q38" s="68"/>
      <c r="R38" s="68"/>
      <c r="T38" s="66">
        <f t="shared" si="8"/>
        <v>32508</v>
      </c>
      <c r="U38" s="68">
        <f>IFERROR((VLOOKUP($K38,$A:$I,8,FALSE)/VLOOKUP(EOMONTH($K38,-LEFT(U$2,LEN(U$2)-1)*12),$A:$I,8,FALSE))^(1/LEFT(U$2,LEN(U$2)-1))-1,"")</f>
        <v>0.16346932167718964</v>
      </c>
      <c r="V38" s="68">
        <f>IFERROR((VLOOKUP($K38,$A:$I,8,FALSE)/VLOOKUP(EOMONTH($K38,-LEFT(V$2,LEN(V$2)-1)*12),$A:$I,8,FALSE))^(1/LEFT(V$2,LEN(V$2)-1))-1,"")</f>
        <v>0.15142514530447149</v>
      </c>
      <c r="W38" s="68">
        <f>IFERROR((VLOOKUP($K38,$A:$I,8,FALSE)/VLOOKUP(EOMONTH($K38,-LEFT(W$2,LEN(W$2)-1)*12),$A:$I,8,FALSE))^(1/LEFT(W$2,LEN(W$2)-1))-1,"")</f>
        <v>0.15984857770279981</v>
      </c>
      <c r="X38" s="68">
        <f>IFERROR((VLOOKUP($K38,$A:$I,8,FALSE)/VLOOKUP(EOMONTH($K38,-LEFT(X$2,LEN(X$2)-1)*12),$A:$I,8,FALSE))^(1/LEFT(X$2,LEN(X$2)-1))-1,"")</f>
        <v>9.3634756118031071E-2</v>
      </c>
      <c r="Y38" s="68">
        <f>IFERROR((VLOOKUP($K38,$A:$I,8,FALSE)/VLOOKUP(EOMONTH($K38,-LEFT(Y$2,LEN(Y$2)-1)*12),$A:$I,8,FALSE))^(1/LEFT(Y$2,LEN(Y$2)-1))-1,"")</f>
        <v>9.5205044441935893E-2</v>
      </c>
      <c r="Z38" s="68"/>
      <c r="AA38" s="68"/>
      <c r="AC38" s="8"/>
    </row>
    <row r="39" spans="1:29">
      <c r="A39" s="8">
        <v>32142</v>
      </c>
      <c r="B39" s="5">
        <v>247.08</v>
      </c>
      <c r="C39" s="11">
        <f t="shared" si="9"/>
        <v>2.0275013420324672E-2</v>
      </c>
      <c r="D39" s="6">
        <f t="shared" si="10"/>
        <v>6.9720020542152206E-2</v>
      </c>
      <c r="E39" s="5">
        <f>VLOOKUP(A39,Dywidendy!A:D,4,FALSE)</f>
        <v>8.81</v>
      </c>
      <c r="F39" s="6">
        <f t="shared" si="11"/>
        <v>3.5656467540877451E-2</v>
      </c>
      <c r="G39" s="11">
        <f t="shared" si="6"/>
        <v>5.665441631911472E-2</v>
      </c>
      <c r="H39" s="5">
        <f t="shared" si="4"/>
        <v>1035.9280082274763</v>
      </c>
      <c r="I39" s="6">
        <f t="shared" si="12"/>
        <v>0.11197297295220388</v>
      </c>
      <c r="J39" s="3"/>
      <c r="K39" s="66">
        <f t="shared" si="7"/>
        <v>32142</v>
      </c>
      <c r="L39" s="68">
        <f>IFERROR((VLOOKUP($K39,$A:$I,2,FALSE)/VLOOKUP(EOMONTH($K39,-LEFT(L$2,LEN(L$2)-1)*12),$A:$I,2,FALSE))^(1/LEFT(L$2,LEN(L$2)-1))-1,"")</f>
        <v>2.0275013420324672E-2</v>
      </c>
      <c r="M39" s="68">
        <f>IFERROR((VLOOKUP($K39,$A:$I,2,FALSE)/VLOOKUP(EOMONTH($K39,-LEFT(M$2,LEN(M$2)-1)*12),$A:$I,2,FALSE))^(1/LEFT(M$2,LEN(M$2)-1))-1,"")</f>
        <v>0.11929804958236501</v>
      </c>
      <c r="N39" s="68">
        <f>IFERROR((VLOOKUP($K39,$A:$I,2,FALSE)/VLOOKUP(EOMONTH($K39,-LEFT(N$2,LEN(N$2)-1)*12),$A:$I,2,FALSE))^(1/LEFT(N$2,LEN(N$2)-1))-1,"")</f>
        <v>0.10018496990565562</v>
      </c>
      <c r="O39" s="68">
        <f>IFERROR((VLOOKUP($K39,$A:$I,2,FALSE)/VLOOKUP(EOMONTH($K39,-LEFT(O$2,LEN(O$2)-1)*12),$A:$I,2,FALSE))^(1/LEFT(O$2,LEN(O$2)-1))-1,"")</f>
        <v>4.8147169112619848E-2</v>
      </c>
      <c r="P39" s="68">
        <f>IFERROR((VLOOKUP($K39,$A:$I,2,FALSE)/VLOOKUP(EOMONTH($K39,-LEFT(P$2,LEN(P$2)-1)*12),$A:$I,2,FALSE))^(1/LEFT(P$2,LEN(P$2)-1))-1,"")</f>
        <v>6.2583023220800005E-2</v>
      </c>
      <c r="Q39" s="68"/>
      <c r="R39" s="68"/>
      <c r="T39" s="66">
        <f t="shared" si="8"/>
        <v>32142</v>
      </c>
      <c r="U39" s="68">
        <f>IFERROR((VLOOKUP($K39,$A:$I,8,FALSE)/VLOOKUP(EOMONTH($K39,-LEFT(U$2,LEN(U$2)-1)*12),$A:$I,8,FALSE))^(1/LEFT(U$2,LEN(U$2)-1))-1,"")</f>
        <v>5.665441631911472E-2</v>
      </c>
      <c r="V39" s="68">
        <f>IFERROR((VLOOKUP($K39,$A:$I,8,FALSE)/VLOOKUP(EOMONTH($K39,-LEFT(V$2,LEN(V$2)-1)*12),$A:$I,8,FALSE))^(1/LEFT(V$2,LEN(V$2)-1))-1,"")</f>
        <v>0.16299738812559927</v>
      </c>
      <c r="W39" s="68">
        <f>IFERROR((VLOOKUP($K39,$A:$I,8,FALSE)/VLOOKUP(EOMONTH($K39,-LEFT(W$2,LEN(W$2)-1)*12),$A:$I,8,FALSE))^(1/LEFT(W$2,LEN(W$2)-1))-1,"")</f>
        <v>0.14952181223473704</v>
      </c>
      <c r="X39" s="68">
        <f>IFERROR((VLOOKUP($K39,$A:$I,8,FALSE)/VLOOKUP(EOMONTH($K39,-LEFT(X$2,LEN(X$2)-1)*12),$A:$I,8,FALSE))^(1/LEFT(X$2,LEN(X$2)-1))-1,"")</f>
        <v>9.0987868610900025E-2</v>
      </c>
      <c r="Y39" s="68">
        <f>IFERROR((VLOOKUP($K39,$A:$I,8,FALSE)/VLOOKUP(EOMONTH($K39,-LEFT(Y$2,LEN(Y$2)-1)*12),$A:$I,8,FALSE))^(1/LEFT(Y$2,LEN(Y$2)-1))-1,"")</f>
        <v>0.10261583054605494</v>
      </c>
      <c r="Z39" s="68"/>
      <c r="AA39" s="68"/>
      <c r="AC39" s="8"/>
    </row>
    <row r="40" spans="1:29">
      <c r="A40" s="8">
        <v>31777</v>
      </c>
      <c r="B40" s="5">
        <v>242.17</v>
      </c>
      <c r="C40" s="11">
        <f t="shared" si="9"/>
        <v>0.14620408936009088</v>
      </c>
      <c r="D40" s="6">
        <f t="shared" si="10"/>
        <v>7.112717360621823E-2</v>
      </c>
      <c r="E40" s="5">
        <f>VLOOKUP(A40,Dywidendy!A:D,4,FALSE)</f>
        <v>8.2799999999999994</v>
      </c>
      <c r="F40" s="6">
        <f t="shared" si="11"/>
        <v>3.4190857661972995E-2</v>
      </c>
      <c r="G40" s="11">
        <f t="shared" si="6"/>
        <v>0.18539379023097302</v>
      </c>
      <c r="H40" s="5">
        <f t="shared" si="4"/>
        <v>980.38487534662522</v>
      </c>
      <c r="I40" s="6">
        <f t="shared" si="12"/>
        <v>0.11355025617097625</v>
      </c>
      <c r="J40" s="3"/>
      <c r="K40" s="66">
        <f t="shared" si="7"/>
        <v>31777</v>
      </c>
      <c r="L40" s="68">
        <f>IFERROR((VLOOKUP($K40,$A:$I,2,FALSE)/VLOOKUP(EOMONTH($K40,-LEFT(L$2,LEN(L$2)-1)*12),$A:$I,2,FALSE))^(1/LEFT(L$2,LEN(L$2)-1))-1,"")</f>
        <v>0.14620408936009088</v>
      </c>
      <c r="M40" s="68">
        <f>IFERROR((VLOOKUP($K40,$A:$I,2,FALSE)/VLOOKUP(EOMONTH($K40,-LEFT(M$2,LEN(M$2)-1)*12),$A:$I,2,FALSE))^(1/LEFT(M$2,LEN(M$2)-1))-1,"")</f>
        <v>0.14593874964111286</v>
      </c>
      <c r="N40" s="68">
        <f>IFERROR((VLOOKUP($K40,$A:$I,2,FALSE)/VLOOKUP(EOMONTH($K40,-LEFT(N$2,LEN(N$2)-1)*12),$A:$I,2,FALSE))^(1/LEFT(N$2,LEN(N$2)-1))-1,"")</f>
        <v>8.4644330603759643E-2</v>
      </c>
      <c r="O40" s="68">
        <f>IFERROR((VLOOKUP($K40,$A:$I,2,FALSE)/VLOOKUP(EOMONTH($K40,-LEFT(O$2,LEN(O$2)-1)*12),$A:$I,2,FALSE))^(1/LEFT(O$2,LEN(O$2)-1))-1,"")</f>
        <v>5.6725356845186203E-2</v>
      </c>
      <c r="P40" s="68">
        <f>IFERROR((VLOOKUP($K40,$A:$I,2,FALSE)/VLOOKUP(EOMONTH($K40,-LEFT(P$2,LEN(P$2)-1)*12),$A:$I,2,FALSE))^(1/LEFT(P$2,LEN(P$2)-1))-1,"")</f>
        <v>5.6418710970574049E-2</v>
      </c>
      <c r="Q40" s="68"/>
      <c r="R40" s="68"/>
      <c r="T40" s="66">
        <f t="shared" si="8"/>
        <v>31777</v>
      </c>
      <c r="U40" s="68">
        <f>IFERROR((VLOOKUP($K40,$A:$I,8,FALSE)/VLOOKUP(EOMONTH($K40,-LEFT(U$2,LEN(U$2)-1)*12),$A:$I,8,FALSE))^(1/LEFT(U$2,LEN(U$2)-1))-1,"")</f>
        <v>0.18539379023097302</v>
      </c>
      <c r="V40" s="68">
        <f>IFERROR((VLOOKUP($K40,$A:$I,8,FALSE)/VLOOKUP(EOMONTH($K40,-LEFT(V$2,LEN(V$2)-1)*12),$A:$I,8,FALSE))^(1/LEFT(V$2,LEN(V$2)-1))-1,"")</f>
        <v>0.19369609837163249</v>
      </c>
      <c r="W40" s="68">
        <f>IFERROR((VLOOKUP($K40,$A:$I,8,FALSE)/VLOOKUP(EOMONTH($K40,-LEFT(W$2,LEN(W$2)-1)*12),$A:$I,8,FALSE))^(1/LEFT(W$2,LEN(W$2)-1))-1,"")</f>
        <v>0.13474749525027696</v>
      </c>
      <c r="X40" s="68">
        <f>IFERROR((VLOOKUP($K40,$A:$I,8,FALSE)/VLOOKUP(EOMONTH($K40,-LEFT(X$2,LEN(X$2)-1)*12),$A:$I,8,FALSE))^(1/LEFT(X$2,LEN(X$2)-1))-1,"")</f>
        <v>9.9629846208137529E-2</v>
      </c>
      <c r="Y40" s="68">
        <f>IFERROR((VLOOKUP($K40,$A:$I,8,FALSE)/VLOOKUP(EOMONTH($K40,-LEFT(Y$2,LEN(Y$2)-1)*12),$A:$I,8,FALSE))^(1/LEFT(Y$2,LEN(Y$2)-1))-1,"")</f>
        <v>9.6539158919237922E-2</v>
      </c>
      <c r="Z40" s="68"/>
      <c r="AA40" s="68"/>
      <c r="AC40" s="8"/>
    </row>
    <row r="41" spans="1:29">
      <c r="A41" s="8">
        <v>31412</v>
      </c>
      <c r="B41" s="5">
        <v>211.28</v>
      </c>
      <c r="C41" s="11">
        <f t="shared" si="9"/>
        <v>0.26333413059076771</v>
      </c>
      <c r="D41" s="6">
        <f t="shared" si="10"/>
        <v>6.9055961161056167E-2</v>
      </c>
      <c r="E41" s="5">
        <f>VLOOKUP(A41,Dywidendy!A:D,4,FALSE)</f>
        <v>7.9</v>
      </c>
      <c r="F41" s="6">
        <f t="shared" si="11"/>
        <v>3.739113971980311E-2</v>
      </c>
      <c r="G41" s="11">
        <f t="shared" si="6"/>
        <v>0.31057163358048312</v>
      </c>
      <c r="H41" s="5">
        <f t="shared" si="4"/>
        <v>827.05416834991013</v>
      </c>
      <c r="I41" s="6">
        <f t="shared" si="12"/>
        <v>0.1115628590427844</v>
      </c>
      <c r="J41" s="3"/>
      <c r="K41" s="66">
        <f t="shared" si="7"/>
        <v>31412</v>
      </c>
      <c r="L41" s="68">
        <f>IFERROR((VLOOKUP($K41,$A:$I,2,FALSE)/VLOOKUP(EOMONTH($K41,-LEFT(L$2,LEN(L$2)-1)*12),$A:$I,2,FALSE))^(1/LEFT(L$2,LEN(L$2)-1))-1,"")</f>
        <v>0.26333413059076771</v>
      </c>
      <c r="M41" s="68">
        <f>IFERROR((VLOOKUP($K41,$A:$I,2,FALSE)/VLOOKUP(EOMONTH($K41,-LEFT(M$2,LEN(M$2)-1)*12),$A:$I,2,FALSE))^(1/LEFT(M$2,LEN(M$2)-1))-1,"")</f>
        <v>9.2489601006275013E-2</v>
      </c>
      <c r="N41" s="68">
        <f>IFERROR((VLOOKUP($K41,$A:$I,2,FALSE)/VLOOKUP(EOMONTH($K41,-LEFT(N$2,LEN(N$2)-1)*12),$A:$I,2,FALSE))^(1/LEFT(N$2,LEN(N$2)-1))-1,"")</f>
        <v>8.8854875624578167E-2</v>
      </c>
      <c r="O41" s="68">
        <f>IFERROR((VLOOKUP($K41,$A:$I,2,FALSE)/VLOOKUP(EOMONTH($K41,-LEFT(O$2,LEN(O$2)-1)*12),$A:$I,2,FALSE))^(1/LEFT(O$2,LEN(O$2)-1))-1,"")</f>
        <v>4.2202886733989198E-2</v>
      </c>
      <c r="P41" s="68">
        <f>IFERROR((VLOOKUP($K41,$A:$I,2,FALSE)/VLOOKUP(EOMONTH($K41,-LEFT(P$2,LEN(P$2)-1)*12),$A:$I,2,FALSE))^(1/LEFT(P$2,LEN(P$2)-1))-1,"")</f>
        <v>5.2530277417921489E-2</v>
      </c>
      <c r="Q41" s="68"/>
      <c r="R41" s="68"/>
      <c r="T41" s="66">
        <f t="shared" si="8"/>
        <v>31412</v>
      </c>
      <c r="U41" s="68">
        <f>IFERROR((VLOOKUP($K41,$A:$I,8,FALSE)/VLOOKUP(EOMONTH($K41,-LEFT(U$2,LEN(U$2)-1)*12),$A:$I,8,FALSE))^(1/LEFT(U$2,LEN(U$2)-1))-1,"")</f>
        <v>0.31057163358048312</v>
      </c>
      <c r="V41" s="68">
        <f>IFERROR((VLOOKUP($K41,$A:$I,8,FALSE)/VLOOKUP(EOMONTH($K41,-LEFT(V$2,LEN(V$2)-1)*12),$A:$I,8,FALSE))^(1/LEFT(V$2,LEN(V$2)-1))-1,"")</f>
        <v>0.14236775229257104</v>
      </c>
      <c r="W41" s="68">
        <f>IFERROR((VLOOKUP($K41,$A:$I,8,FALSE)/VLOOKUP(EOMONTH($K41,-LEFT(W$2,LEN(W$2)-1)*12),$A:$I,8,FALSE))^(1/LEFT(W$2,LEN(W$2)-1))-1,"")</f>
        <v>0.13953720964993188</v>
      </c>
      <c r="X41" s="68">
        <f>IFERROR((VLOOKUP($K41,$A:$I,8,FALSE)/VLOOKUP(EOMONTH($K41,-LEFT(X$2,LEN(X$2)-1)*12),$A:$I,8,FALSE))^(1/LEFT(X$2,LEN(X$2)-1))-1,"")</f>
        <v>8.4598264683851232E-2</v>
      </c>
      <c r="Y41" s="68">
        <f>IFERROR((VLOOKUP($K41,$A:$I,8,FALSE)/VLOOKUP(EOMONTH($K41,-LEFT(Y$2,LEN(Y$2)-1)*12),$A:$I,8,FALSE))^(1/LEFT(Y$2,LEN(Y$2)-1))-1,"")</f>
        <v>9.2611779037125253E-2</v>
      </c>
      <c r="Z41" s="68"/>
      <c r="AA41" s="68"/>
      <c r="AC41" s="8"/>
    </row>
    <row r="42" spans="1:29">
      <c r="A42" s="8">
        <v>31047</v>
      </c>
      <c r="B42" s="5">
        <v>167.24</v>
      </c>
      <c r="C42" s="11">
        <f t="shared" si="9"/>
        <v>1.4005941914751796E-2</v>
      </c>
      <c r="D42" s="6">
        <f t="shared" si="10"/>
        <v>6.3818560861852003E-2</v>
      </c>
      <c r="E42" s="5">
        <f>VLOOKUP(A42,Dywidendy!A:D,4,FALSE)</f>
        <v>7.53</v>
      </c>
      <c r="F42" s="6">
        <f t="shared" si="11"/>
        <v>4.5025113609184403E-2</v>
      </c>
      <c r="G42" s="11">
        <f t="shared" si="6"/>
        <v>5.9661674649851504E-2</v>
      </c>
      <c r="H42" s="5">
        <f t="shared" si="4"/>
        <v>631.06368790418367</v>
      </c>
      <c r="I42" s="6">
        <f t="shared" si="12"/>
        <v>0.10619145563558208</v>
      </c>
      <c r="J42" s="3"/>
      <c r="K42" s="66">
        <f t="shared" si="7"/>
        <v>31047</v>
      </c>
      <c r="L42" s="68">
        <f>IFERROR((VLOOKUP($K42,$A:$I,2,FALSE)/VLOOKUP(EOMONTH($K42,-LEFT(L$2,LEN(L$2)-1)*12),$A:$I,2,FALSE))^(1/LEFT(L$2,LEN(L$2)-1))-1,"")</f>
        <v>1.4005941914751796E-2</v>
      </c>
      <c r="M42" s="68">
        <f>IFERROR((VLOOKUP($K42,$A:$I,2,FALSE)/VLOOKUP(EOMONTH($K42,-LEFT(M$2,LEN(M$2)-1)*12),$A:$I,2,FALSE))^(1/LEFT(M$2,LEN(M$2)-1))-1,"")</f>
        <v>9.1519626276091781E-2</v>
      </c>
      <c r="N42" s="68">
        <f>IFERROR((VLOOKUP($K42,$A:$I,2,FALSE)/VLOOKUP(EOMONTH($K42,-LEFT(N$2,LEN(N$2)-1)*12),$A:$I,2,FALSE))^(1/LEFT(N$2,LEN(N$2)-1))-1,"")</f>
        <v>9.3268751485315882E-2</v>
      </c>
      <c r="O42" s="68">
        <f>IFERROR((VLOOKUP($K42,$A:$I,2,FALSE)/VLOOKUP(EOMONTH($K42,-LEFT(O$2,LEN(O$2)-1)*12),$A:$I,2,FALSE))^(1/LEFT(O$2,LEN(O$2)-1))-1,"")</f>
        <v>3.4570337847404486E-2</v>
      </c>
      <c r="P42" s="68">
        <f>IFERROR((VLOOKUP($K42,$A:$I,2,FALSE)/VLOOKUP(EOMONTH($K42,-LEFT(P$2,LEN(P$2)-1)*12),$A:$I,2,FALSE))^(1/LEFT(P$2,LEN(P$2)-1))-1,"")</f>
        <v>5.2549752174951614E-2</v>
      </c>
      <c r="Q42" s="68"/>
      <c r="R42" s="68"/>
      <c r="T42" s="66">
        <f t="shared" si="8"/>
        <v>31047</v>
      </c>
      <c r="U42" s="68">
        <f>IFERROR((VLOOKUP($K42,$A:$I,8,FALSE)/VLOOKUP(EOMONTH($K42,-LEFT(U$2,LEN(U$2)-1)*12),$A:$I,8,FALSE))^(1/LEFT(U$2,LEN(U$2)-1))-1,"")</f>
        <v>5.9661674649851504E-2</v>
      </c>
      <c r="V42" s="68">
        <f>IFERROR((VLOOKUP($K42,$A:$I,8,FALSE)/VLOOKUP(EOMONTH($K42,-LEFT(V$2,LEN(V$2)-1)*12),$A:$I,8,FALSE))^(1/LEFT(V$2,LEN(V$2)-1))-1,"")</f>
        <v>0.1431047252247839</v>
      </c>
      <c r="W42" s="68">
        <f>IFERROR((VLOOKUP($K42,$A:$I,8,FALSE)/VLOOKUP(EOMONTH($K42,-LEFT(W$2,LEN(W$2)-1)*12),$A:$I,8,FALSE))^(1/LEFT(W$2,LEN(W$2)-1))-1,"")</f>
        <v>0.14453225243824241</v>
      </c>
      <c r="X42" s="68">
        <f>IFERROR((VLOOKUP($K42,$A:$I,8,FALSE)/VLOOKUP(EOMONTH($K42,-LEFT(X$2,LEN(X$2)-1)*12),$A:$I,8,FALSE))^(1/LEFT(X$2,LEN(X$2)-1))-1,"")</f>
        <v>7.6240476199239238E-2</v>
      </c>
      <c r="Y42" s="68">
        <f>IFERROR((VLOOKUP($K42,$A:$I,8,FALSE)/VLOOKUP(EOMONTH($K42,-LEFT(Y$2,LEN(Y$2)-1)*12),$A:$I,8,FALSE))^(1/LEFT(Y$2,LEN(Y$2)-1))-1,"")</f>
        <v>9.2585225516447212E-2</v>
      </c>
      <c r="Z42" s="68"/>
      <c r="AA42" s="68"/>
      <c r="AC42" s="8"/>
    </row>
    <row r="43" spans="1:29">
      <c r="A43" s="8">
        <v>30681</v>
      </c>
      <c r="B43" s="5">
        <v>164.93</v>
      </c>
      <c r="C43" s="11">
        <f t="shared" si="9"/>
        <v>0.17271046643913546</v>
      </c>
      <c r="D43" s="6">
        <f t="shared" si="10"/>
        <v>6.5365641504540273E-2</v>
      </c>
      <c r="E43" s="5">
        <f>VLOOKUP(A43,Dywidendy!A:D,4,FALSE)</f>
        <v>7.09</v>
      </c>
      <c r="F43" s="6">
        <f t="shared" si="11"/>
        <v>4.2987934275147029E-2</v>
      </c>
      <c r="G43" s="11">
        <f t="shared" si="6"/>
        <v>0.22312286689419825</v>
      </c>
      <c r="H43" s="5">
        <f t="shared" si="4"/>
        <v>595.53318101526008</v>
      </c>
      <c r="I43" s="6">
        <f t="shared" si="12"/>
        <v>0.10763290035797568</v>
      </c>
      <c r="J43" s="3"/>
      <c r="K43" s="66">
        <f t="shared" si="7"/>
        <v>30681</v>
      </c>
      <c r="L43" s="68">
        <f>IFERROR((VLOOKUP($K43,$A:$I,2,FALSE)/VLOOKUP(EOMONTH($K43,-LEFT(L$2,LEN(L$2)-1)*12),$A:$I,2,FALSE))^(1/LEFT(L$2,LEN(L$2)-1))-1,"")</f>
        <v>0.17271046643913546</v>
      </c>
      <c r="M43" s="68">
        <f>IFERROR((VLOOKUP($K43,$A:$I,2,FALSE)/VLOOKUP(EOMONTH($K43,-LEFT(M$2,LEN(M$2)-1)*12),$A:$I,2,FALSE))^(1/LEFT(M$2,LEN(M$2)-1))-1,"")</f>
        <v>0.11405393340967684</v>
      </c>
      <c r="N43" s="68">
        <f>IFERROR((VLOOKUP($K43,$A:$I,2,FALSE)/VLOOKUP(EOMONTH($K43,-LEFT(N$2,LEN(N$2)-1)*12),$A:$I,2,FALSE))^(1/LEFT(N$2,LEN(N$2)-1))-1,"")</f>
        <v>5.3919010926947841E-2</v>
      </c>
      <c r="O43" s="68">
        <f>IFERROR((VLOOKUP($K43,$A:$I,2,FALSE)/VLOOKUP(EOMONTH($K43,-LEFT(O$2,LEN(O$2)-1)*12),$A:$I,2,FALSE))^(1/LEFT(O$2,LEN(O$2)-1))-1,"")</f>
        <v>4.0174325563173019E-2</v>
      </c>
      <c r="P43" s="68">
        <f>IFERROR((VLOOKUP($K43,$A:$I,2,FALSE)/VLOOKUP(EOMONTH($K43,-LEFT(P$2,LEN(P$2)-1)*12),$A:$I,2,FALSE))^(1/LEFT(P$2,LEN(P$2)-1))-1,"")</f>
        <v>6.5178593069203705E-2</v>
      </c>
      <c r="Q43" s="68"/>
      <c r="R43" s="68"/>
      <c r="T43" s="66">
        <f t="shared" si="8"/>
        <v>30681</v>
      </c>
      <c r="U43" s="68">
        <f>IFERROR((VLOOKUP($K43,$A:$I,8,FALSE)/VLOOKUP(EOMONTH($K43,-LEFT(U$2,LEN(U$2)-1)*12),$A:$I,8,FALSE))^(1/LEFT(U$2,LEN(U$2)-1))-1,"")</f>
        <v>0.22312286689419825</v>
      </c>
      <c r="V43" s="68">
        <f>IFERROR((VLOOKUP($K43,$A:$I,8,FALSE)/VLOOKUP(EOMONTH($K43,-LEFT(V$2,LEN(V$2)-1)*12),$A:$I,8,FALSE))^(1/LEFT(V$2,LEN(V$2)-1))-1,"")</f>
        <v>0.16833363305044324</v>
      </c>
      <c r="W43" s="68">
        <f>IFERROR((VLOOKUP($K43,$A:$I,8,FALSE)/VLOOKUP(EOMONTH($K43,-LEFT(W$2,LEN(W$2)-1)*12),$A:$I,8,FALSE))^(1/LEFT(W$2,LEN(W$2)-1))-1,"")</f>
        <v>0.10412498558139083</v>
      </c>
      <c r="X43" s="68">
        <f>IFERROR((VLOOKUP($K43,$A:$I,8,FALSE)/VLOOKUP(EOMONTH($K43,-LEFT(X$2,LEN(X$2)-1)*12),$A:$I,8,FALSE))^(1/LEFT(X$2,LEN(X$2)-1))-1,"")</f>
        <v>8.1260601818823996E-2</v>
      </c>
      <c r="Y43" s="68">
        <f>IFERROR((VLOOKUP($K43,$A:$I,8,FALSE)/VLOOKUP(EOMONTH($K43,-LEFT(Y$2,LEN(Y$2)-1)*12),$A:$I,8,FALSE))^(1/LEFT(Y$2,LEN(Y$2)-1))-1,"")</f>
        <v>0.10561592297727396</v>
      </c>
      <c r="Z43" s="68"/>
      <c r="AA43" s="68"/>
      <c r="AC43" s="8"/>
    </row>
    <row r="44" spans="1:29">
      <c r="A44" s="8">
        <v>30316</v>
      </c>
      <c r="B44" s="5">
        <v>140.63999999999999</v>
      </c>
      <c r="C44" s="11">
        <f t="shared" si="9"/>
        <v>0.14761321909424718</v>
      </c>
      <c r="D44" s="6">
        <f t="shared" si="10"/>
        <v>6.2174345820323662E-2</v>
      </c>
      <c r="E44" s="5">
        <f>VLOOKUP(A44,Dywidendy!A:D,4,FALSE)</f>
        <v>6.87</v>
      </c>
      <c r="F44" s="6">
        <f t="shared" si="11"/>
        <v>4.8848122866894203E-2</v>
      </c>
      <c r="G44" s="11">
        <f t="shared" si="6"/>
        <v>0.20367197062423492</v>
      </c>
      <c r="H44" s="5">
        <f t="shared" si="4"/>
        <v>486.89563177529448</v>
      </c>
      <c r="I44" s="6">
        <f t="shared" si="12"/>
        <v>0.1042051727423996</v>
      </c>
      <c r="J44" s="3"/>
      <c r="K44" s="66">
        <f t="shared" si="7"/>
        <v>30316</v>
      </c>
      <c r="L44" s="68">
        <f>IFERROR((VLOOKUP($K44,$A:$I,2,FALSE)/VLOOKUP(EOMONTH($K44,-LEFT(L$2,LEN(L$2)-1)*12),$A:$I,2,FALSE))^(1/LEFT(L$2,LEN(L$2)-1))-1,"")</f>
        <v>0.14761321909424718</v>
      </c>
      <c r="M44" s="68">
        <f>IFERROR((VLOOKUP($K44,$A:$I,2,FALSE)/VLOOKUP(EOMONTH($K44,-LEFT(M$2,LEN(M$2)-1)*12),$A:$I,2,FALSE))^(1/LEFT(M$2,LEN(M$2)-1))-1,"")</f>
        <v>8.1398264258512931E-2</v>
      </c>
      <c r="N44" s="68">
        <f>IFERROR((VLOOKUP($K44,$A:$I,2,FALSE)/VLOOKUP(EOMONTH($K44,-LEFT(N$2,LEN(N$2)-1)*12),$A:$I,2,FALSE))^(1/LEFT(N$2,LEN(N$2)-1))-1,"")</f>
        <v>1.7663707251427407E-2</v>
      </c>
      <c r="O44" s="68">
        <f>IFERROR((VLOOKUP($K44,$A:$I,2,FALSE)/VLOOKUP(EOMONTH($K44,-LEFT(O$2,LEN(O$2)-1)*12),$A:$I,2,FALSE))^(1/LEFT(O$2,LEN(O$2)-1))-1,"")</f>
        <v>4.0887935706034106E-2</v>
      </c>
      <c r="P44" s="68">
        <f>IFERROR((VLOOKUP($K44,$A:$I,2,FALSE)/VLOOKUP(EOMONTH($K44,-LEFT(P$2,LEN(P$2)-1)*12),$A:$I,2,FALSE))^(1/LEFT(P$2,LEN(P$2)-1))-1,"")</f>
        <v>5.7119076612496045E-2</v>
      </c>
      <c r="Q44" s="68"/>
      <c r="R44" s="68"/>
      <c r="T44" s="66">
        <f t="shared" si="8"/>
        <v>30316</v>
      </c>
      <c r="U44" s="68">
        <f>IFERROR((VLOOKUP($K44,$A:$I,8,FALSE)/VLOOKUP(EOMONTH($K44,-LEFT(U$2,LEN(U$2)-1)*12),$A:$I,8,FALSE))^(1/LEFT(U$2,LEN(U$2)-1))-1,"")</f>
        <v>0.20367197062423492</v>
      </c>
      <c r="V44" s="68">
        <f>IFERROR((VLOOKUP($K44,$A:$I,8,FALSE)/VLOOKUP(EOMONTH($K44,-LEFT(V$2,LEN(V$2)-1)*12),$A:$I,8,FALSE))^(1/LEFT(V$2,LEN(V$2)-1))-1,"")</f>
        <v>0.136202376974494</v>
      </c>
      <c r="W44" s="68">
        <f>IFERROR((VLOOKUP($K44,$A:$I,8,FALSE)/VLOOKUP(EOMONTH($K44,-LEFT(W$2,LEN(W$2)-1)*12),$A:$I,8,FALSE))^(1/LEFT(W$2,LEN(W$2)-1))-1,"")</f>
        <v>6.5287073986626698E-2</v>
      </c>
      <c r="X44" s="68">
        <f>IFERROR((VLOOKUP($K44,$A:$I,8,FALSE)/VLOOKUP(EOMONTH($K44,-LEFT(X$2,LEN(X$2)-1)*12),$A:$I,8,FALSE))^(1/LEFT(X$2,LEN(X$2)-1))-1,"")</f>
        <v>8.1345260856317436E-2</v>
      </c>
      <c r="Y44" s="68">
        <f>IFERROR((VLOOKUP($K44,$A:$I,8,FALSE)/VLOOKUP(EOMONTH($K44,-LEFT(Y$2,LEN(Y$2)-1)*12),$A:$I,8,FALSE))^(1/LEFT(Y$2,LEN(Y$2)-1))-1,"")</f>
        <v>9.7788610792264974E-2</v>
      </c>
      <c r="Z44" s="68"/>
      <c r="AA44" s="68"/>
      <c r="AC44" s="8"/>
    </row>
    <row r="45" spans="1:29">
      <c r="A45" s="8">
        <v>29951</v>
      </c>
      <c r="B45" s="5">
        <v>122.55</v>
      </c>
      <c r="C45" s="11">
        <f t="shared" si="9"/>
        <v>-9.7304065998821465E-2</v>
      </c>
      <c r="D45" s="6">
        <f t="shared" si="10"/>
        <v>5.9526797918303842E-2</v>
      </c>
      <c r="E45" s="5">
        <f>VLOOKUP(A45,Dywidendy!A:D,4,FALSE)</f>
        <v>6.63</v>
      </c>
      <c r="F45" s="6">
        <f t="shared" si="11"/>
        <v>5.4100367197062425E-2</v>
      </c>
      <c r="G45" s="11">
        <f t="shared" si="6"/>
        <v>-4.8467884502062297E-2</v>
      </c>
      <c r="H45" s="5">
        <f t="shared" si="4"/>
        <v>404.50857348018673</v>
      </c>
      <c r="I45" s="6">
        <f t="shared" si="12"/>
        <v>0.10113722031127192</v>
      </c>
      <c r="J45" s="3"/>
      <c r="K45" s="66">
        <f t="shared" si="7"/>
        <v>29951</v>
      </c>
      <c r="L45" s="68">
        <f>IFERROR((VLOOKUP($K45,$A:$I,2,FALSE)/VLOOKUP(EOMONTH($K45,-LEFT(L$2,LEN(L$2)-1)*12),$A:$I,2,FALSE))^(1/LEFT(L$2,LEN(L$2)-1))-1,"")</f>
        <v>-9.7304065998821465E-2</v>
      </c>
      <c r="M45" s="68">
        <f>IFERROR((VLOOKUP($K45,$A:$I,2,FALSE)/VLOOKUP(EOMONTH($K45,-LEFT(M$2,LEN(M$2)-1)*12),$A:$I,2,FALSE))^(1/LEFT(M$2,LEN(M$2)-1))-1,"")</f>
        <v>2.6628451371699891E-2</v>
      </c>
      <c r="N45" s="68">
        <f>IFERROR((VLOOKUP($K45,$A:$I,2,FALSE)/VLOOKUP(EOMONTH($K45,-LEFT(N$2,LEN(N$2)-1)*12),$A:$I,2,FALSE))^(1/LEFT(N$2,LEN(N$2)-1))-1,"")</f>
        <v>1.8434285031695863E-2</v>
      </c>
      <c r="O45" s="68">
        <f>IFERROR((VLOOKUP($K45,$A:$I,2,FALSE)/VLOOKUP(EOMONTH($K45,-LEFT(O$2,LEN(O$2)-1)*12),$A:$I,2,FALSE))^(1/LEFT(O$2,LEN(O$2)-1))-1,"")</f>
        <v>2.7271368478066327E-2</v>
      </c>
      <c r="P45" s="68">
        <f>IFERROR((VLOOKUP($K45,$A:$I,2,FALSE)/VLOOKUP(EOMONTH($K45,-LEFT(P$2,LEN(P$2)-1)*12),$A:$I,2,FALSE))^(1/LEFT(P$2,LEN(P$2)-1))-1,"")</f>
        <v>5.6191831728667596E-2</v>
      </c>
      <c r="Q45" s="68"/>
      <c r="R45" s="68"/>
      <c r="T45" s="66">
        <f t="shared" si="8"/>
        <v>29951</v>
      </c>
      <c r="U45" s="68">
        <f>IFERROR((VLOOKUP($K45,$A:$I,8,FALSE)/VLOOKUP(EOMONTH($K45,-LEFT(U$2,LEN(U$2)-1)*12),$A:$I,8,FALSE))^(1/LEFT(U$2,LEN(U$2)-1))-1,"")</f>
        <v>-4.8467884502062297E-2</v>
      </c>
      <c r="V45" s="68">
        <f>IFERROR((VLOOKUP($K45,$A:$I,8,FALSE)/VLOOKUP(EOMONTH($K45,-LEFT(V$2,LEN(V$2)-1)*12),$A:$I,8,FALSE))^(1/LEFT(V$2,LEN(V$2)-1))-1,"")</f>
        <v>7.8709966241251372E-2</v>
      </c>
      <c r="W45" s="68">
        <f>IFERROR((VLOOKUP($K45,$A:$I,8,FALSE)/VLOOKUP(EOMONTH($K45,-LEFT(W$2,LEN(W$2)-1)*12),$A:$I,8,FALSE))^(1/LEFT(W$2,LEN(W$2)-1))-1,"")</f>
        <v>6.3819101961257507E-2</v>
      </c>
      <c r="X45" s="68">
        <f>IFERROR((VLOOKUP($K45,$A:$I,8,FALSE)/VLOOKUP(EOMONTH($K45,-LEFT(X$2,LEN(X$2)-1)*12),$A:$I,8,FALSE))^(1/LEFT(X$2,LEN(X$2)-1))-1,"")</f>
        <v>6.6426334018741873E-2</v>
      </c>
      <c r="Y45" s="68">
        <f>IFERROR((VLOOKUP($K45,$A:$I,8,FALSE)/VLOOKUP(EOMONTH($K45,-LEFT(Y$2,LEN(Y$2)-1)*12),$A:$I,8,FALSE))^(1/LEFT(Y$2,LEN(Y$2)-1))-1,"")</f>
        <v>9.6972482616408895E-2</v>
      </c>
      <c r="Z45" s="68"/>
      <c r="AA45" s="68"/>
      <c r="AC45" s="8"/>
    </row>
    <row r="46" spans="1:29">
      <c r="A46" s="8">
        <v>29586</v>
      </c>
      <c r="B46" s="5">
        <v>135.76</v>
      </c>
      <c r="C46" s="11">
        <f t="shared" si="9"/>
        <v>0.25773577913655732</v>
      </c>
      <c r="D46" s="6">
        <f t="shared" si="10"/>
        <v>6.5199516945225078E-2</v>
      </c>
      <c r="E46" s="5">
        <f>VLOOKUP(A46,Dywidendy!A:D,4,FALSE)</f>
        <v>6.16</v>
      </c>
      <c r="F46" s="6">
        <f t="shared" si="11"/>
        <v>4.5374189746611671E-2</v>
      </c>
      <c r="G46" s="11">
        <f t="shared" si="6"/>
        <v>0.31480452103020196</v>
      </c>
      <c r="H46" s="5">
        <f t="shared" si="4"/>
        <v>425.1128962352542</v>
      </c>
      <c r="I46" s="6">
        <f t="shared" si="12"/>
        <v>0.10651008320270772</v>
      </c>
      <c r="J46" s="3"/>
      <c r="K46" s="66">
        <f t="shared" si="7"/>
        <v>29586</v>
      </c>
      <c r="L46" s="68">
        <f>IFERROR((VLOOKUP($K46,$A:$I,2,FALSE)/VLOOKUP(EOMONTH($K46,-LEFT(L$2,LEN(L$2)-1)*12),$A:$I,2,FALSE))^(1/LEFT(L$2,LEN(L$2)-1))-1,"")</f>
        <v>0.25773577913655732</v>
      </c>
      <c r="M46" s="68">
        <f>IFERROR((VLOOKUP($K46,$A:$I,2,FALSE)/VLOOKUP(EOMONTH($K46,-LEFT(M$2,LEN(M$2)-1)*12),$A:$I,2,FALSE))^(1/LEFT(M$2,LEN(M$2)-1))-1,"")</f>
        <v>8.5232243015744391E-2</v>
      </c>
      <c r="N46" s="68">
        <f>IFERROR((VLOOKUP($K46,$A:$I,2,FALSE)/VLOOKUP(EOMONTH($K46,-LEFT(N$2,LEN(N$2)-1)*12),$A:$I,2,FALSE))^(1/LEFT(N$2,LEN(N$2)-1))-1,"")</f>
        <v>3.9507552374439481E-2</v>
      </c>
      <c r="O46" s="68">
        <f>IFERROR((VLOOKUP($K46,$A:$I,2,FALSE)/VLOOKUP(EOMONTH($K46,-LEFT(O$2,LEN(O$2)-1)*12),$A:$I,2,FALSE))^(1/LEFT(O$2,LEN(O$2)-1))-1,"")</f>
        <v>4.3340456046154996E-2</v>
      </c>
      <c r="P46" s="68">
        <f>IFERROR((VLOOKUP($K46,$A:$I,2,FALSE)/VLOOKUP(EOMONTH($K46,-LEFT(P$2,LEN(P$2)-1)*12),$A:$I,2,FALSE))^(1/LEFT(P$2,LEN(P$2)-1))-1,"")</f>
        <v>6.5199516945225078E-2</v>
      </c>
      <c r="Q46" s="68"/>
      <c r="R46" s="68"/>
      <c r="T46" s="66">
        <f t="shared" si="8"/>
        <v>29586</v>
      </c>
      <c r="U46" s="68">
        <f>IFERROR((VLOOKUP($K46,$A:$I,8,FALSE)/VLOOKUP(EOMONTH($K46,-LEFT(U$2,LEN(U$2)-1)*12),$A:$I,8,FALSE))^(1/LEFT(U$2,LEN(U$2)-1))-1,"")</f>
        <v>0.31480452103020196</v>
      </c>
      <c r="V46" s="68">
        <f>IFERROR((VLOOKUP($K46,$A:$I,8,FALSE)/VLOOKUP(EOMONTH($K46,-LEFT(V$2,LEN(V$2)-1)*12),$A:$I,8,FALSE))^(1/LEFT(V$2,LEN(V$2)-1))-1,"")</f>
        <v>0.13671368048577714</v>
      </c>
      <c r="W46" s="68">
        <f>IFERROR((VLOOKUP($K46,$A:$I,8,FALSE)/VLOOKUP(EOMONTH($K46,-LEFT(W$2,LEN(W$2)-1)*12),$A:$I,8,FALSE))^(1/LEFT(W$2,LEN(W$2)-1))-1,"")</f>
        <v>8.3330481401896472E-2</v>
      </c>
      <c r="X46" s="68">
        <f>IFERROR((VLOOKUP($K46,$A:$I,8,FALSE)/VLOOKUP(EOMONTH($K46,-LEFT(X$2,LEN(X$2)-1)*12),$A:$I,8,FALSE))^(1/LEFT(X$2,LEN(X$2)-1))-1,"")</f>
        <v>8.1763147863785468E-2</v>
      </c>
      <c r="Y46" s="68">
        <f>IFERROR((VLOOKUP($K46,$A:$I,8,FALSE)/VLOOKUP(EOMONTH($K46,-LEFT(Y$2,LEN(Y$2)-1)*12),$A:$I,8,FALSE))^(1/LEFT(Y$2,LEN(Y$2)-1))-1,"")</f>
        <v>0.10651008320270772</v>
      </c>
      <c r="Z46" s="68"/>
      <c r="AA46" s="68"/>
      <c r="AC46" s="8"/>
    </row>
    <row r="47" spans="1:29">
      <c r="A47" s="8">
        <v>29220</v>
      </c>
      <c r="B47" s="5">
        <v>107.94</v>
      </c>
      <c r="C47" s="11">
        <f t="shared" si="9"/>
        <v>0.12308812818645309</v>
      </c>
      <c r="D47" s="6">
        <f t="shared" si="10"/>
        <v>5.9114071705537397E-2</v>
      </c>
      <c r="E47" s="5">
        <f>VLOOKUP(A47,Dywidendy!A:D,4,FALSE)</f>
        <v>5.65</v>
      </c>
      <c r="F47" s="6">
        <f t="shared" si="11"/>
        <v>5.234389475634612E-2</v>
      </c>
      <c r="G47" s="11">
        <f t="shared" si="6"/>
        <v>0.18187493497034657</v>
      </c>
      <c r="H47" s="5">
        <f t="shared" si="4"/>
        <v>323.32783272007708</v>
      </c>
      <c r="I47" s="6">
        <f t="shared" si="12"/>
        <v>9.9948664551866795E-2</v>
      </c>
      <c r="J47" s="3"/>
      <c r="K47" s="66">
        <f t="shared" si="7"/>
        <v>29220</v>
      </c>
      <c r="L47" s="68">
        <f>IFERROR((VLOOKUP($K47,$A:$I,2,FALSE)/VLOOKUP(EOMONTH($K47,-LEFT(L$2,LEN(L$2)-1)*12),$A:$I,2,FALSE))^(1/LEFT(L$2,LEN(L$2)-1))-1,"")</f>
        <v>0.12308812818645309</v>
      </c>
      <c r="M47" s="68">
        <f>IFERROR((VLOOKUP($K47,$A:$I,2,FALSE)/VLOOKUP(EOMONTH($K47,-LEFT(M$2,LEN(M$2)-1)*12),$A:$I,2,FALSE))^(1/LEFT(M$2,LEN(M$2)-1))-1,"")</f>
        <v>9.5020679611614645E-2</v>
      </c>
      <c r="N47" s="68">
        <f>IFERROR((VLOOKUP($K47,$A:$I,2,FALSE)/VLOOKUP(EOMONTH($K47,-LEFT(N$2,LEN(N$2)-1)*12),$A:$I,2,FALSE))^(1/LEFT(N$2,LEN(N$2)-1))-1,"")</f>
        <v>1.6040791922298014E-2</v>
      </c>
      <c r="O47" s="68">
        <f>IFERROR((VLOOKUP($K47,$A:$I,2,FALSE)/VLOOKUP(EOMONTH($K47,-LEFT(O$2,LEN(O$2)-1)*12),$A:$I,2,FALSE))^(1/LEFT(O$2,LEN(O$2)-1))-1,"")</f>
        <v>2.9891336925565559E-2</v>
      </c>
      <c r="P47" s="68"/>
      <c r="Q47" s="68"/>
      <c r="R47" s="68"/>
      <c r="T47" s="66">
        <f t="shared" si="8"/>
        <v>29220</v>
      </c>
      <c r="U47" s="68">
        <f>IFERROR((VLOOKUP($K47,$A:$I,8,FALSE)/VLOOKUP(EOMONTH($K47,-LEFT(U$2,LEN(U$2)-1)*12),$A:$I,8,FALSE))^(1/LEFT(U$2,LEN(U$2)-1))-1,"")</f>
        <v>0.18187493497034657</v>
      </c>
      <c r="V47" s="68">
        <f>IFERROR((VLOOKUP($K47,$A:$I,8,FALSE)/VLOOKUP(EOMONTH($K47,-LEFT(V$2,LEN(V$2)-1)*12),$A:$I,8,FALSE))^(1/LEFT(V$2,LEN(V$2)-1))-1,"")</f>
        <v>0.14596156237020463</v>
      </c>
      <c r="W47" s="68">
        <f>IFERROR((VLOOKUP($K47,$A:$I,8,FALSE)/VLOOKUP(EOMONTH($K47,-LEFT(W$2,LEN(W$2)-1)*12),$A:$I,8,FALSE))^(1/LEFT(W$2,LEN(W$2)-1))-1,"")</f>
        <v>5.7724294723719316E-2</v>
      </c>
      <c r="X47" s="68">
        <f>IFERROR((VLOOKUP($K47,$A:$I,8,FALSE)/VLOOKUP(EOMONTH($K47,-LEFT(X$2,LEN(X$2)-1)*12),$A:$I,8,FALSE))^(1/LEFT(X$2,LEN(X$2)-1))-1,"")</f>
        <v>6.7211935491452879E-2</v>
      </c>
      <c r="Y47" s="68"/>
      <c r="Z47" s="68"/>
      <c r="AA47" s="68"/>
    </row>
    <row r="48" spans="1:29">
      <c r="A48" s="8">
        <v>28855</v>
      </c>
      <c r="B48" s="5">
        <v>96.11</v>
      </c>
      <c r="C48" s="11">
        <f t="shared" si="9"/>
        <v>1.0620399579390094E-2</v>
      </c>
      <c r="D48" s="6">
        <f t="shared" si="10"/>
        <v>5.6897951544255143E-2</v>
      </c>
      <c r="E48" s="5">
        <f>VLOOKUP(A48,Dywidendy!A:D,4,FALSE)</f>
        <v>5.07</v>
      </c>
      <c r="F48" s="6">
        <f t="shared" si="11"/>
        <v>5.2752054937051297E-2</v>
      </c>
      <c r="G48" s="11">
        <f t="shared" si="6"/>
        <v>6.3932702418507015E-2</v>
      </c>
      <c r="H48" s="5">
        <f t="shared" si="4"/>
        <v>273.57195178032049</v>
      </c>
      <c r="I48" s="6">
        <f t="shared" si="12"/>
        <v>9.7130182917130048E-2</v>
      </c>
      <c r="J48" s="3"/>
      <c r="K48" s="66">
        <f t="shared" si="7"/>
        <v>28855</v>
      </c>
      <c r="L48" s="68">
        <f>IFERROR((VLOOKUP($K48,$A:$I,2,FALSE)/VLOOKUP(EOMONTH($K48,-LEFT(L$2,LEN(L$2)-1)*12),$A:$I,2,FALSE))^(1/LEFT(L$2,LEN(L$2)-1))-1,"")</f>
        <v>1.0620399579390094E-2</v>
      </c>
      <c r="M48" s="68">
        <f>IFERROR((VLOOKUP($K48,$A:$I,2,FALSE)/VLOOKUP(EOMONTH($K48,-LEFT(M$2,LEN(M$2)-1)*12),$A:$I,2,FALSE))^(1/LEFT(M$2,LEN(M$2)-1))-1,"")</f>
        <v>-2.9699206808724288E-3</v>
      </c>
      <c r="N48" s="68">
        <f>IFERROR((VLOOKUP($K48,$A:$I,2,FALSE)/VLOOKUP(EOMONTH($K48,-LEFT(N$2,LEN(N$2)-1)*12),$A:$I,2,FALSE))^(1/LEFT(N$2,LEN(N$2)-1))-1,"")</f>
        <v>-7.7250541633600012E-3</v>
      </c>
      <c r="O48" s="68">
        <f>IFERROR((VLOOKUP($K48,$A:$I,2,FALSE)/VLOOKUP(EOMONTH($K48,-LEFT(O$2,LEN(O$2)-1)*12),$A:$I,2,FALSE))^(1/LEFT(O$2,LEN(O$2)-1))-1,"")</f>
        <v>2.8105166277604621E-2</v>
      </c>
      <c r="P48" s="68"/>
      <c r="Q48" s="68"/>
      <c r="R48" s="68"/>
      <c r="T48" s="66">
        <f t="shared" si="8"/>
        <v>28855</v>
      </c>
      <c r="U48" s="68">
        <f>IFERROR((VLOOKUP($K48,$A:$I,8,FALSE)/VLOOKUP(EOMONTH($K48,-LEFT(U$2,LEN(U$2)-1)*12),$A:$I,8,FALSE))^(1/LEFT(U$2,LEN(U$2)-1))-1,"")</f>
        <v>6.3932702418507015E-2</v>
      </c>
      <c r="V48" s="68">
        <f>IFERROR((VLOOKUP($K48,$A:$I,8,FALSE)/VLOOKUP(EOMONTH($K48,-LEFT(V$2,LEN(V$2)-1)*12),$A:$I,8,FALSE))^(1/LEFT(V$2,LEN(V$2)-1))-1,"")</f>
        <v>4.3445082208355412E-2</v>
      </c>
      <c r="W48" s="68">
        <f>IFERROR((VLOOKUP($K48,$A:$I,8,FALSE)/VLOOKUP(EOMONTH($K48,-LEFT(W$2,LEN(W$2)-1)*12),$A:$I,8,FALSE))^(1/LEFT(W$2,LEN(W$2)-1))-1,"")</f>
        <v>3.1200971214897955E-2</v>
      </c>
      <c r="X48" s="68">
        <f>IFERROR((VLOOKUP($K48,$A:$I,8,FALSE)/VLOOKUP(EOMONTH($K48,-LEFT(X$2,LEN(X$2)-1)*12),$A:$I,8,FALSE))^(1/LEFT(X$2,LEN(X$2)-1))-1,"")</f>
        <v>6.4247175070652585E-2</v>
      </c>
      <c r="Y48" s="68"/>
      <c r="Z48" s="68"/>
      <c r="AA48" s="68"/>
    </row>
    <row r="49" spans="1:29">
      <c r="A49" s="8">
        <v>28490</v>
      </c>
      <c r="B49" s="5">
        <v>95.1</v>
      </c>
      <c r="C49" s="11">
        <f t="shared" si="9"/>
        <v>-0.11501954215522059</v>
      </c>
      <c r="D49" s="6">
        <f t="shared" si="10"/>
        <v>5.8652046007575898E-2</v>
      </c>
      <c r="E49" s="5">
        <f>VLOOKUP(A49,Dywidendy!A:D,4,FALSE)</f>
        <v>4.67</v>
      </c>
      <c r="F49" s="6">
        <f t="shared" si="11"/>
        <v>4.9106203995793907E-2</v>
      </c>
      <c r="G49" s="11">
        <f t="shared" si="6"/>
        <v>-7.1561511260003652E-2</v>
      </c>
      <c r="H49" s="5">
        <f t="shared" si="4"/>
        <v>257.13275958004027</v>
      </c>
      <c r="I49" s="6">
        <f t="shared" si="12"/>
        <v>9.8379415818981242E-2</v>
      </c>
      <c r="J49" s="3"/>
      <c r="K49" s="66">
        <f t="shared" si="7"/>
        <v>28490</v>
      </c>
      <c r="L49" s="68">
        <f>IFERROR((VLOOKUP($K49,$A:$I,2,FALSE)/VLOOKUP(EOMONTH($K49,-LEFT(L$2,LEN(L$2)-1)*12),$A:$I,2,FALSE))^(1/LEFT(L$2,LEN(L$2)-1))-1,"")</f>
        <v>-0.11501954215522059</v>
      </c>
      <c r="M49" s="68">
        <f>IFERROR((VLOOKUP($K49,$A:$I,2,FALSE)/VLOOKUP(EOMONTH($K49,-LEFT(M$2,LEN(M$2)-1)*12),$A:$I,2,FALSE))^(1/LEFT(M$2,LEN(M$2)-1))-1,"")</f>
        <v>-4.2314515118229479E-2</v>
      </c>
      <c r="N49" s="68">
        <f>IFERROR((VLOOKUP($K49,$A:$I,2,FALSE)/VLOOKUP(EOMONTH($K49,-LEFT(N$2,LEN(N$2)-1)*12),$A:$I,2,FALSE))^(1/LEFT(N$2,LEN(N$2)-1))-1,"")</f>
        <v>-1.4292885558976343E-3</v>
      </c>
      <c r="O49" s="68">
        <f>IFERROR((VLOOKUP($K49,$A:$I,2,FALSE)/VLOOKUP(EOMONTH($K49,-LEFT(O$2,LEN(O$2)-1)*12),$A:$I,2,FALSE))^(1/LEFT(O$2,LEN(O$2)-1))-1,"")</f>
        <v>4.426676341660607E-2</v>
      </c>
      <c r="P49" s="68"/>
      <c r="Q49" s="68"/>
      <c r="R49" s="68"/>
      <c r="T49" s="66">
        <f t="shared" si="8"/>
        <v>28490</v>
      </c>
      <c r="U49" s="68">
        <f>IFERROR((VLOOKUP($K49,$A:$I,8,FALSE)/VLOOKUP(EOMONTH($K49,-LEFT(U$2,LEN(U$2)-1)*12),$A:$I,8,FALSE))^(1/LEFT(U$2,LEN(U$2)-1))-1,"")</f>
        <v>-7.1561511260003763E-2</v>
      </c>
      <c r="V49" s="68">
        <f>IFERROR((VLOOKUP($K49,$A:$I,8,FALSE)/VLOOKUP(EOMONTH($K49,-LEFT(V$2,LEN(V$2)-1)*12),$A:$I,8,FALSE))^(1/LEFT(V$2,LEN(V$2)-1))-1,"")</f>
        <v>-1.2020983226090909E-3</v>
      </c>
      <c r="W49" s="68">
        <f>IFERROR((VLOOKUP($K49,$A:$I,8,FALSE)/VLOOKUP(EOMONTH($K49,-LEFT(W$2,LEN(W$2)-1)*12),$A:$I,8,FALSE))^(1/LEFT(W$2,LEN(W$2)-1))-1,"")</f>
        <v>3.5434488313214718E-2</v>
      </c>
      <c r="X49" s="68">
        <f>IFERROR((VLOOKUP($K49,$A:$I,8,FALSE)/VLOOKUP(EOMONTH($K49,-LEFT(X$2,LEN(X$2)-1)*12),$A:$I,8,FALSE))^(1/LEFT(X$2,LEN(X$2)-1))-1,"")</f>
        <v>7.9885542749293492E-2</v>
      </c>
      <c r="Y49" s="68"/>
      <c r="Z49" s="68"/>
      <c r="AA49" s="68"/>
    </row>
    <row r="50" spans="1:29">
      <c r="A50" s="8">
        <v>28125</v>
      </c>
      <c r="B50" s="5">
        <v>107.46</v>
      </c>
      <c r="C50" s="11">
        <f t="shared" si="9"/>
        <v>0.19148464353032479</v>
      </c>
      <c r="D50" s="6">
        <f t="shared" si="10"/>
        <v>6.5973237140859897E-2</v>
      </c>
      <c r="E50" s="5">
        <f>VLOOKUP(A50,Dywidendy!A:D,4,FALSE)</f>
        <v>4.05</v>
      </c>
      <c r="F50" s="6">
        <f t="shared" si="11"/>
        <v>3.768844221105528E-2</v>
      </c>
      <c r="G50" s="11">
        <f t="shared" si="6"/>
        <v>0.23638984366337734</v>
      </c>
      <c r="H50" s="5">
        <f t="shared" si="4"/>
        <v>276.95185270593493</v>
      </c>
      <c r="I50" s="6">
        <f t="shared" si="12"/>
        <v>0.10550331408613878</v>
      </c>
      <c r="J50" s="3"/>
      <c r="K50" s="66">
        <f t="shared" si="7"/>
        <v>28125</v>
      </c>
      <c r="L50" s="68">
        <f>IFERROR((VLOOKUP($K50,$A:$I,2,FALSE)/VLOOKUP(EOMONTH($K50,-LEFT(L$2,LEN(L$2)-1)*12),$A:$I,2,FALSE))^(1/LEFT(L$2,LEN(L$2)-1))-1,"")</f>
        <v>0.19148464353032479</v>
      </c>
      <c r="M50" s="68">
        <f>IFERROR((VLOOKUP($K50,$A:$I,2,FALSE)/VLOOKUP(EOMONTH($K50,-LEFT(M$2,LEN(M$2)-1)*12),$A:$I,2,FALSE))^(1/LEFT(M$2,LEN(M$2)-1))-1,"")</f>
        <v>1.0305521478764401E-2</v>
      </c>
      <c r="N50" s="68">
        <f>IFERROR((VLOOKUP($K50,$A:$I,2,FALSE)/VLOOKUP(EOMONTH($K50,-LEFT(N$2,LEN(N$2)-1)*12),$A:$I,2,FALSE))^(1/LEFT(N$2,LEN(N$2)-1))-1,"")</f>
        <v>2.9525023357656943E-2</v>
      </c>
      <c r="O50" s="68">
        <f>IFERROR((VLOOKUP($K50,$A:$I,2,FALSE)/VLOOKUP(EOMONTH($K50,-LEFT(O$2,LEN(O$2)-1)*12),$A:$I,2,FALSE))^(1/LEFT(O$2,LEN(O$2)-1))-1,"")</f>
        <v>4.2582550061292412E-2</v>
      </c>
      <c r="P50" s="68"/>
      <c r="Q50" s="68"/>
      <c r="R50" s="68"/>
      <c r="T50" s="66">
        <f t="shared" si="8"/>
        <v>28125</v>
      </c>
      <c r="U50" s="68">
        <f>IFERROR((VLOOKUP($K50,$A:$I,8,FALSE)/VLOOKUP(EOMONTH($K50,-LEFT(U$2,LEN(U$2)-1)*12),$A:$I,8,FALSE))^(1/LEFT(U$2,LEN(U$2)-1))-1,"")</f>
        <v>0.23638984366337756</v>
      </c>
      <c r="V50" s="68">
        <f>IFERROR((VLOOKUP($K50,$A:$I,8,FALSE)/VLOOKUP(EOMONTH($K50,-LEFT(V$2,LEN(V$2)-1)*12),$A:$I,8,FALSE))^(1/LEFT(V$2,LEN(V$2)-1))-1,"")</f>
        <v>4.9133796029609655E-2</v>
      </c>
      <c r="W50" s="68">
        <f>IFERROR((VLOOKUP($K50,$A:$I,8,FALSE)/VLOOKUP(EOMONTH($K50,-LEFT(W$2,LEN(W$2)-1)*12),$A:$I,8,FALSE))^(1/LEFT(W$2,LEN(W$2)-1))-1,"")</f>
        <v>6.5599002185977362E-2</v>
      </c>
      <c r="X50" s="68">
        <f>IFERROR((VLOOKUP($K50,$A:$I,8,FALSE)/VLOOKUP(EOMONTH($K50,-LEFT(X$2,LEN(X$2)-1)*12),$A:$I,8,FALSE))^(1/LEFT(X$2,LEN(X$2)-1))-1,"")</f>
        <v>7.7920178483096958E-2</v>
      </c>
      <c r="Y50" s="68"/>
      <c r="Z50" s="68"/>
      <c r="AA50" s="68"/>
    </row>
    <row r="51" spans="1:29">
      <c r="A51" s="8">
        <v>27759</v>
      </c>
      <c r="B51" s="5">
        <v>90.19</v>
      </c>
      <c r="C51" s="11">
        <f t="shared" si="9"/>
        <v>0.31549008168027992</v>
      </c>
      <c r="D51" s="6">
        <f t="shared" si="10"/>
        <v>6.1237567031156015E-2</v>
      </c>
      <c r="E51" s="5">
        <f>VLOOKUP(A51,Dywidendy!A:D,4,FALSE)</f>
        <v>3.68</v>
      </c>
      <c r="F51" s="6">
        <f t="shared" si="11"/>
        <v>4.0802749750526668E-2</v>
      </c>
      <c r="G51" s="11">
        <f t="shared" si="6"/>
        <v>0.36916569428238044</v>
      </c>
      <c r="H51" s="5">
        <f t="shared" si="4"/>
        <v>224.00042682762324</v>
      </c>
      <c r="I51" s="6">
        <f t="shared" si="12"/>
        <v>0.10056635910894118</v>
      </c>
      <c r="J51" s="3"/>
      <c r="K51" s="66">
        <f t="shared" si="7"/>
        <v>27759</v>
      </c>
      <c r="L51" s="68">
        <f>IFERROR((VLOOKUP($K51,$A:$I,2,FALSE)/VLOOKUP(EOMONTH($K51,-LEFT(L$2,LEN(L$2)-1)*12),$A:$I,2,FALSE))^(1/LEFT(L$2,LEN(L$2)-1))-1,"")</f>
        <v>0.31549008168027992</v>
      </c>
      <c r="M51" s="68">
        <f>IFERROR((VLOOKUP($K51,$A:$I,2,FALSE)/VLOOKUP(EOMONTH($K51,-LEFT(M$2,LEN(M$2)-1)*12),$A:$I,2,FALSE))^(1/LEFT(M$2,LEN(M$2)-1))-1,"")</f>
        <v>-4.2905945729249106E-3</v>
      </c>
      <c r="N51" s="68">
        <f>IFERROR((VLOOKUP($K51,$A:$I,2,FALSE)/VLOOKUP(EOMONTH($K51,-LEFT(N$2,LEN(N$2)-1)*12),$A:$I,2,FALSE))^(1/LEFT(N$2,LEN(N$2)-1))-1,"")</f>
        <v>-2.4502976178409908E-3</v>
      </c>
      <c r="O51" s="68">
        <f>IFERROR((VLOOKUP($K51,$A:$I,2,FALSE)/VLOOKUP(EOMONTH($K51,-LEFT(O$2,LEN(O$2)-1)*12),$A:$I,2,FALSE))^(1/LEFT(O$2,LEN(O$2)-1))-1,"")</f>
        <v>3.4824962817734173E-2</v>
      </c>
      <c r="P51" s="68"/>
      <c r="Q51" s="68"/>
      <c r="R51" s="68"/>
      <c r="T51" s="66">
        <f t="shared" si="8"/>
        <v>27759</v>
      </c>
      <c r="U51" s="68">
        <f>IFERROR((VLOOKUP($K51,$A:$I,8,FALSE)/VLOOKUP(EOMONTH($K51,-LEFT(U$2,LEN(U$2)-1)*12),$A:$I,8,FALSE))^(1/LEFT(U$2,LEN(U$2)-1))-1,"")</f>
        <v>0.36916569428238044</v>
      </c>
      <c r="V51" s="68">
        <f>IFERROR((VLOOKUP($K51,$A:$I,8,FALSE)/VLOOKUP(EOMONTH($K51,-LEFT(V$2,LEN(V$2)-1)*12),$A:$I,8,FALSE))^(1/LEFT(V$2,LEN(V$2)-1))-1,"")</f>
        <v>3.2454304089066799E-2</v>
      </c>
      <c r="W51" s="68">
        <f>IFERROR((VLOOKUP($K51,$A:$I,8,FALSE)/VLOOKUP(EOMONTH($K51,-LEFT(W$2,LEN(W$2)-1)*12),$A:$I,8,FALSE))^(1/LEFT(W$2,LEN(W$2)-1))-1,"")</f>
        <v>3.2308015739652252E-2</v>
      </c>
      <c r="X51" s="68">
        <f>IFERROR((VLOOKUP($K51,$A:$I,8,FALSE)/VLOOKUP(EOMONTH($K51,-LEFT(X$2,LEN(X$2)-1)*12),$A:$I,8,FALSE))^(1/LEFT(X$2,LEN(X$2)-1))-1,"")</f>
        <v>6.987875045880676E-2</v>
      </c>
      <c r="Y51" s="68"/>
      <c r="Z51" s="68"/>
      <c r="AA51" s="68"/>
    </row>
    <row r="52" spans="1:29">
      <c r="A52" s="8">
        <v>27394</v>
      </c>
      <c r="B52" s="5">
        <v>68.56</v>
      </c>
      <c r="C52" s="11">
        <f>B52/B53-1</f>
        <v>-0.29718093285494618</v>
      </c>
      <c r="D52" s="6">
        <f t="shared" si="10"/>
        <v>5.1783027823786965E-2</v>
      </c>
      <c r="E52" s="5">
        <f>VLOOKUP(A52,Dywidendy!A:D,4,FALSE)</f>
        <v>3.6</v>
      </c>
      <c r="F52" s="6">
        <f t="shared" si="11"/>
        <v>5.2508751458576426E-2</v>
      </c>
      <c r="G52" s="11">
        <f>(B52+E52)/B53-1</f>
        <v>-0.260276781137878</v>
      </c>
      <c r="H52" s="5">
        <f>H53*(1+G52)</f>
        <v>163.60359287633801</v>
      </c>
      <c r="I52" s="6">
        <f t="shared" si="12"/>
        <v>9.0597697210381911E-2</v>
      </c>
      <c r="J52" s="3"/>
      <c r="K52" s="66">
        <f t="shared" si="7"/>
        <v>27394</v>
      </c>
      <c r="L52" s="68">
        <f>IFERROR((VLOOKUP($K52,$A:$I,2,FALSE)/VLOOKUP(EOMONTH($K52,-LEFT(L$2,LEN(L$2)-1)*12),$A:$I,2,FALSE))^(1/LEFT(L$2,LEN(L$2)-1))-1,"")</f>
        <v>-0.29718093285494618</v>
      </c>
      <c r="M52" s="68">
        <f>IFERROR((VLOOKUP($K52,$A:$I,2,FALSE)/VLOOKUP(EOMONTH($K52,-LEFT(M$2,LEN(M$2)-1)*12),$A:$I,2,FALSE))^(1/LEFT(M$2,LEN(M$2)-1))-1,"")</f>
        <v>-5.724256165075936E-2</v>
      </c>
      <c r="N52" s="68">
        <f>IFERROR((VLOOKUP($K52,$A:$I,2,FALSE)/VLOOKUP(EOMONTH($K52,-LEFT(N$2,LEN(N$2)-1)*12),$A:$I,2,FALSE))^(1/LEFT(N$2,LEN(N$2)-1))-1,"")</f>
        <v>-2.097651423811997E-2</v>
      </c>
      <c r="O52" s="68">
        <f>IFERROR((VLOOKUP($K52,$A:$I,2,FALSE)/VLOOKUP(EOMONTH($K52,-LEFT(O$2,LEN(O$2)-1)*12),$A:$I,2,FALSE))^(1/LEFT(O$2,LEN(O$2)-1))-1,"")</f>
        <v>3.2762553145952555E-2</v>
      </c>
      <c r="P52" s="68"/>
      <c r="Q52" s="68"/>
      <c r="R52" s="68"/>
      <c r="T52" s="66">
        <f t="shared" si="8"/>
        <v>27394</v>
      </c>
      <c r="U52" s="68">
        <f>IFERROR((VLOOKUP($K52,$A:$I,8,FALSE)/VLOOKUP(EOMONTH($K52,-LEFT(U$2,LEN(U$2)-1)*12),$A:$I,8,FALSE))^(1/LEFT(U$2,LEN(U$2)-1))-1,"")</f>
        <v>-0.260276781137878</v>
      </c>
      <c r="V52" s="68">
        <f>IFERROR((VLOOKUP($K52,$A:$I,8,FALSE)/VLOOKUP(EOMONTH($K52,-LEFT(V$2,LEN(V$2)-1)*12),$A:$I,8,FALSE))^(1/LEFT(V$2,LEN(V$2)-1))-1,"")</f>
        <v>-2.3718839805758063E-2</v>
      </c>
      <c r="W52" s="68">
        <f>IFERROR((VLOOKUP($K52,$A:$I,8,FALSE)/VLOOKUP(EOMONTH($K52,-LEFT(W$2,LEN(W$2)-1)*12),$A:$I,8,FALSE))^(1/LEFT(W$2,LEN(W$2)-1))-1,"")</f>
        <v>1.2023523270756398E-2</v>
      </c>
      <c r="X52" s="68">
        <f>IFERROR((VLOOKUP($K52,$A:$I,8,FALSE)/VLOOKUP(EOMONTH($K52,-LEFT(X$2,LEN(X$2)-1)*12),$A:$I,8,FALSE))^(1/LEFT(X$2,LEN(X$2)-1))-1,"")</f>
        <v>6.750266399455751E-2</v>
      </c>
      <c r="Y52" s="68"/>
      <c r="Z52" s="68"/>
      <c r="AA52" s="68"/>
    </row>
    <row r="53" spans="1:29">
      <c r="A53" s="8">
        <v>27029</v>
      </c>
      <c r="B53" s="5">
        <v>97.55</v>
      </c>
      <c r="C53" s="11">
        <f>B53/B54-1</f>
        <v>-0.17365523083439216</v>
      </c>
      <c r="D53" s="6">
        <f t="shared" si="10"/>
        <v>7.0381135587202603E-2</v>
      </c>
      <c r="E53" s="5">
        <f>VLOOKUP(A53,Dywidendy!A:D,4,FALSE)</f>
        <v>3.38</v>
      </c>
      <c r="F53" s="6">
        <f t="shared" si="11"/>
        <v>3.4648898001025115E-2</v>
      </c>
      <c r="G53" s="11">
        <f>(B53+E53)/B54-1</f>
        <v>-0.14502329521389246</v>
      </c>
      <c r="H53" s="5">
        <f>H54*(1+G53)</f>
        <v>221.16865971572579</v>
      </c>
      <c r="I53" s="6">
        <f t="shared" si="12"/>
        <v>0.10916155484417911</v>
      </c>
      <c r="J53" s="3"/>
      <c r="K53" s="66">
        <f t="shared" si="7"/>
        <v>27029</v>
      </c>
      <c r="L53" s="68">
        <f>IFERROR((VLOOKUP($K53,$A:$I,2,FALSE)/VLOOKUP(EOMONTH($K53,-LEFT(L$2,LEN(L$2)-1)*12),$A:$I,2,FALSE))^(1/LEFT(L$2,LEN(L$2)-1))-1,"")</f>
        <v>-0.17365523083439216</v>
      </c>
      <c r="M53" s="68">
        <f>IFERROR((VLOOKUP($K53,$A:$I,2,FALSE)/VLOOKUP(EOMONTH($K53,-LEFT(M$2,LEN(M$2)-1)*12),$A:$I,2,FALSE))^(1/LEFT(M$2,LEN(M$2)-1))-1,"")</f>
        <v>-1.2457508997624989E-2</v>
      </c>
      <c r="N53" s="68">
        <f>IFERROR((VLOOKUP($K53,$A:$I,2,FALSE)/VLOOKUP(EOMONTH($K53,-LEFT(N$2,LEN(N$2)-1)*12),$A:$I,2,FALSE))^(1/LEFT(N$2,LEN(N$2)-1))-1,"")</f>
        <v>2.6608891521169964E-2</v>
      </c>
      <c r="O53" s="68">
        <f>IFERROR((VLOOKUP($K53,$A:$I,2,FALSE)/VLOOKUP(EOMONTH($K53,-LEFT(O$2,LEN(O$2)-1)*12),$A:$I,2,FALSE))^(1/LEFT(O$2,LEN(O$2)-1))-1,"")</f>
        <v>7.0853413697296252E-2</v>
      </c>
      <c r="P53" s="68"/>
      <c r="Q53" s="68"/>
      <c r="R53" s="68"/>
      <c r="T53" s="66">
        <f t="shared" si="8"/>
        <v>27029</v>
      </c>
      <c r="U53" s="68">
        <f>IFERROR((VLOOKUP($K53,$A:$I,8,FALSE)/VLOOKUP(EOMONTH($K53,-LEFT(U$2,LEN(U$2)-1)*12),$A:$I,8,FALSE))^(1/LEFT(U$2,LEN(U$2)-1))-1,"")</f>
        <v>-0.14502329521389246</v>
      </c>
      <c r="V53" s="68">
        <f>IFERROR((VLOOKUP($K53,$A:$I,8,FALSE)/VLOOKUP(EOMONTH($K53,-LEFT(V$2,LEN(V$2)-1)*12),$A:$I,8,FALSE))^(1/LEFT(V$2,LEN(V$2)-1))-1,"")</f>
        <v>1.9100536449903505E-2</v>
      </c>
      <c r="W53" s="68">
        <f>IFERROR((VLOOKUP($K53,$A:$I,8,FALSE)/VLOOKUP(EOMONTH($K53,-LEFT(W$2,LEN(W$2)-1)*12),$A:$I,8,FALSE))^(1/LEFT(W$2,LEN(W$2)-1))-1,"")</f>
        <v>5.8869697102260865E-2</v>
      </c>
      <c r="X53" s="68">
        <f>IFERROR((VLOOKUP($K53,$A:$I,8,FALSE)/VLOOKUP(EOMONTH($K53,-LEFT(X$2,LEN(X$2)-1)*12),$A:$I,8,FALSE))^(1/LEFT(X$2,LEN(X$2)-1))-1,"")</f>
        <v>0.10636214647913</v>
      </c>
      <c r="Y53" s="68"/>
      <c r="Z53" s="68"/>
      <c r="AA53" s="68"/>
    </row>
    <row r="54" spans="1:29">
      <c r="A54" s="8">
        <v>26664</v>
      </c>
      <c r="B54" s="5">
        <v>118.05</v>
      </c>
      <c r="C54" s="11">
        <f t="shared" si="9"/>
        <v>0.15633264766382604</v>
      </c>
      <c r="D54" s="6">
        <f t="shared" si="10"/>
        <v>8.3044994184157117E-2</v>
      </c>
      <c r="E54" s="5">
        <f>VLOOKUP(A54,Dywidendy!A:D,4,FALSE)</f>
        <v>3.15</v>
      </c>
      <c r="F54" s="6">
        <f t="shared" si="11"/>
        <v>2.6683608640406607E-2</v>
      </c>
      <c r="G54" s="11">
        <f t="shared" si="6"/>
        <v>0.18718777549221266</v>
      </c>
      <c r="H54" s="5">
        <f t="shared" si="4"/>
        <v>258.68384305401202</v>
      </c>
      <c r="I54" s="6">
        <f t="shared" si="12"/>
        <v>0.12236215332609501</v>
      </c>
      <c r="J54" s="3"/>
      <c r="K54" s="66">
        <f t="shared" si="7"/>
        <v>26664</v>
      </c>
      <c r="L54" s="68">
        <f>IFERROR((VLOOKUP($K54,$A:$I,2,FALSE)/VLOOKUP(EOMONTH($K54,-LEFT(L$2,LEN(L$2)-1)*12),$A:$I,2,FALSE))^(1/LEFT(L$2,LEN(L$2)-1))-1,"")</f>
        <v>0.15633264766382604</v>
      </c>
      <c r="M54" s="68">
        <f>IFERROR((VLOOKUP($K54,$A:$I,2,FALSE)/VLOOKUP(EOMONTH($K54,-LEFT(M$2,LEN(M$2)-1)*12),$A:$I,2,FALSE))^(1/LEFT(M$2,LEN(M$2)-1))-1,"")</f>
        <v>4.1201398053016591E-2</v>
      </c>
      <c r="N54" s="68">
        <f>IFERROR((VLOOKUP($K54,$A:$I,2,FALSE)/VLOOKUP(EOMONTH($K54,-LEFT(N$2,LEN(N$2)-1)*12),$A:$I,2,FALSE))^(1/LEFT(N$2,LEN(N$2)-1))-1,"")</f>
        <v>6.4642167130648076E-2</v>
      </c>
      <c r="O54" s="68">
        <f>IFERROR((VLOOKUP($K54,$A:$I,2,FALSE)/VLOOKUP(EOMONTH($K54,-LEFT(O$2,LEN(O$2)-1)*12),$A:$I,2,FALSE))^(1/LEFT(O$2,LEN(O$2)-1))-1,"")</f>
        <v>7.7416747153545407E-2</v>
      </c>
      <c r="P54" s="68"/>
      <c r="Q54" s="68"/>
      <c r="R54" s="68"/>
      <c r="T54" s="66">
        <f t="shared" si="8"/>
        <v>26664</v>
      </c>
      <c r="U54" s="68">
        <f>IFERROR((VLOOKUP($K54,$A:$I,8,FALSE)/VLOOKUP(EOMONTH($K54,-LEFT(U$2,LEN(U$2)-1)*12),$A:$I,8,FALSE))^(1/LEFT(U$2,LEN(U$2)-1))-1,"")</f>
        <v>0.18718777549221266</v>
      </c>
      <c r="V54" s="68">
        <f>IFERROR((VLOOKUP($K54,$A:$I,8,FALSE)/VLOOKUP(EOMONTH($K54,-LEFT(V$2,LEN(V$2)-1)*12),$A:$I,8,FALSE))^(1/LEFT(V$2,LEN(V$2)-1))-1,"")</f>
        <v>7.3414929875115442E-2</v>
      </c>
      <c r="W54" s="68">
        <f>IFERROR((VLOOKUP($K54,$A:$I,8,FALSE)/VLOOKUP(EOMONTH($K54,-LEFT(W$2,LEN(W$2)-1)*12),$A:$I,8,FALSE))^(1/LEFT(W$2,LEN(W$2)-1))-1,"")</f>
        <v>9.7645509581294698E-2</v>
      </c>
      <c r="X54" s="68">
        <f>IFERROR((VLOOKUP($K54,$A:$I,8,FALSE)/VLOOKUP(EOMONTH($K54,-LEFT(X$2,LEN(X$2)-1)*12),$A:$I,8,FALSE))^(1/LEFT(X$2,LEN(X$2)-1))-1,"")</f>
        <v>0.11440936360253207</v>
      </c>
      <c r="Y54" s="68"/>
      <c r="Z54" s="68"/>
      <c r="AA54" s="68"/>
      <c r="AC54" s="1"/>
    </row>
    <row r="55" spans="1:29">
      <c r="A55" s="8">
        <v>26298</v>
      </c>
      <c r="B55" s="5">
        <v>102.09</v>
      </c>
      <c r="C55" s="11">
        <f t="shared" si="9"/>
        <v>0.10786760716223553</v>
      </c>
      <c r="D55" s="6">
        <f t="shared" si="10"/>
        <v>7.9673371850199404E-2</v>
      </c>
      <c r="E55" s="5">
        <f>VLOOKUP(A55,Dywidendy!A:D,4,FALSE)</f>
        <v>3.07</v>
      </c>
      <c r="F55" s="6">
        <f t="shared" si="11"/>
        <v>3.0071505534332448E-2</v>
      </c>
      <c r="G55" s="11">
        <f t="shared" si="6"/>
        <v>0.14118285404232211</v>
      </c>
      <c r="H55" s="5">
        <f t="shared" si="4"/>
        <v>217.89631631505026</v>
      </c>
      <c r="I55" s="6">
        <f t="shared" si="12"/>
        <v>0.11936508499883836</v>
      </c>
      <c r="J55" s="3"/>
      <c r="K55" s="66">
        <f t="shared" si="7"/>
        <v>26298</v>
      </c>
      <c r="L55" s="68">
        <f>IFERROR((VLOOKUP($K55,$A:$I,2,FALSE)/VLOOKUP(EOMONTH($K55,-LEFT(L$2,LEN(L$2)-1)*12),$A:$I,2,FALSE))^(1/LEFT(L$2,LEN(L$2)-1))-1,"")</f>
        <v>0.10786760716223553</v>
      </c>
      <c r="M55" s="68">
        <f>IFERROR((VLOOKUP($K55,$A:$I,2,FALSE)/VLOOKUP(EOMONTH($K55,-LEFT(M$2,LEN(M$2)-1)*12),$A:$I,2,FALSE))^(1/LEFT(M$2,LEN(M$2)-1))-1,"")</f>
        <v>4.9110146570512159E-2</v>
      </c>
      <c r="N55" s="68">
        <f>IFERROR((VLOOKUP($K55,$A:$I,2,FALSE)/VLOOKUP(EOMONTH($K55,-LEFT(N$2,LEN(N$2)-1)*12),$A:$I,2,FALSE))^(1/LEFT(N$2,LEN(N$2)-1))-1,"")</f>
        <v>3.6185132418196542E-2</v>
      </c>
      <c r="O55" s="68">
        <f>IFERROR((VLOOKUP($K55,$A:$I,2,FALSE)/VLOOKUP(EOMONTH($K55,-LEFT(O$2,LEN(O$2)-1)*12),$A:$I,2,FALSE))^(1/LEFT(O$2,LEN(O$2)-1))-1,"")</f>
        <v>7.5592341086103465E-2</v>
      </c>
      <c r="P55" s="68"/>
      <c r="Q55" s="68"/>
      <c r="R55" s="68"/>
      <c r="T55" s="66">
        <f t="shared" si="8"/>
        <v>26298</v>
      </c>
      <c r="U55" s="68">
        <f>IFERROR((VLOOKUP($K55,$A:$I,8,FALSE)/VLOOKUP(EOMONTH($K55,-LEFT(U$2,LEN(U$2)-1)*12),$A:$I,8,FALSE))^(1/LEFT(U$2,LEN(U$2)-1))-1,"")</f>
        <v>0.14118285404232211</v>
      </c>
      <c r="V55" s="68">
        <f>IFERROR((VLOOKUP($K55,$A:$I,8,FALSE)/VLOOKUP(EOMONTH($K55,-LEFT(V$2,LEN(V$2)-1)*12),$A:$I,8,FALSE))^(1/LEFT(V$2,LEN(V$2)-1))-1,"")</f>
        <v>8.2322614862845755E-2</v>
      </c>
      <c r="W55" s="68">
        <f>IFERROR((VLOOKUP($K55,$A:$I,8,FALSE)/VLOOKUP(EOMONTH($K55,-LEFT(W$2,LEN(W$2)-1)*12),$A:$I,8,FALSE))^(1/LEFT(W$2,LEN(W$2)-1))-1,"")</f>
        <v>6.9039955939868447E-2</v>
      </c>
      <c r="X55" s="68">
        <f>IFERROR((VLOOKUP($K55,$A:$I,8,FALSE)/VLOOKUP(EOMONTH($K55,-LEFT(X$2,LEN(X$2)-1)*12),$A:$I,8,FALSE))^(1/LEFT(X$2,LEN(X$2)-1))-1,"")</f>
        <v>0.11393463672539994</v>
      </c>
      <c r="Y55" s="68"/>
      <c r="Z55" s="68"/>
      <c r="AA55" s="68"/>
      <c r="AC55" s="1"/>
    </row>
    <row r="56" spans="1:29">
      <c r="A56" s="8">
        <v>25933</v>
      </c>
      <c r="B56" s="5">
        <v>92.15</v>
      </c>
      <c r="C56" s="11">
        <f t="shared" si="9"/>
        <v>9.7762328915917962E-4</v>
      </c>
      <c r="D56" s="6">
        <f t="shared" si="10"/>
        <v>7.8282648630745078E-2</v>
      </c>
      <c r="E56" s="5">
        <f>VLOOKUP(A56,Dywidendy!A:D,4,FALSE)</f>
        <v>3.14</v>
      </c>
      <c r="F56" s="6">
        <f t="shared" si="11"/>
        <v>3.4074877916440587E-2</v>
      </c>
      <c r="G56" s="11">
        <f t="shared" si="6"/>
        <v>3.508581359982621E-2</v>
      </c>
      <c r="H56" s="5">
        <f t="shared" si="4"/>
        <v>190.93900293297722</v>
      </c>
      <c r="I56" s="6">
        <f t="shared" si="12"/>
        <v>0.11828521297386252</v>
      </c>
      <c r="J56" s="3"/>
      <c r="K56" s="66">
        <f t="shared" si="7"/>
        <v>25933</v>
      </c>
      <c r="L56" s="68">
        <f>IFERROR((VLOOKUP($K56,$A:$I,2,FALSE)/VLOOKUP(EOMONTH($K56,-LEFT(L$2,LEN(L$2)-1)*12),$A:$I,2,FALSE))^(1/LEFT(L$2,LEN(L$2)-1))-1,"")</f>
        <v>9.7762328915917962E-4</v>
      </c>
      <c r="M56" s="68">
        <f>IFERROR((VLOOKUP($K56,$A:$I,2,FALSE)/VLOOKUP(EOMONTH($K56,-LEFT(M$2,LEN(M$2)-1)*12),$A:$I,2,FALSE))^(1/LEFT(M$2,LEN(M$2)-1))-1,"")</f>
        <v>-6.065993763332278E-4</v>
      </c>
      <c r="N56" s="68">
        <f>IFERROR((VLOOKUP($K56,$A:$I,2,FALSE)/VLOOKUP(EOMONTH($K56,-LEFT(N$2,LEN(N$2)-1)*12),$A:$I,2,FALSE))^(1/LEFT(N$2,LEN(N$2)-1))-1,"")</f>
        <v>4.7187492516158613E-2</v>
      </c>
      <c r="O56" s="68">
        <f>IFERROR((VLOOKUP($K56,$A:$I,2,FALSE)/VLOOKUP(EOMONTH($K56,-LEFT(O$2,LEN(O$2)-1)*12),$A:$I,2,FALSE))^(1/LEFT(O$2,LEN(O$2)-1))-1,"")</f>
        <v>7.8282648630745078E-2</v>
      </c>
      <c r="P56" s="68"/>
      <c r="Q56" s="68"/>
      <c r="R56" s="68"/>
      <c r="T56" s="66">
        <f t="shared" si="8"/>
        <v>25933</v>
      </c>
      <c r="U56" s="68">
        <f>IFERROR((VLOOKUP($K56,$A:$I,8,FALSE)/VLOOKUP(EOMONTH($K56,-LEFT(U$2,LEN(U$2)-1)*12),$A:$I,8,FALSE))^(1/LEFT(U$2,LEN(U$2)-1))-1,"")</f>
        <v>3.508581359982621E-2</v>
      </c>
      <c r="V56" s="68">
        <f>IFERROR((VLOOKUP($K56,$A:$I,8,FALSE)/VLOOKUP(EOMONTH($K56,-LEFT(V$2,LEN(V$2)-1)*12),$A:$I,8,FALSE))^(1/LEFT(V$2,LEN(V$2)-1))-1,"")</f>
        <v>3.2161748117819799E-2</v>
      </c>
      <c r="W56" s="68">
        <f>IFERROR((VLOOKUP($K56,$A:$I,8,FALSE)/VLOOKUP(EOMONTH($K56,-LEFT(W$2,LEN(W$2)-1)*12),$A:$I,8,FALSE))^(1/LEFT(W$2,LEN(W$2)-1))-1,"")</f>
        <v>8.0198081901877272E-2</v>
      </c>
      <c r="X56" s="68">
        <f>IFERROR((VLOOKUP($K56,$A:$I,8,FALSE)/VLOOKUP(EOMONTH($K56,-LEFT(X$2,LEN(X$2)-1)*12),$A:$I,8,FALSE))^(1/LEFT(X$2,LEN(X$2)-1))-1,"")</f>
        <v>0.11828521297386252</v>
      </c>
      <c r="Y56" s="68"/>
      <c r="Z56" s="68"/>
      <c r="AA56" s="68"/>
    </row>
    <row r="57" spans="1:29">
      <c r="A57" s="8">
        <v>25568</v>
      </c>
      <c r="B57" s="5">
        <v>92.06</v>
      </c>
      <c r="C57" s="11">
        <f t="shared" si="9"/>
        <v>-0.11361448103215865</v>
      </c>
      <c r="D57" s="6">
        <f t="shared" si="10"/>
        <v>8.2512826252242544E-2</v>
      </c>
      <c r="E57" s="5">
        <f>VLOOKUP(A57,Dywidendy!A:D,4,FALSE)</f>
        <v>3.16</v>
      </c>
      <c r="F57" s="6">
        <f t="shared" si="11"/>
        <v>3.4325439930480123E-2</v>
      </c>
      <c r="G57" s="11">
        <f t="shared" si="6"/>
        <v>-8.3188908145580553E-2</v>
      </c>
      <c r="H57" s="5">
        <f t="shared" si="4"/>
        <v>184.46683398058434</v>
      </c>
      <c r="I57" s="6">
        <f t="shared" si="12"/>
        <v>0.1228448516896552</v>
      </c>
      <c r="J57" s="3"/>
      <c r="K57" s="66">
        <f t="shared" si="7"/>
        <v>25568</v>
      </c>
      <c r="L57" s="68">
        <f>IFERROR((VLOOKUP($K57,$A:$I,2,FALSE)/VLOOKUP(EOMONTH($K57,-LEFT(L$2,LEN(L$2)-1)*12),$A:$I,2,FALSE))^(1/LEFT(L$2,LEN(L$2)-1))-1,"")</f>
        <v>-0.11361448103215865</v>
      </c>
      <c r="M57" s="68">
        <f>IFERROR((VLOOKUP($K57,$A:$I,2,FALSE)/VLOOKUP(EOMONTH($K57,-LEFT(M$2,LEN(M$2)-1)*12),$A:$I,2,FALSE))^(1/LEFT(M$2,LEN(M$2)-1))-1,"")</f>
        <v>1.6684617574212579E-2</v>
      </c>
      <c r="N57" s="68">
        <f>IFERROR((VLOOKUP($K57,$A:$I,2,FALSE)/VLOOKUP(EOMONTH($K57,-LEFT(N$2,LEN(N$2)-1)*12),$A:$I,2,FALSE))^(1/LEFT(N$2,LEN(N$2)-1))-1,"")</f>
        <v>4.3930690880612078E-2</v>
      </c>
      <c r="O57" s="68"/>
      <c r="P57" s="68"/>
      <c r="Q57" s="68"/>
      <c r="R57" s="68"/>
      <c r="T57" s="66">
        <f t="shared" si="8"/>
        <v>25568</v>
      </c>
      <c r="U57" s="68">
        <f>IFERROR((VLOOKUP($K57,$A:$I,8,FALSE)/VLOOKUP(EOMONTH($K57,-LEFT(U$2,LEN(U$2)-1)*12),$A:$I,8,FALSE))^(1/LEFT(U$2,LEN(U$2)-1))-1,"")</f>
        <v>-8.3188908145580553E-2</v>
      </c>
      <c r="V57" s="68">
        <f>IFERROR((VLOOKUP($K57,$A:$I,8,FALSE)/VLOOKUP(EOMONTH($K57,-LEFT(V$2,LEN(V$2)-1)*12),$A:$I,8,FALSE))^(1/LEFT(V$2,LEN(V$2)-1))-1,"")</f>
        <v>4.9074440245862272E-2</v>
      </c>
      <c r="W57" s="68">
        <f>IFERROR((VLOOKUP($K57,$A:$I,8,FALSE)/VLOOKUP(EOMONTH($K57,-LEFT(W$2,LEN(W$2)-1)*12),$A:$I,8,FALSE))^(1/LEFT(W$2,LEN(W$2)-1))-1,"")</f>
        <v>7.6784679085874386E-2</v>
      </c>
      <c r="X57" s="68"/>
      <c r="Y57" s="68"/>
      <c r="Z57" s="68"/>
      <c r="AA57" s="68"/>
    </row>
    <row r="58" spans="1:29">
      <c r="A58" s="8">
        <v>25203</v>
      </c>
      <c r="B58" s="5">
        <v>103.86</v>
      </c>
      <c r="C58" s="11">
        <f t="shared" si="9"/>
        <v>7.6604125634912368E-2</v>
      </c>
      <c r="D58" s="6">
        <f t="shared" si="10"/>
        <v>9.4601025670852934E-2</v>
      </c>
      <c r="E58" s="5">
        <f>VLOOKUP(A58,Dywidendy!A:D,4,FALSE)</f>
        <v>3.07</v>
      </c>
      <c r="F58" s="6">
        <f t="shared" si="11"/>
        <v>2.9559021760061619E-2</v>
      </c>
      <c r="G58" s="11">
        <f t="shared" si="6"/>
        <v>0.10842749041152677</v>
      </c>
      <c r="H58" s="5">
        <f t="shared" si="4"/>
        <v>201.20484538146911</v>
      </c>
      <c r="I58" s="6">
        <f t="shared" si="12"/>
        <v>0.13556201623012143</v>
      </c>
      <c r="J58" s="3"/>
      <c r="K58" s="66">
        <f t="shared" si="7"/>
        <v>25203</v>
      </c>
      <c r="L58" s="68">
        <f>IFERROR((VLOOKUP($K58,$A:$I,2,FALSE)/VLOOKUP(EOMONTH($K58,-LEFT(L$2,LEN(L$2)-1)*12),$A:$I,2,FALSE))^(1/LEFT(L$2,LEN(L$2)-1))-1,"")</f>
        <v>7.6604125634912368E-2</v>
      </c>
      <c r="M58" s="68">
        <f>IFERROR((VLOOKUP($K58,$A:$I,2,FALSE)/VLOOKUP(EOMONTH($K58,-LEFT(M$2,LEN(M$2)-1)*12),$A:$I,2,FALSE))^(1/LEFT(M$2,LEN(M$2)-1))-1,"")</f>
        <v>6.7220727971482042E-2</v>
      </c>
      <c r="N58" s="68">
        <f>IFERROR((VLOOKUP($K58,$A:$I,2,FALSE)/VLOOKUP(EOMONTH($K58,-LEFT(N$2,LEN(N$2)-1)*12),$A:$I,2,FALSE))^(1/LEFT(N$2,LEN(N$2)-1))-1,"")</f>
        <v>6.522918608560424E-2</v>
      </c>
      <c r="O58" s="68"/>
      <c r="P58" s="68"/>
      <c r="Q58" s="68"/>
      <c r="R58" s="68"/>
      <c r="T58" s="66">
        <f t="shared" si="8"/>
        <v>25203</v>
      </c>
      <c r="U58" s="68">
        <f>IFERROR((VLOOKUP($K58,$A:$I,8,FALSE)/VLOOKUP(EOMONTH($K58,-LEFT(U$2,LEN(U$2)-1)*12),$A:$I,8,FALSE))^(1/LEFT(U$2,LEN(U$2)-1))-1,"")</f>
        <v>0.10842749041152677</v>
      </c>
      <c r="V58" s="68">
        <f>IFERROR((VLOOKUP($K58,$A:$I,8,FALSE)/VLOOKUP(EOMONTH($K58,-LEFT(V$2,LEN(V$2)-1)*12),$A:$I,8,FALSE))^(1/LEFT(V$2,LEN(V$2)-1))-1,"")</f>
        <v>0.10019080094611388</v>
      </c>
      <c r="W58" s="68">
        <f>IFERROR((VLOOKUP($K58,$A:$I,8,FALSE)/VLOOKUP(EOMONTH($K58,-LEFT(W$2,LEN(W$2)-1)*12),$A:$I,8,FALSE))^(1/LEFT(W$2,LEN(W$2)-1))-1,"")</f>
        <v>9.8352388391836465E-2</v>
      </c>
      <c r="X58" s="68"/>
      <c r="Y58" s="68"/>
      <c r="Z58" s="68"/>
      <c r="AA58" s="68"/>
    </row>
    <row r="59" spans="1:29">
      <c r="A59" s="8">
        <v>24837</v>
      </c>
      <c r="B59" s="5">
        <v>96.47</v>
      </c>
      <c r="C59" s="11">
        <f t="shared" si="9"/>
        <v>0.20092120004979463</v>
      </c>
      <c r="D59" s="6">
        <f t="shared" si="10"/>
        <v>9.5668986912356146E-2</v>
      </c>
      <c r="E59" s="5">
        <f>VLOOKUP(A59,Dywidendy!A:D,4,FALSE)</f>
        <v>2.92</v>
      </c>
      <c r="F59" s="6">
        <f t="shared" si="11"/>
        <v>3.0268477246812479E-2</v>
      </c>
      <c r="G59" s="11">
        <f t="shared" si="6"/>
        <v>0.23727125606871668</v>
      </c>
      <c r="H59" s="5">
        <f t="shared" si="4"/>
        <v>181.52278531703288</v>
      </c>
      <c r="I59" s="6">
        <f t="shared" si="12"/>
        <v>0.13717869405055927</v>
      </c>
      <c r="J59" s="3"/>
      <c r="K59" s="66">
        <f t="shared" si="7"/>
        <v>24837</v>
      </c>
      <c r="L59" s="68">
        <f>IFERROR((VLOOKUP($K59,$A:$I,2,FALSE)/VLOOKUP(EOMONTH($K59,-LEFT(L$2,LEN(L$2)-1)*12),$A:$I,2,FALSE))^(1/LEFT(L$2,LEN(L$2)-1))-1,"")</f>
        <v>0.20092120004979463</v>
      </c>
      <c r="M59" s="68">
        <f>IFERROR((VLOOKUP($K59,$A:$I,2,FALSE)/VLOOKUP(EOMONTH($K59,-LEFT(M$2,LEN(M$2)-1)*12),$A:$I,2,FALSE))^(1/LEFT(M$2,LEN(M$2)-1))-1,"")</f>
        <v>8.8610662790262751E-2</v>
      </c>
      <c r="N59" s="68">
        <f>IFERROR((VLOOKUP($K59,$A:$I,2,FALSE)/VLOOKUP(EOMONTH($K59,-LEFT(N$2,LEN(N$2)-1)*12),$A:$I,2,FALSE))^(1/LEFT(N$2,LEN(N$2)-1))-1,"")</f>
        <v>9.2053933365976892E-2</v>
      </c>
      <c r="O59" s="68"/>
      <c r="P59" s="68"/>
      <c r="Q59" s="68"/>
      <c r="R59" s="68"/>
      <c r="T59" s="66">
        <f t="shared" si="8"/>
        <v>24837</v>
      </c>
      <c r="U59" s="68">
        <f>IFERROR((VLOOKUP($K59,$A:$I,8,FALSE)/VLOOKUP(EOMONTH($K59,-LEFT(U$2,LEN(U$2)-1)*12),$A:$I,8,FALSE))^(1/LEFT(U$2,LEN(U$2)-1))-1,"")</f>
        <v>0.23727125606871668</v>
      </c>
      <c r="V59" s="68">
        <f>IFERROR((VLOOKUP($K59,$A:$I,8,FALSE)/VLOOKUP(EOMONTH($K59,-LEFT(V$2,LEN(V$2)-1)*12),$A:$I,8,FALSE))^(1/LEFT(V$2,LEN(V$2)-1))-1,"")</f>
        <v>0.12242305484250471</v>
      </c>
      <c r="W59" s="68">
        <f>IFERROR((VLOOKUP($K59,$A:$I,8,FALSE)/VLOOKUP(EOMONTH($K59,-LEFT(W$2,LEN(W$2)-1)*12),$A:$I,8,FALSE))^(1/LEFT(W$2,LEN(W$2)-1))-1,"")</f>
        <v>0.12624487459237477</v>
      </c>
      <c r="X59" s="68"/>
      <c r="Y59" s="68"/>
      <c r="Z59" s="68"/>
      <c r="AA59" s="68"/>
    </row>
    <row r="60" spans="1:29">
      <c r="A60" s="8">
        <v>24472</v>
      </c>
      <c r="B60" s="5">
        <v>80.33</v>
      </c>
      <c r="C60" s="11">
        <f t="shared" si="9"/>
        <v>-0.13090987774532081</v>
      </c>
      <c r="D60" s="6">
        <f t="shared" si="10"/>
        <v>8.9405773691293211E-2</v>
      </c>
      <c r="E60" s="5">
        <f>VLOOKUP(A60,Dywidendy!A:D,4,FALSE)</f>
        <v>2.87</v>
      </c>
      <c r="F60" s="6">
        <f t="shared" si="11"/>
        <v>3.572762355284452E-2</v>
      </c>
      <c r="G60" s="11">
        <f t="shared" si="6"/>
        <v>-9.9859353023910025E-2</v>
      </c>
      <c r="H60" s="5">
        <f t="shared" si="4"/>
        <v>146.71219785207012</v>
      </c>
      <c r="I60" s="6">
        <f t="shared" si="12"/>
        <v>0.13119884013766114</v>
      </c>
      <c r="J60" s="3"/>
      <c r="K60" s="66">
        <f t="shared" si="7"/>
        <v>24472</v>
      </c>
      <c r="L60" s="68">
        <f>IFERROR((VLOOKUP($K60,$A:$I,2,FALSE)/VLOOKUP(EOMONTH($K60,-LEFT(L$2,LEN(L$2)-1)*12),$A:$I,2,FALSE))^(1/LEFT(L$2,LEN(L$2)-1))-1,"")</f>
        <v>-0.13090987774532081</v>
      </c>
      <c r="M60" s="68">
        <f>IFERROR((VLOOKUP($K60,$A:$I,2,FALSE)/VLOOKUP(EOMONTH($K60,-LEFT(M$2,LEN(M$2)-1)*12),$A:$I,2,FALSE))^(1/LEFT(M$2,LEN(M$2)-1))-1,"")</f>
        <v>2.3419354158683348E-2</v>
      </c>
      <c r="N60" s="68">
        <f>IFERROR((VLOOKUP($K60,$A:$I,2,FALSE)/VLOOKUP(EOMONTH($K60,-LEFT(N$2,LEN(N$2)-1)*12),$A:$I,2,FALSE))^(1/LEFT(N$2,LEN(N$2)-1))-1,"")</f>
        <v>5.5805686147650801E-2</v>
      </c>
      <c r="O60" s="68"/>
      <c r="P60" s="68"/>
      <c r="Q60" s="68"/>
      <c r="R60" s="68"/>
      <c r="T60" s="66">
        <f t="shared" si="8"/>
        <v>24472</v>
      </c>
      <c r="U60" s="68">
        <f>IFERROR((VLOOKUP($K60,$A:$I,8,FALSE)/VLOOKUP(EOMONTH($K60,-LEFT(U$2,LEN(U$2)-1)*12),$A:$I,8,FALSE))^(1/LEFT(U$2,LEN(U$2)-1))-1,"")</f>
        <v>-9.9859353023910025E-2</v>
      </c>
      <c r="V60" s="68">
        <f>IFERROR((VLOOKUP($K60,$A:$I,8,FALSE)/VLOOKUP(EOMONTH($K60,-LEFT(V$2,LEN(V$2)-1)*12),$A:$I,8,FALSE))^(1/LEFT(V$2,LEN(V$2)-1))-1,"")</f>
        <v>5.5920306664515307E-2</v>
      </c>
      <c r="W60" s="68">
        <f>IFERROR((VLOOKUP($K60,$A:$I,8,FALSE)/VLOOKUP(EOMONTH($K60,-LEFT(W$2,LEN(W$2)-1)*12),$A:$I,8,FALSE))^(1/LEFT(W$2,LEN(W$2)-1))-1,"")</f>
        <v>9.0383820553019856E-2</v>
      </c>
      <c r="X60" s="68"/>
      <c r="Y60" s="68"/>
      <c r="Z60" s="68"/>
      <c r="AA60" s="68"/>
    </row>
    <row r="61" spans="1:29">
      <c r="A61" s="8">
        <v>24107</v>
      </c>
      <c r="B61" s="5">
        <v>92.43</v>
      </c>
      <c r="C61" s="11">
        <f t="shared" si="9"/>
        <v>9.0619469026548716E-2</v>
      </c>
      <c r="D61" s="6">
        <f t="shared" si="10"/>
        <v>0.10593939860805457</v>
      </c>
      <c r="E61" s="5">
        <f>VLOOKUP(A61,Dywidendy!A:D,4,FALSE)</f>
        <v>2.72</v>
      </c>
      <c r="F61" s="6">
        <f t="shared" si="11"/>
        <v>2.9427674997295251E-2</v>
      </c>
      <c r="G61" s="11">
        <f t="shared" si="6"/>
        <v>0.12271386430678466</v>
      </c>
      <c r="H61" s="5">
        <f t="shared" si="4"/>
        <v>162.98808230128415</v>
      </c>
      <c r="I61" s="6">
        <f t="shared" si="12"/>
        <v>0.14856132842805359</v>
      </c>
      <c r="J61" s="3"/>
      <c r="K61" s="66">
        <f t="shared" si="7"/>
        <v>24107</v>
      </c>
      <c r="L61" s="68">
        <f>IFERROR((VLOOKUP($K61,$A:$I,2,FALSE)/VLOOKUP(EOMONTH($K61,-LEFT(L$2,LEN(L$2)-1)*12),$A:$I,2,FALSE))^(1/LEFT(L$2,LEN(L$2)-1))-1,"")</f>
        <v>9.0619469026548716E-2</v>
      </c>
      <c r="M61" s="68">
        <f>IFERROR((VLOOKUP($K61,$A:$I,2,FALSE)/VLOOKUP(EOMONTH($K61,-LEFT(M$2,LEN(M$2)-1)*12),$A:$I,2,FALSE))^(1/LEFT(M$2,LEN(M$2)-1))-1,"")</f>
        <v>9.7267246109440819E-2</v>
      </c>
      <c r="N61" s="68">
        <f>IFERROR((VLOOKUP($K61,$A:$I,2,FALSE)/VLOOKUP(EOMONTH($K61,-LEFT(N$2,LEN(N$2)-1)*12),$A:$I,2,FALSE))^(1/LEFT(N$2,LEN(N$2)-1))-1,"")</f>
        <v>7.3493081210383782E-2</v>
      </c>
      <c r="O61" s="68"/>
      <c r="P61" s="68"/>
      <c r="Q61" s="68"/>
      <c r="R61" s="68"/>
      <c r="T61" s="66">
        <f t="shared" si="8"/>
        <v>24107</v>
      </c>
      <c r="U61" s="68">
        <f>IFERROR((VLOOKUP($K61,$A:$I,8,FALSE)/VLOOKUP(EOMONTH($K61,-LEFT(U$2,LEN(U$2)-1)*12),$A:$I,8,FALSE))^(1/LEFT(U$2,LEN(U$2)-1))-1,"")</f>
        <v>0.12271386430678466</v>
      </c>
      <c r="V61" s="68">
        <f>IFERROR((VLOOKUP($K61,$A:$I,8,FALSE)/VLOOKUP(EOMONTH($K61,-LEFT(V$2,LEN(V$2)-1)*12),$A:$I,8,FALSE))^(1/LEFT(V$2,LEN(V$2)-1))-1,"")</f>
        <v>0.13047000460174329</v>
      </c>
      <c r="W61" s="68">
        <f>IFERROR((VLOOKUP($K61,$A:$I,8,FALSE)/VLOOKUP(EOMONTH($K61,-LEFT(W$2,LEN(W$2)-1)*12),$A:$I,8,FALSE))^(1/LEFT(W$2,LEN(W$2)-1))-1,"")</f>
        <v>0.10881686786395695</v>
      </c>
      <c r="X61" s="68"/>
      <c r="Y61" s="68"/>
      <c r="Z61" s="68"/>
      <c r="AA61" s="68"/>
    </row>
    <row r="62" spans="1:29">
      <c r="A62" s="8">
        <v>23742</v>
      </c>
      <c r="B62" s="5">
        <v>84.75</v>
      </c>
      <c r="C62" s="11">
        <f t="shared" si="9"/>
        <v>0.12969874700079975</v>
      </c>
      <c r="D62" s="6">
        <f t="shared" si="10"/>
        <v>0.10704187838608226</v>
      </c>
      <c r="E62" s="5">
        <f>VLOOKUP(A62,Dywidendy!A:D,4,FALSE)</f>
        <v>2.5</v>
      </c>
      <c r="F62" s="6">
        <f t="shared" si="11"/>
        <v>2.9498525073746312E-2</v>
      </c>
      <c r="G62" s="11">
        <f t="shared" si="6"/>
        <v>0.16302319381498265</v>
      </c>
      <c r="H62" s="5">
        <f t="shared" si="4"/>
        <v>145.17330504502189</v>
      </c>
      <c r="I62" s="6">
        <f t="shared" si="12"/>
        <v>0.15043018585085499</v>
      </c>
      <c r="J62" s="3"/>
      <c r="K62" s="66">
        <f t="shared" si="7"/>
        <v>23742</v>
      </c>
      <c r="L62" s="68">
        <f>IFERROR((VLOOKUP($K62,$A:$I,2,FALSE)/VLOOKUP(EOMONTH($K62,-LEFT(L$2,LEN(L$2)-1)*12),$A:$I,2,FALSE))^(1/LEFT(L$2,LEN(L$2)-1))-1,"")</f>
        <v>0.12969874700079975</v>
      </c>
      <c r="M62" s="68">
        <f>IFERROR((VLOOKUP($K62,$A:$I,2,FALSE)/VLOOKUP(EOMONTH($K62,-LEFT(M$2,LEN(M$2)-1)*12),$A:$I,2,FALSE))^(1/LEFT(M$2,LEN(M$2)-1))-1,"")</f>
        <v>7.19069301576436E-2</v>
      </c>
      <c r="N62" s="68">
        <f>IFERROR((VLOOKUP($K62,$A:$I,2,FALSE)/VLOOKUP(EOMONTH($K62,-LEFT(N$2,LEN(N$2)-1)*12),$A:$I,2,FALSE))^(1/LEFT(N$2,LEN(N$2)-1))-1,"")</f>
        <v>8.9451383641236504E-2</v>
      </c>
      <c r="O62" s="68"/>
      <c r="P62" s="68"/>
      <c r="Q62" s="68"/>
      <c r="R62" s="68"/>
      <c r="T62" s="66">
        <f t="shared" si="8"/>
        <v>23742</v>
      </c>
      <c r="U62" s="68">
        <f>IFERROR((VLOOKUP($K62,$A:$I,8,FALSE)/VLOOKUP(EOMONTH($K62,-LEFT(U$2,LEN(U$2)-1)*12),$A:$I,8,FALSE))^(1/LEFT(U$2,LEN(U$2)-1))-1,"")</f>
        <v>0.16302319381498265</v>
      </c>
      <c r="V62" s="68">
        <f>IFERROR((VLOOKUP($K62,$A:$I,8,FALSE)/VLOOKUP(EOMONTH($K62,-LEFT(V$2,LEN(V$2)-1)*12),$A:$I,8,FALSE))^(1/LEFT(V$2,LEN(V$2)-1))-1,"")</f>
        <v>0.10522685582000824</v>
      </c>
      <c r="W62" s="68">
        <f>IFERROR((VLOOKUP($K62,$A:$I,8,FALSE)/VLOOKUP(EOMONTH($K62,-LEFT(W$2,LEN(W$2)-1)*12),$A:$I,8,FALSE))^(1/LEFT(W$2,LEN(W$2)-1))-1,"")</f>
        <v>0.12602317182562084</v>
      </c>
      <c r="X62" s="68"/>
      <c r="Y62" s="68"/>
      <c r="Z62" s="68"/>
      <c r="AA62" s="68"/>
    </row>
    <row r="63" spans="1:29">
      <c r="A63" s="8">
        <v>23376</v>
      </c>
      <c r="B63" s="5">
        <v>75.02</v>
      </c>
      <c r="C63" s="11">
        <f t="shared" si="9"/>
        <v>0.18890649762282075</v>
      </c>
      <c r="D63" s="6">
        <f t="shared" si="10"/>
        <v>0.10531798086736743</v>
      </c>
      <c r="E63" s="5">
        <f>VLOOKUP(A63,Dywidendy!A:D,4,FALSE)</f>
        <v>2.2799999999999998</v>
      </c>
      <c r="F63" s="6">
        <f t="shared" si="11"/>
        <v>3.039189549453479E-2</v>
      </c>
      <c r="G63" s="11">
        <f t="shared" si="6"/>
        <v>0.22503961965134689</v>
      </c>
      <c r="H63" s="5">
        <f t="shared" si="4"/>
        <v>124.82408417739305</v>
      </c>
      <c r="I63" s="6">
        <f t="shared" si="12"/>
        <v>0.14946715967954716</v>
      </c>
      <c r="J63" s="3"/>
      <c r="K63" s="66">
        <f t="shared" si="7"/>
        <v>23376</v>
      </c>
      <c r="L63" s="68">
        <f>IFERROR((VLOOKUP($K63,$A:$I,2,FALSE)/VLOOKUP(EOMONTH($K63,-LEFT(L$2,LEN(L$2)-1)*12),$A:$I,2,FALSE))^(1/LEFT(L$2,LEN(L$2)-1))-1,"")</f>
        <v>0.18890649762282075</v>
      </c>
      <c r="M63" s="68">
        <f>IFERROR((VLOOKUP($K63,$A:$I,2,FALSE)/VLOOKUP(EOMONTH($K63,-LEFT(M$2,LEN(M$2)-1)*12),$A:$I,2,FALSE))^(1/LEFT(M$2,LEN(M$2)-1))-1,"")</f>
        <v>6.3241360618438325E-2</v>
      </c>
      <c r="N63" s="68">
        <f>IFERROR((VLOOKUP($K63,$A:$I,2,FALSE)/VLOOKUP(EOMONTH($K63,-LEFT(N$2,LEN(N$2)-1)*12),$A:$I,2,FALSE))^(1/LEFT(N$2,LEN(N$2)-1))-1,"")</f>
        <v>0.11700477474727355</v>
      </c>
      <c r="O63" s="68"/>
      <c r="P63" s="68"/>
      <c r="Q63" s="68"/>
      <c r="R63" s="68"/>
      <c r="T63" s="66">
        <f t="shared" si="8"/>
        <v>23376</v>
      </c>
      <c r="U63" s="68">
        <f>IFERROR((VLOOKUP($K63,$A:$I,8,FALSE)/VLOOKUP(EOMONTH($K63,-LEFT(U$2,LEN(U$2)-1)*12),$A:$I,8,FALSE))^(1/LEFT(U$2,LEN(U$2)-1))-1,"")</f>
        <v>0.22503961965134689</v>
      </c>
      <c r="V63" s="68">
        <f>IFERROR((VLOOKUP($K63,$A:$I,8,FALSE)/VLOOKUP(EOMONTH($K63,-LEFT(V$2,LEN(V$2)-1)*12),$A:$I,8,FALSE))^(1/LEFT(V$2,LEN(V$2)-1))-1,"")</f>
        <v>9.651704781445325E-2</v>
      </c>
      <c r="W63" s="68">
        <f>IFERROR((VLOOKUP($K63,$A:$I,8,FALSE)/VLOOKUP(EOMONTH($K63,-LEFT(W$2,LEN(W$2)-1)*12),$A:$I,8,FALSE))^(1/LEFT(W$2,LEN(W$2)-1))-1,"")</f>
        <v>0.155984728349154</v>
      </c>
      <c r="X63" s="68"/>
      <c r="Y63" s="68"/>
      <c r="Z63" s="68"/>
      <c r="AA63" s="68"/>
    </row>
    <row r="64" spans="1:29">
      <c r="A64" s="8">
        <v>23011</v>
      </c>
      <c r="B64" s="5">
        <v>63.1</v>
      </c>
      <c r="C64" s="11">
        <f t="shared" si="9"/>
        <v>-0.11809923130677846</v>
      </c>
      <c r="D64" s="6">
        <f t="shared" si="10"/>
        <v>9.8623445253856579E-2</v>
      </c>
      <c r="E64" s="5">
        <f>VLOOKUP(A64,Dywidendy!A:D,4,FALSE)</f>
        <v>2.13</v>
      </c>
      <c r="F64" s="6">
        <f t="shared" si="11"/>
        <v>3.375594294770206E-2</v>
      </c>
      <c r="G64" s="11">
        <f t="shared" si="6"/>
        <v>-8.8329839273235455E-2</v>
      </c>
      <c r="H64" s="5">
        <f t="shared" si="4"/>
        <v>101.89391606201167</v>
      </c>
      <c r="I64" s="6">
        <f t="shared" si="12"/>
        <v>0.14338398283774167</v>
      </c>
      <c r="J64" s="6"/>
      <c r="K64" s="66">
        <f t="shared" si="7"/>
        <v>23011</v>
      </c>
      <c r="L64" s="68">
        <f>IFERROR((VLOOKUP($K64,$A:$I,2,FALSE)/VLOOKUP(EOMONTH($K64,-LEFT(L$2,LEN(L$2)-1)*12),$A:$I,2,FALSE))^(1/LEFT(L$2,LEN(L$2)-1))-1,"")</f>
        <v>-0.11809923130677846</v>
      </c>
      <c r="M64" s="68">
        <f>IFERROR((VLOOKUP($K64,$A:$I,2,FALSE)/VLOOKUP(EOMONTH($K64,-LEFT(M$2,LEN(M$2)-1)*12),$A:$I,2,FALSE))^(1/LEFT(M$2,LEN(M$2)-1))-1,"")</f>
        <v>9.5508094990863102E-2</v>
      </c>
      <c r="N64" s="68">
        <f>IFERROR((VLOOKUP($K64,$A:$I,2,FALSE)/VLOOKUP(EOMONTH($K64,-LEFT(N$2,LEN(N$2)-1)*12),$A:$I,2,FALSE))^(1/LEFT(N$2,LEN(N$2)-1))-1,"")</f>
        <v>9.0344608626116596E-2</v>
      </c>
      <c r="O64" s="68"/>
      <c r="P64" s="68"/>
      <c r="Q64" s="68"/>
      <c r="R64" s="68"/>
      <c r="T64" s="66">
        <f t="shared" si="8"/>
        <v>23011</v>
      </c>
      <c r="U64" s="68">
        <f>IFERROR((VLOOKUP($K64,$A:$I,8,FALSE)/VLOOKUP(EOMONTH($K64,-LEFT(U$2,LEN(U$2)-1)*12),$A:$I,8,FALSE))^(1/LEFT(U$2,LEN(U$2)-1))-1,"")</f>
        <v>-8.8329839273235344E-2</v>
      </c>
      <c r="V64" s="68">
        <f>IFERROR((VLOOKUP($K64,$A:$I,8,FALSE)/VLOOKUP(EOMONTH($K64,-LEFT(V$2,LEN(V$2)-1)*12),$A:$I,8,FALSE))^(1/LEFT(V$2,LEN(V$2)-1))-1,"")</f>
        <v>0.13007970753378362</v>
      </c>
      <c r="W64" s="68">
        <f>IFERROR((VLOOKUP($K64,$A:$I,8,FALSE)/VLOOKUP(EOMONTH($K64,-LEFT(W$2,LEN(W$2)-1)*12),$A:$I,8,FALSE))^(1/LEFT(W$2,LEN(W$2)-1))-1,"")</f>
        <v>0.1314292445461156</v>
      </c>
      <c r="X64" s="68"/>
      <c r="Y64" s="68"/>
      <c r="Z64" s="68"/>
      <c r="AA64" s="68"/>
    </row>
    <row r="65" spans="1:27">
      <c r="A65" s="8">
        <v>22646</v>
      </c>
      <c r="B65" s="5">
        <v>71.55</v>
      </c>
      <c r="C65" s="11">
        <f t="shared" si="9"/>
        <v>0.23128549303045953</v>
      </c>
      <c r="D65" s="6">
        <f t="shared" si="10"/>
        <v>0.12078997935239966</v>
      </c>
      <c r="E65" s="5">
        <f>VLOOKUP(A65,Dywidendy!A:D,4,FALSE)</f>
        <v>2.02</v>
      </c>
      <c r="F65" s="6">
        <f t="shared" si="11"/>
        <v>2.8232005590496156E-2</v>
      </c>
      <c r="G65" s="11">
        <f t="shared" si="6"/>
        <v>0.26604715195319217</v>
      </c>
      <c r="H65" s="5">
        <f t="shared" si="4"/>
        <v>111.7662071782452</v>
      </c>
      <c r="I65" s="6">
        <f t="shared" si="12"/>
        <v>0.16716810153293271</v>
      </c>
      <c r="J65" s="3"/>
      <c r="K65" s="66">
        <f t="shared" si="7"/>
        <v>22646</v>
      </c>
      <c r="L65" s="68">
        <f>IFERROR((VLOOKUP($K65,$A:$I,2,FALSE)/VLOOKUP(EOMONTH($K65,-LEFT(L$2,LEN(L$2)-1)*12),$A:$I,2,FALSE))^(1/LEFT(L$2,LEN(L$2)-1))-1,"")</f>
        <v>0.23128549303045953</v>
      </c>
      <c r="M65" s="68">
        <f>IFERROR((VLOOKUP($K65,$A:$I,2,FALSE)/VLOOKUP(EOMONTH($K65,-LEFT(M$2,LEN(M$2)-1)*12),$A:$I,2,FALSE))^(1/LEFT(M$2,LEN(M$2)-1))-1,"")</f>
        <v>8.9216890780893898E-2</v>
      </c>
      <c r="N65" s="68">
        <f>IFERROR((VLOOKUP($K65,$A:$I,2,FALSE)/VLOOKUP(EOMONTH($K65,-LEFT(N$2,LEN(N$2)-1)*12),$A:$I,2,FALSE))^(1/LEFT(N$2,LEN(N$2)-1))-1,"")</f>
        <v>0.1164982472805538</v>
      </c>
      <c r="O65" s="68"/>
      <c r="P65" s="68"/>
      <c r="Q65" s="68"/>
      <c r="R65" s="68"/>
      <c r="T65" s="66">
        <f t="shared" si="8"/>
        <v>22646</v>
      </c>
      <c r="U65" s="68">
        <f>IFERROR((VLOOKUP($K65,$A:$I,8,FALSE)/VLOOKUP(EOMONTH($K65,-LEFT(U$2,LEN(U$2)-1)*12),$A:$I,8,FALSE))^(1/LEFT(U$2,LEN(U$2)-1))-1,"")</f>
        <v>0.26604715195319217</v>
      </c>
      <c r="V65" s="68">
        <f>IFERROR((VLOOKUP($K65,$A:$I,8,FALSE)/VLOOKUP(EOMONTH($K65,-LEFT(V$2,LEN(V$2)-1)*12),$A:$I,8,FALSE))^(1/LEFT(V$2,LEN(V$2)-1))-1,"")</f>
        <v>0.12597216723624061</v>
      </c>
      <c r="W65" s="68">
        <f>IFERROR((VLOOKUP($K65,$A:$I,8,FALSE)/VLOOKUP(EOMONTH($K65,-LEFT(W$2,LEN(W$2)-1)*12),$A:$I,8,FALSE))^(1/LEFT(W$2,LEN(W$2)-1))-1,"")</f>
        <v>0.16071468423799873</v>
      </c>
      <c r="X65" s="68"/>
      <c r="Y65" s="68"/>
      <c r="Z65" s="68"/>
      <c r="AA65" s="68"/>
    </row>
    <row r="66" spans="1:27">
      <c r="A66" s="8">
        <v>22281</v>
      </c>
      <c r="B66" s="5">
        <v>58.11</v>
      </c>
      <c r="C66" s="11">
        <f t="shared" si="9"/>
        <v>-2.972115545166143E-2</v>
      </c>
      <c r="D66" s="6">
        <f t="shared" si="10"/>
        <v>0.11030114344131525</v>
      </c>
      <c r="E66" s="5">
        <f>VLOOKUP(A66,Dywidendy!A:D,4,FALSE)</f>
        <v>1.95</v>
      </c>
      <c r="F66" s="6">
        <f t="shared" si="11"/>
        <v>3.3557046979865772E-2</v>
      </c>
      <c r="G66" s="11">
        <f t="shared" si="6"/>
        <v>2.8385373184172114E-3</v>
      </c>
      <c r="H66" s="5">
        <f t="shared" si="4"/>
        <v>88.279656097972392</v>
      </c>
      <c r="I66" s="6">
        <f t="shared" si="12"/>
        <v>0.15771527325262813</v>
      </c>
      <c r="J66" s="3"/>
      <c r="K66" s="66">
        <f t="shared" si="7"/>
        <v>22281</v>
      </c>
      <c r="L66" s="68">
        <f>IFERROR((VLOOKUP($K66,$A:$I,2,FALSE)/VLOOKUP(EOMONTH($K66,-LEFT(L$2,LEN(L$2)-1)*12),$A:$I,2,FALSE))^(1/LEFT(L$2,LEN(L$2)-1))-1,"")</f>
        <v>-2.972115545166143E-2</v>
      </c>
      <c r="M66" s="68">
        <f>IFERROR((VLOOKUP($K66,$A:$I,2,FALSE)/VLOOKUP(EOMONTH($K66,-LEFT(M$2,LEN(M$2)-1)*12),$A:$I,2,FALSE))^(1/LEFT(M$2,LEN(M$2)-1))-1,"")</f>
        <v>5.0234024110863862E-2</v>
      </c>
      <c r="N66" s="68">
        <f>IFERROR((VLOOKUP($K66,$A:$I,2,FALSE)/VLOOKUP(EOMONTH($K66,-LEFT(N$2,LEN(N$2)-1)*12),$A:$I,2,FALSE))^(1/LEFT(N$2,LEN(N$2)-1))-1,"")</f>
        <v>0.11030114344131525</v>
      </c>
      <c r="O66" s="68"/>
      <c r="P66" s="68"/>
      <c r="Q66" s="68"/>
      <c r="R66" s="68"/>
      <c r="T66" s="66">
        <f t="shared" si="8"/>
        <v>22281</v>
      </c>
      <c r="U66" s="68">
        <f>IFERROR((VLOOKUP($K66,$A:$I,8,FALSE)/VLOOKUP(EOMONTH($K66,-LEFT(U$2,LEN(U$2)-1)*12),$A:$I,8,FALSE))^(1/LEFT(U$2,LEN(U$2)-1))-1,"")</f>
        <v>2.8385373184172114E-3</v>
      </c>
      <c r="V66" s="68">
        <f>IFERROR((VLOOKUP($K66,$A:$I,8,FALSE)/VLOOKUP(EOMONTH($K66,-LEFT(V$2,LEN(V$2)-1)*12),$A:$I,8,FALSE))^(1/LEFT(V$2,LEN(V$2)-1))-1,"")</f>
        <v>8.7578477495978246E-2</v>
      </c>
      <c r="W66" s="68">
        <f>IFERROR((VLOOKUP($K66,$A:$I,8,FALSE)/VLOOKUP(EOMONTH($K66,-LEFT(W$2,LEN(W$2)-1)*12),$A:$I,8,FALSE))^(1/LEFT(W$2,LEN(W$2)-1))-1,"")</f>
        <v>0.15771527325262813</v>
      </c>
      <c r="X66" s="68"/>
      <c r="Y66" s="68"/>
      <c r="Z66" s="68"/>
      <c r="AA66" s="68"/>
    </row>
    <row r="67" spans="1:27">
      <c r="A67" s="8">
        <v>21915</v>
      </c>
      <c r="B67" s="5">
        <v>59.89</v>
      </c>
      <c r="C67" s="11">
        <f t="shared" ref="C67:C75" si="13">B67/B68-1</f>
        <v>8.4767252309364327E-2</v>
      </c>
      <c r="D67" s="6">
        <f t="shared" ref="D67:D75" si="14">(B67/$B$76)^(1/(YEAR(A67)-YEAR($A$76)))-1</f>
        <v>0.12705653348297163</v>
      </c>
      <c r="E67" s="5">
        <f>VLOOKUP(A67,Dywidendy!A:D,4,FALSE)</f>
        <v>1.83</v>
      </c>
      <c r="F67" s="6">
        <f t="shared" ref="F67:F76" si="15">E67/B67</f>
        <v>3.055601936884288E-2</v>
      </c>
      <c r="G67" s="11">
        <f t="shared" si="6"/>
        <v>0.11791342148161554</v>
      </c>
      <c r="H67" s="5">
        <f t="shared" ref="H67:H74" si="16">H68*(1+G67)</f>
        <v>88.02978028151125</v>
      </c>
      <c r="I67" s="6">
        <f t="shared" ref="I67:I75" si="17">(H67/$H$76)^(1/(YEAR(A67)-YEAR($A$76)))-1</f>
        <v>0.17633723987388961</v>
      </c>
      <c r="J67" s="3"/>
      <c r="K67" s="66">
        <f t="shared" si="7"/>
        <v>21915</v>
      </c>
      <c r="L67" s="68">
        <f>IFERROR((VLOOKUP($K67,$A:$I,2,FALSE)/VLOOKUP(EOMONTH($K67,-LEFT(L$2,LEN(L$2)-1)*12),$A:$I,2,FALSE))^(1/LEFT(L$2,LEN(L$2)-1))-1,"")</f>
        <v>8.4767252309364327E-2</v>
      </c>
      <c r="M67" s="68">
        <f>IFERROR((VLOOKUP($K67,$A:$I,2,FALSE)/VLOOKUP(EOMONTH($K67,-LEFT(M$2,LEN(M$2)-1)*12),$A:$I,2,FALSE))^(1/LEFT(M$2,LEN(M$2)-1))-1,"")</f>
        <v>0.10728299624226589</v>
      </c>
      <c r="N67" s="68"/>
      <c r="O67" s="68"/>
      <c r="P67" s="68"/>
      <c r="Q67" s="68"/>
      <c r="R67" s="68"/>
      <c r="T67" s="66">
        <f t="shared" si="8"/>
        <v>21915</v>
      </c>
      <c r="U67" s="68">
        <f>IFERROR((VLOOKUP($K67,$A:$I,8,FALSE)/VLOOKUP(EOMONTH($K67,-LEFT(U$2,LEN(U$2)-1)*12),$A:$I,8,FALSE))^(1/LEFT(U$2,LEN(U$2)-1))-1,"")</f>
        <v>0.11791342148161554</v>
      </c>
      <c r="V67" s="68">
        <f>IFERROR((VLOOKUP($K67,$A:$I,8,FALSE)/VLOOKUP(EOMONTH($K67,-LEFT(V$2,LEN(V$2)-1)*12),$A:$I,8,FALSE))^(1/LEFT(V$2,LEN(V$2)-1))-1,"")</f>
        <v>0.14721079822794336</v>
      </c>
      <c r="W67" s="68"/>
      <c r="X67" s="68"/>
      <c r="Y67" s="68"/>
      <c r="Z67" s="68"/>
      <c r="AA67" s="68"/>
    </row>
    <row r="68" spans="1:27">
      <c r="A68" s="8">
        <v>21550</v>
      </c>
      <c r="B68" s="5">
        <v>55.21</v>
      </c>
      <c r="C68" s="11">
        <f t="shared" si="13"/>
        <v>0.3805951487871968</v>
      </c>
      <c r="D68" s="6">
        <f t="shared" si="14"/>
        <v>0.13245731864512189</v>
      </c>
      <c r="E68" s="5">
        <f>VLOOKUP(A68,Dywidendy!A:D,4,FALSE)</f>
        <v>1.75</v>
      </c>
      <c r="F68" s="6">
        <f t="shared" si="15"/>
        <v>3.1697156312262269E-2</v>
      </c>
      <c r="G68" s="11">
        <f t="shared" ref="G68:G75" si="18">(B68+E68)/B69-1</f>
        <v>0.42435608902225552</v>
      </c>
      <c r="H68" s="5">
        <f t="shared" si="16"/>
        <v>78.74472082537649</v>
      </c>
      <c r="I68" s="6">
        <f t="shared" si="17"/>
        <v>0.18385170881824719</v>
      </c>
      <c r="J68" s="3"/>
      <c r="K68" s="66">
        <f t="shared" si="7"/>
        <v>21550</v>
      </c>
      <c r="L68" s="68">
        <f>IFERROR((VLOOKUP($K68,$A:$I,2,FALSE)/VLOOKUP(EOMONTH($K68,-LEFT(L$2,LEN(L$2)-1)*12),$A:$I,2,FALSE))^(1/LEFT(L$2,LEN(L$2)-1))-1,"")</f>
        <v>0.3805951487871968</v>
      </c>
      <c r="M68" s="68">
        <f>IFERROR((VLOOKUP($K68,$A:$I,2,FALSE)/VLOOKUP(EOMONTH($K68,-LEFT(M$2,LEN(M$2)-1)*12),$A:$I,2,FALSE))^(1/LEFT(M$2,LEN(M$2)-1))-1,"")</f>
        <v>0.17348676699566878</v>
      </c>
      <c r="N68" s="68"/>
      <c r="O68" s="68"/>
      <c r="P68" s="68"/>
      <c r="Q68" s="68"/>
      <c r="R68" s="68"/>
      <c r="T68" s="66">
        <f t="shared" si="8"/>
        <v>21550</v>
      </c>
      <c r="U68" s="68">
        <f>IFERROR((VLOOKUP($K68,$A:$I,8,FALSE)/VLOOKUP(EOMONTH($K68,-LEFT(U$2,LEN(U$2)-1)*12),$A:$I,8,FALSE))^(1/LEFT(U$2,LEN(U$2)-1))-1,"")</f>
        <v>0.42435608902225552</v>
      </c>
      <c r="V68" s="68">
        <f>IFERROR((VLOOKUP($K68,$A:$I,8,FALSE)/VLOOKUP(EOMONTH($K68,-LEFT(V$2,LEN(V$2)-1)*12),$A:$I,8,FALSE))^(1/LEFT(V$2,LEN(V$2)-1))-1,"")</f>
        <v>0.21867753432556669</v>
      </c>
      <c r="W68" s="68"/>
      <c r="X68" s="68"/>
      <c r="Y68" s="68"/>
      <c r="Z68" s="68"/>
      <c r="AA68" s="68"/>
    </row>
    <row r="69" spans="1:27">
      <c r="A69" s="8">
        <v>21185</v>
      </c>
      <c r="B69" s="5">
        <v>39.99</v>
      </c>
      <c r="C69" s="11">
        <f t="shared" si="13"/>
        <v>-0.14313263338332971</v>
      </c>
      <c r="D69" s="6">
        <f t="shared" si="14"/>
        <v>0.10085411801983546</v>
      </c>
      <c r="E69" s="5">
        <f>VLOOKUP(A69,Dywidendy!A:D,4,FALSE)</f>
        <v>1.79</v>
      </c>
      <c r="F69" s="6">
        <f t="shared" si="15"/>
        <v>4.4761190297574395E-2</v>
      </c>
      <c r="G69" s="11">
        <f t="shared" si="18"/>
        <v>-0.10477823012641951</v>
      </c>
      <c r="H69" s="5">
        <f t="shared" si="16"/>
        <v>55.284434441832971</v>
      </c>
      <c r="I69" s="6">
        <f t="shared" si="17"/>
        <v>0.15298282508033578</v>
      </c>
      <c r="J69" s="3"/>
      <c r="K69" s="66">
        <f t="shared" ref="K69:K75" si="19">EOMONTH(K68,-12)</f>
        <v>21185</v>
      </c>
      <c r="L69" s="68">
        <f>IFERROR((VLOOKUP($K69,$A:$I,2,FALSE)/VLOOKUP(EOMONTH($K69,-LEFT(L$2,LEN(L$2)-1)*12),$A:$I,2,FALSE))^(1/LEFT(L$2,LEN(L$2)-1))-1,"")</f>
        <v>-0.14313263338332971</v>
      </c>
      <c r="M69" s="68">
        <f>IFERROR((VLOOKUP($K69,$A:$I,2,FALSE)/VLOOKUP(EOMONTH($K69,-LEFT(M$2,LEN(M$2)-1)*12),$A:$I,2,FALSE))^(1/LEFT(M$2,LEN(M$2)-1))-1,"")</f>
        <v>8.520545945391178E-2</v>
      </c>
      <c r="N69" s="68"/>
      <c r="O69" s="68"/>
      <c r="P69" s="68"/>
      <c r="Q69" s="68"/>
      <c r="R69" s="68"/>
      <c r="T69" s="66">
        <f t="shared" ref="T69:T75" si="20">EOMONTH(T68,-12)</f>
        <v>21185</v>
      </c>
      <c r="U69" s="68">
        <f>IFERROR((VLOOKUP($K69,$A:$I,8,FALSE)/VLOOKUP(EOMONTH($K69,-LEFT(U$2,LEN(U$2)-1)*12),$A:$I,8,FALSE))^(1/LEFT(U$2,LEN(U$2)-1))-1,"")</f>
        <v>-0.10477823012641951</v>
      </c>
      <c r="V69" s="68">
        <f>IFERROR((VLOOKUP($K69,$A:$I,8,FALSE)/VLOOKUP(EOMONTH($K69,-LEFT(V$2,LEN(V$2)-1)*12),$A:$I,8,FALSE))^(1/LEFT(V$2,LEN(V$2)-1))-1,"")</f>
        <v>0.13278039317056267</v>
      </c>
      <c r="W69" s="68"/>
      <c r="X69" s="68"/>
      <c r="Y69" s="68"/>
      <c r="Z69" s="68"/>
      <c r="AA69" s="68"/>
    </row>
    <row r="70" spans="1:27">
      <c r="A70" s="8">
        <v>20820</v>
      </c>
      <c r="B70" s="5">
        <v>46.67</v>
      </c>
      <c r="C70" s="11">
        <f t="shared" si="13"/>
        <v>2.6165347405453065E-2</v>
      </c>
      <c r="D70" s="6">
        <f t="shared" si="14"/>
        <v>0.14779888720599454</v>
      </c>
      <c r="E70" s="5">
        <f>VLOOKUP(A70,Dywidendy!A:D,4,FALSE)</f>
        <v>1.74</v>
      </c>
      <c r="F70" s="6">
        <f t="shared" si="15"/>
        <v>3.7283051210627811E-2</v>
      </c>
      <c r="G70" s="11">
        <f t="shared" si="18"/>
        <v>6.4423922603342287E-2</v>
      </c>
      <c r="H70" s="5">
        <f t="shared" si="16"/>
        <v>61.755015686939799</v>
      </c>
      <c r="I70" s="6">
        <f t="shared" si="17"/>
        <v>0.20264709140019144</v>
      </c>
      <c r="J70" s="3"/>
      <c r="K70" s="66">
        <f t="shared" si="19"/>
        <v>20820</v>
      </c>
      <c r="L70" s="68">
        <f>IFERROR((VLOOKUP($K70,$A:$I,2,FALSE)/VLOOKUP(EOMONTH($K70,-LEFT(L$2,LEN(L$2)-1)*12),$A:$I,2,FALSE))^(1/LEFT(L$2,LEN(L$2)-1))-1,"")</f>
        <v>2.6165347405453065E-2</v>
      </c>
      <c r="M70" s="68">
        <f>IFERROR((VLOOKUP($K70,$A:$I,2,FALSE)/VLOOKUP(EOMONTH($K70,-LEFT(M$2,LEN(M$2)-1)*12),$A:$I,2,FALSE))^(1/LEFT(M$2,LEN(M$2)-1))-1,"")</f>
        <v>0.14446291343025774</v>
      </c>
      <c r="N70" s="68"/>
      <c r="O70" s="68"/>
      <c r="P70" s="68"/>
      <c r="Q70" s="68"/>
      <c r="R70" s="68"/>
      <c r="T70" s="66">
        <f t="shared" si="20"/>
        <v>20820</v>
      </c>
      <c r="U70" s="68">
        <f>IFERROR((VLOOKUP($K70,$A:$I,8,FALSE)/VLOOKUP(EOMONTH($K70,-LEFT(U$2,LEN(U$2)-1)*12),$A:$I,8,FALSE))^(1/LEFT(U$2,LEN(U$2)-1))-1,"")</f>
        <v>6.4423922603342287E-2</v>
      </c>
      <c r="V70" s="68">
        <f>IFERROR((VLOOKUP($K70,$A:$I,8,FALSE)/VLOOKUP(EOMONTH($K70,-LEFT(V$2,LEN(V$2)-1)*12),$A:$I,8,FALSE))^(1/LEFT(V$2,LEN(V$2)-1))-1,"")</f>
        <v>0.19652920152781017</v>
      </c>
      <c r="W70" s="68"/>
      <c r="X70" s="68"/>
      <c r="Y70" s="68"/>
      <c r="Z70" s="68"/>
      <c r="AA70" s="68"/>
    </row>
    <row r="71" spans="1:27">
      <c r="A71" s="8">
        <v>20454</v>
      </c>
      <c r="B71" s="5">
        <v>45.48</v>
      </c>
      <c r="C71" s="11">
        <f t="shared" si="13"/>
        <v>0.26403557531962196</v>
      </c>
      <c r="D71" s="6">
        <f t="shared" si="14"/>
        <v>0.17380374357111839</v>
      </c>
      <c r="E71" s="5">
        <f>VLOOKUP(A71,Dywidendy!A:D,4,FALSE)</f>
        <v>1.64</v>
      </c>
      <c r="F71" s="6">
        <f t="shared" si="15"/>
        <v>3.6059806508355323E-2</v>
      </c>
      <c r="G71" s="11">
        <f t="shared" si="18"/>
        <v>0.30961645358532519</v>
      </c>
      <c r="H71" s="5">
        <f t="shared" si="16"/>
        <v>58.017312816402018</v>
      </c>
      <c r="I71" s="6">
        <f t="shared" si="17"/>
        <v>0.2323751174336417</v>
      </c>
      <c r="J71" s="3"/>
      <c r="K71" s="66">
        <f t="shared" si="19"/>
        <v>20454</v>
      </c>
      <c r="L71" s="68">
        <f>IFERROR((VLOOKUP($K71,$A:$I,2,FALSE)/VLOOKUP(EOMONTH($K71,-LEFT(L$2,LEN(L$2)-1)*12),$A:$I,2,FALSE))^(1/LEFT(L$2,LEN(L$2)-1))-1,"")</f>
        <v>0.26403557531962196</v>
      </c>
      <c r="M71" s="68">
        <f>IFERROR((VLOOKUP($K71,$A:$I,2,FALSE)/VLOOKUP(EOMONTH($K71,-LEFT(M$2,LEN(M$2)-1)*12),$A:$I,2,FALSE))^(1/LEFT(M$2,LEN(M$2)-1))-1,"")</f>
        <v>0.17380374357111839</v>
      </c>
      <c r="N71" s="68"/>
      <c r="O71" s="68"/>
      <c r="P71" s="68"/>
      <c r="Q71" s="68"/>
      <c r="R71" s="68"/>
      <c r="T71" s="66">
        <f t="shared" si="20"/>
        <v>20454</v>
      </c>
      <c r="U71" s="68">
        <f>IFERROR((VLOOKUP($K71,$A:$I,8,FALSE)/VLOOKUP(EOMONTH($K71,-LEFT(U$2,LEN(U$2)-1)*12),$A:$I,8,FALSE))^(1/LEFT(U$2,LEN(U$2)-1))-1,"")</f>
        <v>0.30961645358532519</v>
      </c>
      <c r="V71" s="68">
        <f>IFERROR((VLOOKUP($K71,$A:$I,8,FALSE)/VLOOKUP(EOMONTH($K71,-LEFT(V$2,LEN(V$2)-1)*12),$A:$I,8,FALSE))^(1/LEFT(V$2,LEN(V$2)-1))-1,"")</f>
        <v>0.2323751174336417</v>
      </c>
      <c r="W71" s="68"/>
      <c r="X71" s="68"/>
      <c r="Y71" s="68"/>
      <c r="Z71" s="68"/>
      <c r="AA71" s="68"/>
    </row>
    <row r="72" spans="1:27">
      <c r="A72" s="8">
        <v>20089</v>
      </c>
      <c r="B72" s="5">
        <v>35.979999999999997</v>
      </c>
      <c r="C72" s="11">
        <f t="shared" si="13"/>
        <v>0.45022168480451419</v>
      </c>
      <c r="D72" s="6">
        <f t="shared" si="14"/>
        <v>0.15227075256274891</v>
      </c>
      <c r="E72" s="5">
        <f>VLOOKUP(A72,Dywidendy!A:D,4,FALSE)</f>
        <v>1.54</v>
      </c>
      <c r="F72" s="6">
        <f t="shared" si="15"/>
        <v>4.2801556420233471E-2</v>
      </c>
      <c r="G72" s="11">
        <f t="shared" si="18"/>
        <v>0.51229343006852068</v>
      </c>
      <c r="H72" s="5">
        <f t="shared" si="16"/>
        <v>44.300995652252645</v>
      </c>
      <c r="I72" s="6">
        <f t="shared" si="17"/>
        <v>0.2137873879304979</v>
      </c>
      <c r="J72" s="3"/>
      <c r="K72" s="66">
        <f t="shared" si="19"/>
        <v>20089</v>
      </c>
      <c r="L72" s="68">
        <f>IFERROR((VLOOKUP($K72,$A:$I,2,FALSE)/VLOOKUP(EOMONTH($K72,-LEFT(L$2,LEN(L$2)-1)*12),$A:$I,2,FALSE))^(1/LEFT(L$2,LEN(L$2)-1))-1,"")</f>
        <v>0.45022168480451419</v>
      </c>
      <c r="M72" s="68"/>
      <c r="N72" s="68"/>
      <c r="O72" s="68"/>
      <c r="P72" s="68"/>
      <c r="Q72" s="68"/>
      <c r="R72" s="68"/>
      <c r="T72" s="66">
        <f t="shared" si="20"/>
        <v>20089</v>
      </c>
      <c r="U72" s="68">
        <f>IFERROR((VLOOKUP($K72,$A:$I,8,FALSE)/VLOOKUP(EOMONTH($K72,-LEFT(U$2,LEN(U$2)-1)*12),$A:$I,8,FALSE))^(1/LEFT(U$2,LEN(U$2)-1))-1,"")</f>
        <v>0.51229343006852068</v>
      </c>
      <c r="V72" s="68"/>
      <c r="W72" s="68"/>
      <c r="X72" s="68"/>
      <c r="Y72" s="68"/>
      <c r="Z72" s="68"/>
      <c r="AA72" s="68"/>
    </row>
    <row r="73" spans="1:27">
      <c r="A73" s="8">
        <v>19724</v>
      </c>
      <c r="B73" s="5">
        <v>24.81</v>
      </c>
      <c r="C73" s="11">
        <f t="shared" si="13"/>
        <v>-6.6240120436582672E-2</v>
      </c>
      <c r="D73" s="6">
        <f t="shared" si="14"/>
        <v>6.7237933353424983E-2</v>
      </c>
      <c r="E73" s="5">
        <f>VLOOKUP(A73,Dywidendy!A:D,4,FALSE)</f>
        <v>1.45</v>
      </c>
      <c r="F73" s="6">
        <f t="shared" si="15"/>
        <v>5.8444175735590492E-2</v>
      </c>
      <c r="G73" s="11">
        <f t="shared" si="18"/>
        <v>-1.1667293940534562E-2</v>
      </c>
      <c r="H73" s="5">
        <f t="shared" si="16"/>
        <v>29.293915302035934</v>
      </c>
      <c r="I73" s="6">
        <f t="shared" si="17"/>
        <v>0.12800616248199592</v>
      </c>
      <c r="J73" s="3"/>
      <c r="K73" s="66">
        <f t="shared" si="19"/>
        <v>19724</v>
      </c>
      <c r="L73" s="68">
        <f>IFERROR((VLOOKUP($K73,$A:$I,2,FALSE)/VLOOKUP(EOMONTH($K73,-LEFT(L$2,LEN(L$2)-1)*12),$A:$I,2,FALSE))^(1/LEFT(L$2,LEN(L$2)-1))-1,"")</f>
        <v>-6.6240120436582672E-2</v>
      </c>
      <c r="M73" s="68"/>
      <c r="N73" s="68"/>
      <c r="O73" s="68"/>
      <c r="P73" s="68"/>
      <c r="Q73" s="68"/>
      <c r="R73" s="68"/>
      <c r="T73" s="66">
        <f t="shared" si="20"/>
        <v>19724</v>
      </c>
      <c r="U73" s="68">
        <f>IFERROR((VLOOKUP($K73,$A:$I,8,FALSE)/VLOOKUP(EOMONTH($K73,-LEFT(U$2,LEN(U$2)-1)*12),$A:$I,8,FALSE))^(1/LEFT(U$2,LEN(U$2)-1))-1,"")</f>
        <v>-1.1667293940534562E-2</v>
      </c>
      <c r="V73" s="68"/>
      <c r="W73" s="68"/>
      <c r="X73" s="68"/>
      <c r="Y73" s="68"/>
      <c r="Z73" s="68"/>
      <c r="AA73" s="68"/>
    </row>
    <row r="74" spans="1:27">
      <c r="A74" s="8">
        <v>19359</v>
      </c>
      <c r="B74" s="5">
        <v>26.57</v>
      </c>
      <c r="C74" s="11">
        <f t="shared" si="13"/>
        <v>0.11779554059739161</v>
      </c>
      <c r="D74" s="6">
        <f t="shared" si="14"/>
        <v>0.14097012968994238</v>
      </c>
      <c r="E74" s="5">
        <f>VLOOKUP(A74,Dywidendy!A:D,4,FALSE)</f>
        <v>1.41</v>
      </c>
      <c r="F74" s="6">
        <f t="shared" si="15"/>
        <v>5.3067369213398566E-2</v>
      </c>
      <c r="G74" s="11">
        <f t="shared" si="18"/>
        <v>0.17711400925536402</v>
      </c>
      <c r="H74" s="5">
        <f t="shared" si="16"/>
        <v>29.63973075305007</v>
      </c>
      <c r="I74" s="6">
        <f t="shared" si="17"/>
        <v>0.20507929508799672</v>
      </c>
      <c r="J74" s="3"/>
      <c r="K74" s="66">
        <f t="shared" si="19"/>
        <v>19359</v>
      </c>
      <c r="L74" s="68">
        <f>IFERROR((VLOOKUP($K74,$A:$I,2,FALSE)/VLOOKUP(EOMONTH($K74,-LEFT(L$2,LEN(L$2)-1)*12),$A:$I,2,FALSE))^(1/LEFT(L$2,LEN(L$2)-1))-1,"")</f>
        <v>0.11779554059739161</v>
      </c>
      <c r="M74" s="68"/>
      <c r="N74" s="68"/>
      <c r="O74" s="68"/>
      <c r="P74" s="68"/>
      <c r="Q74" s="68"/>
      <c r="R74" s="68"/>
      <c r="T74" s="66">
        <f t="shared" si="20"/>
        <v>19359</v>
      </c>
      <c r="U74" s="68">
        <f>IFERROR((VLOOKUP($K74,$A:$I,8,FALSE)/VLOOKUP(EOMONTH($K74,-LEFT(U$2,LEN(U$2)-1)*12),$A:$I,8,FALSE))^(1/LEFT(U$2,LEN(U$2)-1))-1,"")</f>
        <v>0.17711400925536402</v>
      </c>
      <c r="V74" s="68"/>
      <c r="W74" s="68"/>
      <c r="X74" s="68"/>
      <c r="Y74" s="68"/>
      <c r="Z74" s="68"/>
      <c r="AA74" s="68"/>
    </row>
    <row r="75" spans="1:27">
      <c r="A75" s="8">
        <v>18993</v>
      </c>
      <c r="B75" s="5">
        <v>23.77</v>
      </c>
      <c r="C75" s="11">
        <f t="shared" si="13"/>
        <v>0.16462518373346402</v>
      </c>
      <c r="D75" s="6">
        <f t="shared" si="14"/>
        <v>0.16462518373346402</v>
      </c>
      <c r="E75" s="5">
        <f>VLOOKUP(A75,Dywidendy!A:D,4,FALSE)</f>
        <v>1.41</v>
      </c>
      <c r="F75" s="6">
        <f t="shared" si="15"/>
        <v>5.9318468657972231E-2</v>
      </c>
      <c r="G75" s="11">
        <f t="shared" si="18"/>
        <v>0.23370896619304271</v>
      </c>
      <c r="H75" s="5">
        <f>H76*(1+G75)</f>
        <v>25.180000000000003</v>
      </c>
      <c r="I75" s="6">
        <f t="shared" si="17"/>
        <v>0.23370896619304271</v>
      </c>
      <c r="J75" s="3"/>
      <c r="K75" s="66">
        <f t="shared" si="19"/>
        <v>18993</v>
      </c>
      <c r="L75" s="68">
        <f>IFERROR((VLOOKUP($K75,$A:$I,2,FALSE)/VLOOKUP(EOMONTH($K75,-LEFT(L$2,LEN(L$2)-1)*12),$A:$I,2,FALSE))^(1/LEFT(L$2,LEN(L$2)-1))-1,"")</f>
        <v>0.16462518373346402</v>
      </c>
      <c r="M75" s="68"/>
      <c r="N75" s="68"/>
      <c r="O75" s="68"/>
      <c r="P75" s="68"/>
      <c r="Q75" s="68"/>
      <c r="R75" s="68"/>
      <c r="T75" s="66">
        <f t="shared" si="20"/>
        <v>18993</v>
      </c>
      <c r="U75" s="68">
        <f>IFERROR((VLOOKUP($K75,$A:$I,8,FALSE)/VLOOKUP(EOMONTH($K75,-LEFT(U$2,LEN(U$2)-1)*12),$A:$I,8,FALSE))^(1/LEFT(U$2,LEN(U$2)-1))-1,"")</f>
        <v>0.23370896619304271</v>
      </c>
      <c r="V75" s="68"/>
      <c r="W75" s="68"/>
      <c r="X75" s="68"/>
      <c r="Y75" s="68"/>
      <c r="Z75" s="68"/>
      <c r="AA75" s="68"/>
    </row>
    <row r="76" spans="1:27">
      <c r="A76" s="8">
        <v>18628</v>
      </c>
      <c r="B76" s="5">
        <v>20.41</v>
      </c>
      <c r="E76" s="5">
        <f>VLOOKUP(A76,Dywidendy!A:D,4,FALSE)</f>
        <v>1.47</v>
      </c>
      <c r="F76" s="6">
        <f t="shared" si="15"/>
        <v>7.2023517883390495E-2</v>
      </c>
      <c r="H76" s="5">
        <f>B76</f>
        <v>20.41</v>
      </c>
      <c r="I76" s="4"/>
    </row>
    <row r="77" spans="1:27">
      <c r="K77" s="1" t="s">
        <v>78</v>
      </c>
      <c r="L77" s="7" t="str">
        <f t="shared" ref="L77:R77" si="21">L2</f>
        <v>1Y</v>
      </c>
      <c r="M77" s="7" t="str">
        <f t="shared" si="21"/>
        <v>5Y</v>
      </c>
      <c r="N77" s="7" t="str">
        <f t="shared" si="21"/>
        <v>10Y</v>
      </c>
      <c r="O77" s="7" t="str">
        <f t="shared" si="21"/>
        <v>20Y</v>
      </c>
      <c r="P77" s="7" t="str">
        <f t="shared" si="21"/>
        <v>30Y</v>
      </c>
      <c r="Q77" s="7" t="str">
        <f t="shared" si="21"/>
        <v>40Y</v>
      </c>
      <c r="R77" s="7" t="str">
        <f t="shared" si="21"/>
        <v>50Y</v>
      </c>
      <c r="T77" s="1" t="s">
        <v>78</v>
      </c>
      <c r="U77" s="7" t="str">
        <f t="shared" ref="U77:AA77" si="22">U2</f>
        <v>1Y</v>
      </c>
      <c r="V77" s="7" t="str">
        <f t="shared" si="22"/>
        <v>5Y</v>
      </c>
      <c r="W77" s="7" t="str">
        <f t="shared" si="22"/>
        <v>10Y</v>
      </c>
      <c r="X77" s="7" t="str">
        <f t="shared" si="22"/>
        <v>20Y</v>
      </c>
      <c r="Y77" s="7" t="str">
        <f t="shared" si="22"/>
        <v>30Y</v>
      </c>
      <c r="Z77" s="7" t="str">
        <f t="shared" si="22"/>
        <v>40Y</v>
      </c>
      <c r="AA77" s="7" t="str">
        <f t="shared" si="22"/>
        <v>50Y</v>
      </c>
    </row>
    <row r="78" spans="1:27">
      <c r="C78" s="5"/>
      <c r="K78" s="1" t="s">
        <v>72</v>
      </c>
      <c r="L78" s="7">
        <f>MIN(L3:L75)</f>
        <v>-0.38485793674575708</v>
      </c>
      <c r="M78" s="7">
        <f t="shared" ref="M78:R78" si="23">MIN(M3:M75)</f>
        <v>-5.724256165075936E-2</v>
      </c>
      <c r="N78" s="7">
        <f t="shared" si="23"/>
        <v>-3.0344462569965147E-2</v>
      </c>
      <c r="O78" s="7">
        <f t="shared" si="23"/>
        <v>2.7271368478066327E-2</v>
      </c>
      <c r="P78" s="7">
        <f t="shared" si="23"/>
        <v>5.2530277417921489E-2</v>
      </c>
      <c r="Q78" s="7">
        <f t="shared" si="23"/>
        <v>5.5562592989029325E-2</v>
      </c>
      <c r="R78" s="7">
        <f t="shared" si="23"/>
        <v>5.7488868323268161E-2</v>
      </c>
      <c r="T78" s="1" t="str">
        <f t="shared" ref="T78:T85" si="24">K78</f>
        <v>Minimum</v>
      </c>
      <c r="U78" s="7">
        <f>MIN(U3:U75)</f>
        <v>-0.36552344111798196</v>
      </c>
      <c r="V78" s="7">
        <f t="shared" ref="V78:AA78" si="25">MIN(V3:V75)</f>
        <v>-2.3718839805758063E-2</v>
      </c>
      <c r="W78" s="7">
        <f t="shared" si="25"/>
        <v>-1.3583080163420136E-2</v>
      </c>
      <c r="X78" s="7">
        <f t="shared" si="25"/>
        <v>5.5621605692399934E-2</v>
      </c>
      <c r="Y78" s="7">
        <f t="shared" si="25"/>
        <v>9.2585225516447212E-2</v>
      </c>
      <c r="Z78" s="7">
        <f t="shared" si="25"/>
        <v>8.8456598473595882E-2</v>
      </c>
      <c r="AA78" s="7">
        <f t="shared" si="25"/>
        <v>9.0428598001888405E-2</v>
      </c>
    </row>
    <row r="79" spans="1:27">
      <c r="K79" s="1" t="s">
        <v>73</v>
      </c>
      <c r="L79" s="7">
        <f>AVERAGE(L3:L75)</f>
        <v>9.1205012046657249E-2</v>
      </c>
      <c r="M79" s="7">
        <f t="shared" ref="M79:R79" si="26">AVERAGE(M3:M75)</f>
        <v>7.8044658183933288E-2</v>
      </c>
      <c r="N79" s="7">
        <f t="shared" si="26"/>
        <v>7.3011143909539722E-2</v>
      </c>
      <c r="O79" s="7">
        <f t="shared" si="26"/>
        <v>6.9556220651410622E-2</v>
      </c>
      <c r="P79" s="7">
        <f t="shared" si="26"/>
        <v>7.4712927434875856E-2</v>
      </c>
      <c r="Q79" s="7">
        <f t="shared" si="26"/>
        <v>7.5784955038395982E-2</v>
      </c>
      <c r="R79" s="7">
        <f t="shared" si="26"/>
        <v>7.0551256263899145E-2</v>
      </c>
      <c r="T79" s="1" t="str">
        <f t="shared" si="24"/>
        <v>Średnia</v>
      </c>
      <c r="U79" s="7">
        <f>AVERAGE(U3:U75)</f>
        <v>0.12377098142394125</v>
      </c>
      <c r="V79" s="7">
        <f t="shared" ref="V79:AA79" si="27">AVERAGE(V3:V75)</f>
        <v>0.11023860223134721</v>
      </c>
      <c r="W79" s="7">
        <f t="shared" si="27"/>
        <v>0.10501020239163782</v>
      </c>
      <c r="X79" s="7">
        <f t="shared" si="27"/>
        <v>0.10192918210379462</v>
      </c>
      <c r="Y79" s="7">
        <f t="shared" si="27"/>
        <v>0.10812406980617378</v>
      </c>
      <c r="Z79" s="7">
        <f t="shared" si="27"/>
        <v>0.10942178591372934</v>
      </c>
      <c r="AA79" s="7">
        <f t="shared" si="27"/>
        <v>0.10329821433230679</v>
      </c>
    </row>
    <row r="80" spans="1:27">
      <c r="K80" s="10" t="s">
        <v>74</v>
      </c>
      <c r="L80" s="7">
        <f>MEDIAN(L3:L75)</f>
        <v>0.11779554059739161</v>
      </c>
      <c r="M80" s="7">
        <f t="shared" ref="M80:R80" si="28">MEDIAN(M3:M75)</f>
        <v>9.1519626276091781E-2</v>
      </c>
      <c r="N80" s="7">
        <f t="shared" si="28"/>
        <v>7.9068705907071712E-2</v>
      </c>
      <c r="O80" s="7">
        <f t="shared" si="28"/>
        <v>6.8309883090573176E-2</v>
      </c>
      <c r="P80" s="7">
        <f t="shared" si="28"/>
        <v>7.6989382250400862E-2</v>
      </c>
      <c r="Q80" s="7">
        <f t="shared" si="28"/>
        <v>7.4332312060631733E-2</v>
      </c>
      <c r="R80" s="7">
        <f t="shared" si="28"/>
        <v>6.9741635097779087E-2</v>
      </c>
      <c r="T80" s="1" t="str">
        <f t="shared" si="24"/>
        <v>Mediana</v>
      </c>
      <c r="U80" s="7">
        <f>MEDIAN(U3:U75)</f>
        <v>0.14821092278719417</v>
      </c>
      <c r="V80" s="7">
        <f t="shared" ref="V80:AA80" si="29">MEDIAN(V3:V75)</f>
        <v>0.12690140718686727</v>
      </c>
      <c r="W80" s="7">
        <f t="shared" si="29"/>
        <v>0.10913878443703429</v>
      </c>
      <c r="X80" s="7">
        <f t="shared" si="29"/>
        <v>9.5139898762407804E-2</v>
      </c>
      <c r="Y80" s="7">
        <f t="shared" si="29"/>
        <v>0.10559976602595689</v>
      </c>
      <c r="Z80" s="7">
        <f t="shared" si="29"/>
        <v>0.11054995840027848</v>
      </c>
      <c r="AA80" s="7">
        <f t="shared" si="29"/>
        <v>0.10228420760398294</v>
      </c>
    </row>
    <row r="81" spans="11:27">
      <c r="K81" s="1" t="s">
        <v>75</v>
      </c>
      <c r="L81" s="7">
        <f>MAX(L3:L75)</f>
        <v>0.45022168480451419</v>
      </c>
      <c r="M81" s="7">
        <f t="shared" ref="M81:R81" si="30">MAX(M3:M75)</f>
        <v>0.26184358542130859</v>
      </c>
      <c r="N81" s="7">
        <f t="shared" si="30"/>
        <v>0.16038631798297609</v>
      </c>
      <c r="O81" s="7">
        <f t="shared" si="30"/>
        <v>0.13945102729265613</v>
      </c>
      <c r="P81" s="7">
        <f t="shared" si="30"/>
        <v>0.10047480705650269</v>
      </c>
      <c r="Q81" s="7">
        <f t="shared" si="30"/>
        <v>9.5838181339774176E-2</v>
      </c>
      <c r="R81" s="7">
        <f t="shared" si="30"/>
        <v>8.6967254194804777E-2</v>
      </c>
      <c r="T81" s="1" t="str">
        <f t="shared" si="24"/>
        <v>Maksimum</v>
      </c>
      <c r="U81" s="7">
        <f>MAX(U3:U75)</f>
        <v>0.51229343006852068</v>
      </c>
      <c r="V81" s="7">
        <f t="shared" ref="V81:AA81" si="31">MAX(V3:V75)</f>
        <v>0.28278331161271253</v>
      </c>
      <c r="W81" s="7">
        <f t="shared" si="31"/>
        <v>0.18970516033895546</v>
      </c>
      <c r="X81" s="7">
        <f t="shared" si="31"/>
        <v>0.17600765801824036</v>
      </c>
      <c r="Y81" s="7">
        <f t="shared" si="31"/>
        <v>0.13528752011820688</v>
      </c>
      <c r="Z81" s="7">
        <f t="shared" si="31"/>
        <v>0.12186812835030669</v>
      </c>
      <c r="AA81" s="7">
        <f t="shared" si="31"/>
        <v>0.12548018132309124</v>
      </c>
    </row>
    <row r="82" spans="11:27">
      <c r="K82" s="1" t="s">
        <v>66</v>
      </c>
      <c r="L82" s="6">
        <f t="shared" ref="L82:R82" si="32">L81-L78</f>
        <v>0.83507962155027127</v>
      </c>
      <c r="M82" s="6">
        <f t="shared" si="32"/>
        <v>0.31908614707206795</v>
      </c>
      <c r="N82" s="6">
        <f t="shared" si="32"/>
        <v>0.19073078055294124</v>
      </c>
      <c r="O82" s="6">
        <f t="shared" si="32"/>
        <v>0.1121796588145898</v>
      </c>
      <c r="P82" s="6">
        <f t="shared" si="32"/>
        <v>4.7944529638581201E-2</v>
      </c>
      <c r="Q82" s="6">
        <f t="shared" si="32"/>
        <v>4.0275588350744851E-2</v>
      </c>
      <c r="R82" s="6">
        <f t="shared" si="32"/>
        <v>2.9478385871536616E-2</v>
      </c>
      <c r="T82" s="1" t="str">
        <f t="shared" si="24"/>
        <v>MAX-MIN</v>
      </c>
      <c r="U82" s="6">
        <f t="shared" ref="U82:AA82" si="33">U81-U78</f>
        <v>0.87781687118650265</v>
      </c>
      <c r="V82" s="6">
        <f t="shared" si="33"/>
        <v>0.30650215141847059</v>
      </c>
      <c r="W82" s="6">
        <f t="shared" si="33"/>
        <v>0.20328824050237559</v>
      </c>
      <c r="X82" s="6">
        <f t="shared" si="33"/>
        <v>0.12038605232584043</v>
      </c>
      <c r="Y82" s="6">
        <f t="shared" si="33"/>
        <v>4.2702294601759672E-2</v>
      </c>
      <c r="Z82" s="6">
        <f t="shared" si="33"/>
        <v>3.341152987671081E-2</v>
      </c>
      <c r="AA82" s="6">
        <f t="shared" si="33"/>
        <v>3.5051583321202839E-2</v>
      </c>
    </row>
    <row r="83" spans="11:27">
      <c r="K83" s="1" t="s">
        <v>76</v>
      </c>
      <c r="L83" s="6">
        <f>_xlfn.STDEV.S(L3:L75)</f>
        <v>0.16700122677664483</v>
      </c>
      <c r="M83" s="6">
        <f t="shared" ref="M83:R83" si="34">_xlfn.STDEV.S(M3:M75)</f>
        <v>6.8004681580255869E-2</v>
      </c>
      <c r="N83" s="6">
        <f t="shared" si="34"/>
        <v>4.7418859040626045E-2</v>
      </c>
      <c r="O83" s="6">
        <f t="shared" si="34"/>
        <v>2.8324436814489526E-2</v>
      </c>
      <c r="P83" s="6">
        <f t="shared" si="34"/>
        <v>1.3061636101960566E-2</v>
      </c>
      <c r="Q83" s="6">
        <f t="shared" si="34"/>
        <v>9.305770716433159E-3</v>
      </c>
      <c r="R83" s="6">
        <f t="shared" si="34"/>
        <v>7.6240819835386988E-3</v>
      </c>
      <c r="T83" s="1" t="str">
        <f t="shared" si="24"/>
        <v>Odchylenie standardowe</v>
      </c>
      <c r="U83" s="6">
        <f>_xlfn.STDEV.S(U3:U75)</f>
        <v>0.17038280729711447</v>
      </c>
      <c r="V83" s="6">
        <f t="shared" ref="V83:AA83" si="35">_xlfn.STDEV.S(V3:V75)</f>
        <v>7.0775403408737086E-2</v>
      </c>
      <c r="W83" s="6">
        <f t="shared" si="35"/>
        <v>4.97604516232222E-2</v>
      </c>
      <c r="X83" s="6">
        <f t="shared" si="35"/>
        <v>3.00165643448221E-2</v>
      </c>
      <c r="Y83" s="6">
        <f t="shared" si="35"/>
        <v>1.1349959221292252E-2</v>
      </c>
      <c r="Z83" s="6">
        <f t="shared" si="35"/>
        <v>8.1206386134535617E-3</v>
      </c>
      <c r="AA83" s="6">
        <f t="shared" si="35"/>
        <v>8.6648693089262322E-3</v>
      </c>
    </row>
    <row r="84" spans="11:27">
      <c r="K84" s="1" t="s">
        <v>62</v>
      </c>
      <c r="L84" s="4">
        <f>COUNTIFS(L3:L75,"&gt;0")</f>
        <v>53</v>
      </c>
      <c r="M84" s="4">
        <f t="shared" ref="M84:R84" si="36">COUNTIFS(M3:M75,"&gt;0")</f>
        <v>55</v>
      </c>
      <c r="N84" s="4">
        <f t="shared" si="36"/>
        <v>57</v>
      </c>
      <c r="O84" s="4">
        <f t="shared" si="36"/>
        <v>54</v>
      </c>
      <c r="P84" s="4">
        <f t="shared" si="36"/>
        <v>44</v>
      </c>
      <c r="Q84" s="4">
        <f t="shared" si="36"/>
        <v>34</v>
      </c>
      <c r="R84" s="4">
        <f t="shared" si="36"/>
        <v>24</v>
      </c>
      <c r="T84" s="1" t="str">
        <f t="shared" si="24"/>
        <v>PLUS</v>
      </c>
      <c r="U84" s="4">
        <f>COUNTIFS(U3:U75,"&gt;0")</f>
        <v>57</v>
      </c>
      <c r="V84" s="4">
        <f t="shared" ref="V84:AA84" si="37">COUNTIFS(V3:V26,"&gt;0")</f>
        <v>19</v>
      </c>
      <c r="W84" s="4">
        <f t="shared" si="37"/>
        <v>22</v>
      </c>
      <c r="X84" s="4">
        <f t="shared" si="37"/>
        <v>24</v>
      </c>
      <c r="Y84" s="4">
        <f t="shared" si="37"/>
        <v>24</v>
      </c>
      <c r="Z84" s="4">
        <f t="shared" si="37"/>
        <v>24</v>
      </c>
      <c r="AA84" s="4">
        <f t="shared" si="37"/>
        <v>24</v>
      </c>
    </row>
    <row r="85" spans="11:27">
      <c r="K85" s="1" t="s">
        <v>63</v>
      </c>
      <c r="L85" s="4">
        <f>COUNTIFS(L3:L75,"&lt;=0")</f>
        <v>20</v>
      </c>
      <c r="M85" s="4">
        <f t="shared" ref="M85:R85" si="38">COUNTIFS(M3:M75,"&lt;=0")</f>
        <v>14</v>
      </c>
      <c r="N85" s="4">
        <f t="shared" si="38"/>
        <v>7</v>
      </c>
      <c r="O85" s="4">
        <f t="shared" si="38"/>
        <v>0</v>
      </c>
      <c r="P85" s="4">
        <f t="shared" si="38"/>
        <v>0</v>
      </c>
      <c r="Q85" s="4">
        <f t="shared" si="38"/>
        <v>0</v>
      </c>
      <c r="R85" s="4">
        <f t="shared" si="38"/>
        <v>0</v>
      </c>
      <c r="T85" s="1" t="str">
        <f t="shared" si="24"/>
        <v>MINUS</v>
      </c>
      <c r="U85" s="4">
        <f>COUNTIFS(U3:U75,"&lt;=0")</f>
        <v>16</v>
      </c>
      <c r="V85" s="4">
        <f t="shared" ref="V85:AA85" si="39">COUNTIFS(V3:V26,"&lt;=0")</f>
        <v>5</v>
      </c>
      <c r="W85" s="4">
        <f t="shared" si="39"/>
        <v>2</v>
      </c>
      <c r="X85" s="4">
        <f t="shared" si="39"/>
        <v>0</v>
      </c>
      <c r="Y85" s="4">
        <f t="shared" si="39"/>
        <v>0</v>
      </c>
      <c r="Z85" s="4">
        <f t="shared" si="39"/>
        <v>0</v>
      </c>
      <c r="AA85" s="4">
        <f t="shared" si="39"/>
        <v>0</v>
      </c>
    </row>
    <row r="86" spans="11:27">
      <c r="K86" s="1" t="s">
        <v>65</v>
      </c>
      <c r="L86" s="64">
        <f>L84/SUM(L84:L85)</f>
        <v>0.72602739726027399</v>
      </c>
      <c r="M86" s="64">
        <f t="shared" ref="M86:R86" si="40">M84/SUM(M84:M85)</f>
        <v>0.79710144927536231</v>
      </c>
      <c r="N86" s="64">
        <f t="shared" si="40"/>
        <v>0.890625</v>
      </c>
      <c r="O86" s="64">
        <f t="shared" si="40"/>
        <v>1</v>
      </c>
      <c r="P86" s="64">
        <f t="shared" si="40"/>
        <v>1</v>
      </c>
      <c r="Q86" s="64">
        <f t="shared" si="40"/>
        <v>1</v>
      </c>
      <c r="R86" s="64">
        <f t="shared" si="40"/>
        <v>1</v>
      </c>
      <c r="T86" s="1" t="s">
        <v>64</v>
      </c>
      <c r="U86" s="64">
        <f>U84/SUM(U84:U85)</f>
        <v>0.78082191780821919</v>
      </c>
      <c r="V86" s="64">
        <f t="shared" ref="V86" si="41">V84/SUM(V84:V85)</f>
        <v>0.79166666666666663</v>
      </c>
      <c r="W86" s="64">
        <f t="shared" ref="W86" si="42">W84/SUM(W84:W85)</f>
        <v>0.91666666666666663</v>
      </c>
      <c r="X86" s="64">
        <f t="shared" ref="X86" si="43">X84/SUM(X84:X85)</f>
        <v>1</v>
      </c>
      <c r="Y86" s="64">
        <f t="shared" ref="Y86" si="44">Y84/SUM(Y84:Y85)</f>
        <v>1</v>
      </c>
      <c r="Z86" s="64">
        <f t="shared" ref="Z86" si="45">Z84/SUM(Z84:Z85)</f>
        <v>1</v>
      </c>
      <c r="AA86" s="64">
        <f t="shared" ref="AA86" si="46">AA84/SUM(AA84:AA85)</f>
        <v>1</v>
      </c>
    </row>
    <row r="87" spans="11:27">
      <c r="K87" s="1" t="s">
        <v>67</v>
      </c>
      <c r="L87" s="64">
        <f t="shared" ref="L87:R87" si="47">U86</f>
        <v>0.78082191780821919</v>
      </c>
      <c r="M87" s="64">
        <f t="shared" si="47"/>
        <v>0.79166666666666663</v>
      </c>
      <c r="N87" s="64">
        <f t="shared" si="47"/>
        <v>0.91666666666666663</v>
      </c>
      <c r="O87" s="64">
        <f t="shared" si="47"/>
        <v>1</v>
      </c>
      <c r="P87" s="64">
        <f t="shared" si="47"/>
        <v>1</v>
      </c>
      <c r="Q87" s="64">
        <f t="shared" si="47"/>
        <v>1</v>
      </c>
      <c r="R87" s="64">
        <f t="shared" si="47"/>
        <v>1</v>
      </c>
    </row>
    <row r="89" spans="11:27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</sheetData>
  <conditionalFormatting sqref="R27:S27 L3:R75">
    <cfRule type="colorScale" priority="3">
      <colorScale>
        <cfvo type="num" val="-0.05"/>
        <cfvo type="num" val="0"/>
        <cfvo type="max"/>
        <color rgb="FFF8696B"/>
        <color rgb="FFFCFCFF"/>
        <color rgb="FF63BE7B"/>
      </colorScale>
    </cfRule>
  </conditionalFormatting>
  <conditionalFormatting sqref="U3:AA75">
    <cfRule type="colorScale" priority="1">
      <colorScale>
        <cfvo type="num" val="-0.05"/>
        <cfvo type="num" val="0"/>
        <cfvo type="max"/>
        <color rgb="FFF8696B"/>
        <color rgb="FFFCFCFF"/>
        <color rgb="FF63BE7B"/>
      </colorScale>
    </cfRule>
  </conditionalFormatting>
  <conditionalFormatting sqref="V3:AA3 U4:AA75">
    <cfRule type="colorScale" priority="2">
      <colorScale>
        <cfvo type="num" val="-0.05"/>
        <cfvo type="num" val="0"/>
        <cfvo type="max"/>
        <color rgb="FFF8696B"/>
        <color rgb="FFFCFCFF"/>
        <color rgb="FF63BE7B"/>
      </colorScale>
    </cfRule>
  </conditionalFormatting>
  <hyperlinks>
    <hyperlink ref="A1" r:id="rId1" xr:uid="{28B9ABD2-8862-4866-9A57-65ED437495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1685-A7D6-4545-A217-D186D45F1313}">
  <dimension ref="B1:AC49"/>
  <sheetViews>
    <sheetView showGridLines="0" zoomScaleNormal="100" workbookViewId="0"/>
  </sheetViews>
  <sheetFormatPr defaultRowHeight="15"/>
  <sheetData>
    <row r="1" spans="2:28">
      <c r="B1" t="s">
        <v>65</v>
      </c>
      <c r="E1" s="9"/>
      <c r="M1" s="12"/>
      <c r="P1" t="s">
        <v>67</v>
      </c>
      <c r="R1" s="65"/>
      <c r="AB1" t="s">
        <v>68</v>
      </c>
    </row>
    <row r="2" spans="2:28">
      <c r="E2" s="12"/>
      <c r="R2" s="65"/>
    </row>
    <row r="47" spans="28:29">
      <c r="AB47" s="4" t="s">
        <v>70</v>
      </c>
      <c r="AC47" s="4" t="s">
        <v>71</v>
      </c>
    </row>
    <row r="48" spans="28:29">
      <c r="AB48" s="4">
        <v>0</v>
      </c>
      <c r="AC48" s="6">
        <f>AVERAGE('S&amp;P 500'!F:F)</f>
        <v>3.0742716172221428E-2</v>
      </c>
    </row>
    <row r="49" spans="28:29">
      <c r="AB49" s="4">
        <v>74</v>
      </c>
      <c r="AC49" s="6">
        <f>AC48</f>
        <v>3.0742716172221428E-2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34D0-4285-4365-A8C0-AE03F20D0FBB}">
  <dimension ref="A1:AA2478"/>
  <sheetViews>
    <sheetView showGridLines="0" zoomScale="97" zoomScaleNormal="10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ColWidth="11.7109375" defaultRowHeight="15"/>
  <cols>
    <col min="1" max="1" width="12.85546875" style="24" bestFit="1" customWidth="1"/>
    <col min="2" max="2" width="11.7109375" style="24"/>
    <col min="3" max="3" width="11.85546875" style="31" bestFit="1" customWidth="1"/>
    <col min="4" max="4" width="11.85546875" style="58" bestFit="1" customWidth="1"/>
    <col min="5" max="6" width="11.85546875" style="31" bestFit="1" customWidth="1"/>
    <col min="7" max="7" width="11.85546875" style="58" bestFit="1" customWidth="1"/>
    <col min="8" max="8" width="11.85546875" style="28" bestFit="1" customWidth="1"/>
    <col min="9" max="10" width="11.85546875" style="58" bestFit="1" customWidth="1"/>
    <col min="11" max="11" width="15.140625" style="60" customWidth="1"/>
    <col min="12" max="12" width="11.85546875" style="58" bestFit="1" customWidth="1"/>
    <col min="13" max="13" width="12.28515625" style="60" bestFit="1" customWidth="1"/>
    <col min="14" max="14" width="11.85546875" style="59" bestFit="1" customWidth="1"/>
    <col min="15" max="15" width="2.42578125" style="59" customWidth="1"/>
    <col min="16" max="17" width="14.7109375" style="52" customWidth="1"/>
    <col min="18" max="18" width="12" style="20" bestFit="1" customWidth="1"/>
    <col min="19" max="20" width="11.85546875" style="16" customWidth="1"/>
    <col min="21" max="22" width="16.28515625" style="21" customWidth="1"/>
    <col min="23" max="23" width="16.28515625" style="22" customWidth="1"/>
    <col min="24" max="24" width="11.7109375" style="22"/>
    <col min="25" max="25" width="14.5703125" style="23" bestFit="1" customWidth="1"/>
    <col min="26" max="258" width="11.7109375" style="24"/>
    <col min="259" max="266" width="11.85546875" style="24" bestFit="1" customWidth="1"/>
    <col min="267" max="267" width="15.140625" style="24" customWidth="1"/>
    <col min="268" max="268" width="11.85546875" style="24" bestFit="1" customWidth="1"/>
    <col min="269" max="269" width="12.28515625" style="24" bestFit="1" customWidth="1"/>
    <col min="270" max="270" width="11.85546875" style="24" bestFit="1" customWidth="1"/>
    <col min="271" max="271" width="2.42578125" style="24" customWidth="1"/>
    <col min="272" max="273" width="14.7109375" style="24" customWidth="1"/>
    <col min="274" max="274" width="12" style="24" bestFit="1" customWidth="1"/>
    <col min="275" max="276" width="11.85546875" style="24" customWidth="1"/>
    <col min="277" max="279" width="16.28515625" style="24" customWidth="1"/>
    <col min="280" max="280" width="11.7109375" style="24"/>
    <col min="281" max="281" width="14.5703125" style="24" bestFit="1" customWidth="1"/>
    <col min="282" max="514" width="11.7109375" style="24"/>
    <col min="515" max="522" width="11.85546875" style="24" bestFit="1" customWidth="1"/>
    <col min="523" max="523" width="15.140625" style="24" customWidth="1"/>
    <col min="524" max="524" width="11.85546875" style="24" bestFit="1" customWidth="1"/>
    <col min="525" max="525" width="12.28515625" style="24" bestFit="1" customWidth="1"/>
    <col min="526" max="526" width="11.85546875" style="24" bestFit="1" customWidth="1"/>
    <col min="527" max="527" width="2.42578125" style="24" customWidth="1"/>
    <col min="528" max="529" width="14.7109375" style="24" customWidth="1"/>
    <col min="530" max="530" width="12" style="24" bestFit="1" customWidth="1"/>
    <col min="531" max="532" width="11.85546875" style="24" customWidth="1"/>
    <col min="533" max="535" width="16.28515625" style="24" customWidth="1"/>
    <col min="536" max="536" width="11.7109375" style="24"/>
    <col min="537" max="537" width="14.5703125" style="24" bestFit="1" customWidth="1"/>
    <col min="538" max="770" width="11.7109375" style="24"/>
    <col min="771" max="778" width="11.85546875" style="24" bestFit="1" customWidth="1"/>
    <col min="779" max="779" width="15.140625" style="24" customWidth="1"/>
    <col min="780" max="780" width="11.85546875" style="24" bestFit="1" customWidth="1"/>
    <col min="781" max="781" width="12.28515625" style="24" bestFit="1" customWidth="1"/>
    <col min="782" max="782" width="11.85546875" style="24" bestFit="1" customWidth="1"/>
    <col min="783" max="783" width="2.42578125" style="24" customWidth="1"/>
    <col min="784" max="785" width="14.7109375" style="24" customWidth="1"/>
    <col min="786" max="786" width="12" style="24" bestFit="1" customWidth="1"/>
    <col min="787" max="788" width="11.85546875" style="24" customWidth="1"/>
    <col min="789" max="791" width="16.28515625" style="24" customWidth="1"/>
    <col min="792" max="792" width="11.7109375" style="24"/>
    <col min="793" max="793" width="14.5703125" style="24" bestFit="1" customWidth="1"/>
    <col min="794" max="1026" width="11.7109375" style="24"/>
    <col min="1027" max="1034" width="11.85546875" style="24" bestFit="1" customWidth="1"/>
    <col min="1035" max="1035" width="15.140625" style="24" customWidth="1"/>
    <col min="1036" max="1036" width="11.85546875" style="24" bestFit="1" customWidth="1"/>
    <col min="1037" max="1037" width="12.28515625" style="24" bestFit="1" customWidth="1"/>
    <col min="1038" max="1038" width="11.85546875" style="24" bestFit="1" customWidth="1"/>
    <col min="1039" max="1039" width="2.42578125" style="24" customWidth="1"/>
    <col min="1040" max="1041" width="14.7109375" style="24" customWidth="1"/>
    <col min="1042" max="1042" width="12" style="24" bestFit="1" customWidth="1"/>
    <col min="1043" max="1044" width="11.85546875" style="24" customWidth="1"/>
    <col min="1045" max="1047" width="16.28515625" style="24" customWidth="1"/>
    <col min="1048" max="1048" width="11.7109375" style="24"/>
    <col min="1049" max="1049" width="14.5703125" style="24" bestFit="1" customWidth="1"/>
    <col min="1050" max="1282" width="11.7109375" style="24"/>
    <col min="1283" max="1290" width="11.85546875" style="24" bestFit="1" customWidth="1"/>
    <col min="1291" max="1291" width="15.140625" style="24" customWidth="1"/>
    <col min="1292" max="1292" width="11.85546875" style="24" bestFit="1" customWidth="1"/>
    <col min="1293" max="1293" width="12.28515625" style="24" bestFit="1" customWidth="1"/>
    <col min="1294" max="1294" width="11.85546875" style="24" bestFit="1" customWidth="1"/>
    <col min="1295" max="1295" width="2.42578125" style="24" customWidth="1"/>
    <col min="1296" max="1297" width="14.7109375" style="24" customWidth="1"/>
    <col min="1298" max="1298" width="12" style="24" bestFit="1" customWidth="1"/>
    <col min="1299" max="1300" width="11.85546875" style="24" customWidth="1"/>
    <col min="1301" max="1303" width="16.28515625" style="24" customWidth="1"/>
    <col min="1304" max="1304" width="11.7109375" style="24"/>
    <col min="1305" max="1305" width="14.5703125" style="24" bestFit="1" customWidth="1"/>
    <col min="1306" max="1538" width="11.7109375" style="24"/>
    <col min="1539" max="1546" width="11.85546875" style="24" bestFit="1" customWidth="1"/>
    <col min="1547" max="1547" width="15.140625" style="24" customWidth="1"/>
    <col min="1548" max="1548" width="11.85546875" style="24" bestFit="1" customWidth="1"/>
    <col min="1549" max="1549" width="12.28515625" style="24" bestFit="1" customWidth="1"/>
    <col min="1550" max="1550" width="11.85546875" style="24" bestFit="1" customWidth="1"/>
    <col min="1551" max="1551" width="2.42578125" style="24" customWidth="1"/>
    <col min="1552" max="1553" width="14.7109375" style="24" customWidth="1"/>
    <col min="1554" max="1554" width="12" style="24" bestFit="1" customWidth="1"/>
    <col min="1555" max="1556" width="11.85546875" style="24" customWidth="1"/>
    <col min="1557" max="1559" width="16.28515625" style="24" customWidth="1"/>
    <col min="1560" max="1560" width="11.7109375" style="24"/>
    <col min="1561" max="1561" width="14.5703125" style="24" bestFit="1" customWidth="1"/>
    <col min="1562" max="1794" width="11.7109375" style="24"/>
    <col min="1795" max="1802" width="11.85546875" style="24" bestFit="1" customWidth="1"/>
    <col min="1803" max="1803" width="15.140625" style="24" customWidth="1"/>
    <col min="1804" max="1804" width="11.85546875" style="24" bestFit="1" customWidth="1"/>
    <col min="1805" max="1805" width="12.28515625" style="24" bestFit="1" customWidth="1"/>
    <col min="1806" max="1806" width="11.85546875" style="24" bestFit="1" customWidth="1"/>
    <col min="1807" max="1807" width="2.42578125" style="24" customWidth="1"/>
    <col min="1808" max="1809" width="14.7109375" style="24" customWidth="1"/>
    <col min="1810" max="1810" width="12" style="24" bestFit="1" customWidth="1"/>
    <col min="1811" max="1812" width="11.85546875" style="24" customWidth="1"/>
    <col min="1813" max="1815" width="16.28515625" style="24" customWidth="1"/>
    <col min="1816" max="1816" width="11.7109375" style="24"/>
    <col min="1817" max="1817" width="14.5703125" style="24" bestFit="1" customWidth="1"/>
    <col min="1818" max="2050" width="11.7109375" style="24"/>
    <col min="2051" max="2058" width="11.85546875" style="24" bestFit="1" customWidth="1"/>
    <col min="2059" max="2059" width="15.140625" style="24" customWidth="1"/>
    <col min="2060" max="2060" width="11.85546875" style="24" bestFit="1" customWidth="1"/>
    <col min="2061" max="2061" width="12.28515625" style="24" bestFit="1" customWidth="1"/>
    <col min="2062" max="2062" width="11.85546875" style="24" bestFit="1" customWidth="1"/>
    <col min="2063" max="2063" width="2.42578125" style="24" customWidth="1"/>
    <col min="2064" max="2065" width="14.7109375" style="24" customWidth="1"/>
    <col min="2066" max="2066" width="12" style="24" bestFit="1" customWidth="1"/>
    <col min="2067" max="2068" width="11.85546875" style="24" customWidth="1"/>
    <col min="2069" max="2071" width="16.28515625" style="24" customWidth="1"/>
    <col min="2072" max="2072" width="11.7109375" style="24"/>
    <col min="2073" max="2073" width="14.5703125" style="24" bestFit="1" customWidth="1"/>
    <col min="2074" max="2306" width="11.7109375" style="24"/>
    <col min="2307" max="2314" width="11.85546875" style="24" bestFit="1" customWidth="1"/>
    <col min="2315" max="2315" width="15.140625" style="24" customWidth="1"/>
    <col min="2316" max="2316" width="11.85546875" style="24" bestFit="1" customWidth="1"/>
    <col min="2317" max="2317" width="12.28515625" style="24" bestFit="1" customWidth="1"/>
    <col min="2318" max="2318" width="11.85546875" style="24" bestFit="1" customWidth="1"/>
    <col min="2319" max="2319" width="2.42578125" style="24" customWidth="1"/>
    <col min="2320" max="2321" width="14.7109375" style="24" customWidth="1"/>
    <col min="2322" max="2322" width="12" style="24" bestFit="1" customWidth="1"/>
    <col min="2323" max="2324" width="11.85546875" style="24" customWidth="1"/>
    <col min="2325" max="2327" width="16.28515625" style="24" customWidth="1"/>
    <col min="2328" max="2328" width="11.7109375" style="24"/>
    <col min="2329" max="2329" width="14.5703125" style="24" bestFit="1" customWidth="1"/>
    <col min="2330" max="2562" width="11.7109375" style="24"/>
    <col min="2563" max="2570" width="11.85546875" style="24" bestFit="1" customWidth="1"/>
    <col min="2571" max="2571" width="15.140625" style="24" customWidth="1"/>
    <col min="2572" max="2572" width="11.85546875" style="24" bestFit="1" customWidth="1"/>
    <col min="2573" max="2573" width="12.28515625" style="24" bestFit="1" customWidth="1"/>
    <col min="2574" max="2574" width="11.85546875" style="24" bestFit="1" customWidth="1"/>
    <col min="2575" max="2575" width="2.42578125" style="24" customWidth="1"/>
    <col min="2576" max="2577" width="14.7109375" style="24" customWidth="1"/>
    <col min="2578" max="2578" width="12" style="24" bestFit="1" customWidth="1"/>
    <col min="2579" max="2580" width="11.85546875" style="24" customWidth="1"/>
    <col min="2581" max="2583" width="16.28515625" style="24" customWidth="1"/>
    <col min="2584" max="2584" width="11.7109375" style="24"/>
    <col min="2585" max="2585" width="14.5703125" style="24" bestFit="1" customWidth="1"/>
    <col min="2586" max="2818" width="11.7109375" style="24"/>
    <col min="2819" max="2826" width="11.85546875" style="24" bestFit="1" customWidth="1"/>
    <col min="2827" max="2827" width="15.140625" style="24" customWidth="1"/>
    <col min="2828" max="2828" width="11.85546875" style="24" bestFit="1" customWidth="1"/>
    <col min="2829" max="2829" width="12.28515625" style="24" bestFit="1" customWidth="1"/>
    <col min="2830" max="2830" width="11.85546875" style="24" bestFit="1" customWidth="1"/>
    <col min="2831" max="2831" width="2.42578125" style="24" customWidth="1"/>
    <col min="2832" max="2833" width="14.7109375" style="24" customWidth="1"/>
    <col min="2834" max="2834" width="12" style="24" bestFit="1" customWidth="1"/>
    <col min="2835" max="2836" width="11.85546875" style="24" customWidth="1"/>
    <col min="2837" max="2839" width="16.28515625" style="24" customWidth="1"/>
    <col min="2840" max="2840" width="11.7109375" style="24"/>
    <col min="2841" max="2841" width="14.5703125" style="24" bestFit="1" customWidth="1"/>
    <col min="2842" max="3074" width="11.7109375" style="24"/>
    <col min="3075" max="3082" width="11.85546875" style="24" bestFit="1" customWidth="1"/>
    <col min="3083" max="3083" width="15.140625" style="24" customWidth="1"/>
    <col min="3084" max="3084" width="11.85546875" style="24" bestFit="1" customWidth="1"/>
    <col min="3085" max="3085" width="12.28515625" style="24" bestFit="1" customWidth="1"/>
    <col min="3086" max="3086" width="11.85546875" style="24" bestFit="1" customWidth="1"/>
    <col min="3087" max="3087" width="2.42578125" style="24" customWidth="1"/>
    <col min="3088" max="3089" width="14.7109375" style="24" customWidth="1"/>
    <col min="3090" max="3090" width="12" style="24" bestFit="1" customWidth="1"/>
    <col min="3091" max="3092" width="11.85546875" style="24" customWidth="1"/>
    <col min="3093" max="3095" width="16.28515625" style="24" customWidth="1"/>
    <col min="3096" max="3096" width="11.7109375" style="24"/>
    <col min="3097" max="3097" width="14.5703125" style="24" bestFit="1" customWidth="1"/>
    <col min="3098" max="3330" width="11.7109375" style="24"/>
    <col min="3331" max="3338" width="11.85546875" style="24" bestFit="1" customWidth="1"/>
    <col min="3339" max="3339" width="15.140625" style="24" customWidth="1"/>
    <col min="3340" max="3340" width="11.85546875" style="24" bestFit="1" customWidth="1"/>
    <col min="3341" max="3341" width="12.28515625" style="24" bestFit="1" customWidth="1"/>
    <col min="3342" max="3342" width="11.85546875" style="24" bestFit="1" customWidth="1"/>
    <col min="3343" max="3343" width="2.42578125" style="24" customWidth="1"/>
    <col min="3344" max="3345" width="14.7109375" style="24" customWidth="1"/>
    <col min="3346" max="3346" width="12" style="24" bestFit="1" customWidth="1"/>
    <col min="3347" max="3348" width="11.85546875" style="24" customWidth="1"/>
    <col min="3349" max="3351" width="16.28515625" style="24" customWidth="1"/>
    <col min="3352" max="3352" width="11.7109375" style="24"/>
    <col min="3353" max="3353" width="14.5703125" style="24" bestFit="1" customWidth="1"/>
    <col min="3354" max="3586" width="11.7109375" style="24"/>
    <col min="3587" max="3594" width="11.85546875" style="24" bestFit="1" customWidth="1"/>
    <col min="3595" max="3595" width="15.140625" style="24" customWidth="1"/>
    <col min="3596" max="3596" width="11.85546875" style="24" bestFit="1" customWidth="1"/>
    <col min="3597" max="3597" width="12.28515625" style="24" bestFit="1" customWidth="1"/>
    <col min="3598" max="3598" width="11.85546875" style="24" bestFit="1" customWidth="1"/>
    <col min="3599" max="3599" width="2.42578125" style="24" customWidth="1"/>
    <col min="3600" max="3601" width="14.7109375" style="24" customWidth="1"/>
    <col min="3602" max="3602" width="12" style="24" bestFit="1" customWidth="1"/>
    <col min="3603" max="3604" width="11.85546875" style="24" customWidth="1"/>
    <col min="3605" max="3607" width="16.28515625" style="24" customWidth="1"/>
    <col min="3608" max="3608" width="11.7109375" style="24"/>
    <col min="3609" max="3609" width="14.5703125" style="24" bestFit="1" customWidth="1"/>
    <col min="3610" max="3842" width="11.7109375" style="24"/>
    <col min="3843" max="3850" width="11.85546875" style="24" bestFit="1" customWidth="1"/>
    <col min="3851" max="3851" width="15.140625" style="24" customWidth="1"/>
    <col min="3852" max="3852" width="11.85546875" style="24" bestFit="1" customWidth="1"/>
    <col min="3853" max="3853" width="12.28515625" style="24" bestFit="1" customWidth="1"/>
    <col min="3854" max="3854" width="11.85546875" style="24" bestFit="1" customWidth="1"/>
    <col min="3855" max="3855" width="2.42578125" style="24" customWidth="1"/>
    <col min="3856" max="3857" width="14.7109375" style="24" customWidth="1"/>
    <col min="3858" max="3858" width="12" style="24" bestFit="1" customWidth="1"/>
    <col min="3859" max="3860" width="11.85546875" style="24" customWidth="1"/>
    <col min="3861" max="3863" width="16.28515625" style="24" customWidth="1"/>
    <col min="3864" max="3864" width="11.7109375" style="24"/>
    <col min="3865" max="3865" width="14.5703125" style="24" bestFit="1" customWidth="1"/>
    <col min="3866" max="4098" width="11.7109375" style="24"/>
    <col min="4099" max="4106" width="11.85546875" style="24" bestFit="1" customWidth="1"/>
    <col min="4107" max="4107" width="15.140625" style="24" customWidth="1"/>
    <col min="4108" max="4108" width="11.85546875" style="24" bestFit="1" customWidth="1"/>
    <col min="4109" max="4109" width="12.28515625" style="24" bestFit="1" customWidth="1"/>
    <col min="4110" max="4110" width="11.85546875" style="24" bestFit="1" customWidth="1"/>
    <col min="4111" max="4111" width="2.42578125" style="24" customWidth="1"/>
    <col min="4112" max="4113" width="14.7109375" style="24" customWidth="1"/>
    <col min="4114" max="4114" width="12" style="24" bestFit="1" customWidth="1"/>
    <col min="4115" max="4116" width="11.85546875" style="24" customWidth="1"/>
    <col min="4117" max="4119" width="16.28515625" style="24" customWidth="1"/>
    <col min="4120" max="4120" width="11.7109375" style="24"/>
    <col min="4121" max="4121" width="14.5703125" style="24" bestFit="1" customWidth="1"/>
    <col min="4122" max="4354" width="11.7109375" style="24"/>
    <col min="4355" max="4362" width="11.85546875" style="24" bestFit="1" customWidth="1"/>
    <col min="4363" max="4363" width="15.140625" style="24" customWidth="1"/>
    <col min="4364" max="4364" width="11.85546875" style="24" bestFit="1" customWidth="1"/>
    <col min="4365" max="4365" width="12.28515625" style="24" bestFit="1" customWidth="1"/>
    <col min="4366" max="4366" width="11.85546875" style="24" bestFit="1" customWidth="1"/>
    <col min="4367" max="4367" width="2.42578125" style="24" customWidth="1"/>
    <col min="4368" max="4369" width="14.7109375" style="24" customWidth="1"/>
    <col min="4370" max="4370" width="12" style="24" bestFit="1" customWidth="1"/>
    <col min="4371" max="4372" width="11.85546875" style="24" customWidth="1"/>
    <col min="4373" max="4375" width="16.28515625" style="24" customWidth="1"/>
    <col min="4376" max="4376" width="11.7109375" style="24"/>
    <col min="4377" max="4377" width="14.5703125" style="24" bestFit="1" customWidth="1"/>
    <col min="4378" max="4610" width="11.7109375" style="24"/>
    <col min="4611" max="4618" width="11.85546875" style="24" bestFit="1" customWidth="1"/>
    <col min="4619" max="4619" width="15.140625" style="24" customWidth="1"/>
    <col min="4620" max="4620" width="11.85546875" style="24" bestFit="1" customWidth="1"/>
    <col min="4621" max="4621" width="12.28515625" style="24" bestFit="1" customWidth="1"/>
    <col min="4622" max="4622" width="11.85546875" style="24" bestFit="1" customWidth="1"/>
    <col min="4623" max="4623" width="2.42578125" style="24" customWidth="1"/>
    <col min="4624" max="4625" width="14.7109375" style="24" customWidth="1"/>
    <col min="4626" max="4626" width="12" style="24" bestFit="1" customWidth="1"/>
    <col min="4627" max="4628" width="11.85546875" style="24" customWidth="1"/>
    <col min="4629" max="4631" width="16.28515625" style="24" customWidth="1"/>
    <col min="4632" max="4632" width="11.7109375" style="24"/>
    <col min="4633" max="4633" width="14.5703125" style="24" bestFit="1" customWidth="1"/>
    <col min="4634" max="4866" width="11.7109375" style="24"/>
    <col min="4867" max="4874" width="11.85546875" style="24" bestFit="1" customWidth="1"/>
    <col min="4875" max="4875" width="15.140625" style="24" customWidth="1"/>
    <col min="4876" max="4876" width="11.85546875" style="24" bestFit="1" customWidth="1"/>
    <col min="4877" max="4877" width="12.28515625" style="24" bestFit="1" customWidth="1"/>
    <col min="4878" max="4878" width="11.85546875" style="24" bestFit="1" customWidth="1"/>
    <col min="4879" max="4879" width="2.42578125" style="24" customWidth="1"/>
    <col min="4880" max="4881" width="14.7109375" style="24" customWidth="1"/>
    <col min="4882" max="4882" width="12" style="24" bestFit="1" customWidth="1"/>
    <col min="4883" max="4884" width="11.85546875" style="24" customWidth="1"/>
    <col min="4885" max="4887" width="16.28515625" style="24" customWidth="1"/>
    <col min="4888" max="4888" width="11.7109375" style="24"/>
    <col min="4889" max="4889" width="14.5703125" style="24" bestFit="1" customWidth="1"/>
    <col min="4890" max="5122" width="11.7109375" style="24"/>
    <col min="5123" max="5130" width="11.85546875" style="24" bestFit="1" customWidth="1"/>
    <col min="5131" max="5131" width="15.140625" style="24" customWidth="1"/>
    <col min="5132" max="5132" width="11.85546875" style="24" bestFit="1" customWidth="1"/>
    <col min="5133" max="5133" width="12.28515625" style="24" bestFit="1" customWidth="1"/>
    <col min="5134" max="5134" width="11.85546875" style="24" bestFit="1" customWidth="1"/>
    <col min="5135" max="5135" width="2.42578125" style="24" customWidth="1"/>
    <col min="5136" max="5137" width="14.7109375" style="24" customWidth="1"/>
    <col min="5138" max="5138" width="12" style="24" bestFit="1" customWidth="1"/>
    <col min="5139" max="5140" width="11.85546875" style="24" customWidth="1"/>
    <col min="5141" max="5143" width="16.28515625" style="24" customWidth="1"/>
    <col min="5144" max="5144" width="11.7109375" style="24"/>
    <col min="5145" max="5145" width="14.5703125" style="24" bestFit="1" customWidth="1"/>
    <col min="5146" max="5378" width="11.7109375" style="24"/>
    <col min="5379" max="5386" width="11.85546875" style="24" bestFit="1" customWidth="1"/>
    <col min="5387" max="5387" width="15.140625" style="24" customWidth="1"/>
    <col min="5388" max="5388" width="11.85546875" style="24" bestFit="1" customWidth="1"/>
    <col min="5389" max="5389" width="12.28515625" style="24" bestFit="1" customWidth="1"/>
    <col min="5390" max="5390" width="11.85546875" style="24" bestFit="1" customWidth="1"/>
    <col min="5391" max="5391" width="2.42578125" style="24" customWidth="1"/>
    <col min="5392" max="5393" width="14.7109375" style="24" customWidth="1"/>
    <col min="5394" max="5394" width="12" style="24" bestFit="1" customWidth="1"/>
    <col min="5395" max="5396" width="11.85546875" style="24" customWidth="1"/>
    <col min="5397" max="5399" width="16.28515625" style="24" customWidth="1"/>
    <col min="5400" max="5400" width="11.7109375" style="24"/>
    <col min="5401" max="5401" width="14.5703125" style="24" bestFit="1" customWidth="1"/>
    <col min="5402" max="5634" width="11.7109375" style="24"/>
    <col min="5635" max="5642" width="11.85546875" style="24" bestFit="1" customWidth="1"/>
    <col min="5643" max="5643" width="15.140625" style="24" customWidth="1"/>
    <col min="5644" max="5644" width="11.85546875" style="24" bestFit="1" customWidth="1"/>
    <col min="5645" max="5645" width="12.28515625" style="24" bestFit="1" customWidth="1"/>
    <col min="5646" max="5646" width="11.85546875" style="24" bestFit="1" customWidth="1"/>
    <col min="5647" max="5647" width="2.42578125" style="24" customWidth="1"/>
    <col min="5648" max="5649" width="14.7109375" style="24" customWidth="1"/>
    <col min="5650" max="5650" width="12" style="24" bestFit="1" customWidth="1"/>
    <col min="5651" max="5652" width="11.85546875" style="24" customWidth="1"/>
    <col min="5653" max="5655" width="16.28515625" style="24" customWidth="1"/>
    <col min="5656" max="5656" width="11.7109375" style="24"/>
    <col min="5657" max="5657" width="14.5703125" style="24" bestFit="1" customWidth="1"/>
    <col min="5658" max="5890" width="11.7109375" style="24"/>
    <col min="5891" max="5898" width="11.85546875" style="24" bestFit="1" customWidth="1"/>
    <col min="5899" max="5899" width="15.140625" style="24" customWidth="1"/>
    <col min="5900" max="5900" width="11.85546875" style="24" bestFit="1" customWidth="1"/>
    <col min="5901" max="5901" width="12.28515625" style="24" bestFit="1" customWidth="1"/>
    <col min="5902" max="5902" width="11.85546875" style="24" bestFit="1" customWidth="1"/>
    <col min="5903" max="5903" width="2.42578125" style="24" customWidth="1"/>
    <col min="5904" max="5905" width="14.7109375" style="24" customWidth="1"/>
    <col min="5906" max="5906" width="12" style="24" bestFit="1" customWidth="1"/>
    <col min="5907" max="5908" width="11.85546875" style="24" customWidth="1"/>
    <col min="5909" max="5911" width="16.28515625" style="24" customWidth="1"/>
    <col min="5912" max="5912" width="11.7109375" style="24"/>
    <col min="5913" max="5913" width="14.5703125" style="24" bestFit="1" customWidth="1"/>
    <col min="5914" max="6146" width="11.7109375" style="24"/>
    <col min="6147" max="6154" width="11.85546875" style="24" bestFit="1" customWidth="1"/>
    <col min="6155" max="6155" width="15.140625" style="24" customWidth="1"/>
    <col min="6156" max="6156" width="11.85546875" style="24" bestFit="1" customWidth="1"/>
    <col min="6157" max="6157" width="12.28515625" style="24" bestFit="1" customWidth="1"/>
    <col min="6158" max="6158" width="11.85546875" style="24" bestFit="1" customWidth="1"/>
    <col min="6159" max="6159" width="2.42578125" style="24" customWidth="1"/>
    <col min="6160" max="6161" width="14.7109375" style="24" customWidth="1"/>
    <col min="6162" max="6162" width="12" style="24" bestFit="1" customWidth="1"/>
    <col min="6163" max="6164" width="11.85546875" style="24" customWidth="1"/>
    <col min="6165" max="6167" width="16.28515625" style="24" customWidth="1"/>
    <col min="6168" max="6168" width="11.7109375" style="24"/>
    <col min="6169" max="6169" width="14.5703125" style="24" bestFit="1" customWidth="1"/>
    <col min="6170" max="6402" width="11.7109375" style="24"/>
    <col min="6403" max="6410" width="11.85546875" style="24" bestFit="1" customWidth="1"/>
    <col min="6411" max="6411" width="15.140625" style="24" customWidth="1"/>
    <col min="6412" max="6412" width="11.85546875" style="24" bestFit="1" customWidth="1"/>
    <col min="6413" max="6413" width="12.28515625" style="24" bestFit="1" customWidth="1"/>
    <col min="6414" max="6414" width="11.85546875" style="24" bestFit="1" customWidth="1"/>
    <col min="6415" max="6415" width="2.42578125" style="24" customWidth="1"/>
    <col min="6416" max="6417" width="14.7109375" style="24" customWidth="1"/>
    <col min="6418" max="6418" width="12" style="24" bestFit="1" customWidth="1"/>
    <col min="6419" max="6420" width="11.85546875" style="24" customWidth="1"/>
    <col min="6421" max="6423" width="16.28515625" style="24" customWidth="1"/>
    <col min="6424" max="6424" width="11.7109375" style="24"/>
    <col min="6425" max="6425" width="14.5703125" style="24" bestFit="1" customWidth="1"/>
    <col min="6426" max="6658" width="11.7109375" style="24"/>
    <col min="6659" max="6666" width="11.85546875" style="24" bestFit="1" customWidth="1"/>
    <col min="6667" max="6667" width="15.140625" style="24" customWidth="1"/>
    <col min="6668" max="6668" width="11.85546875" style="24" bestFit="1" customWidth="1"/>
    <col min="6669" max="6669" width="12.28515625" style="24" bestFit="1" customWidth="1"/>
    <col min="6670" max="6670" width="11.85546875" style="24" bestFit="1" customWidth="1"/>
    <col min="6671" max="6671" width="2.42578125" style="24" customWidth="1"/>
    <col min="6672" max="6673" width="14.7109375" style="24" customWidth="1"/>
    <col min="6674" max="6674" width="12" style="24" bestFit="1" customWidth="1"/>
    <col min="6675" max="6676" width="11.85546875" style="24" customWidth="1"/>
    <col min="6677" max="6679" width="16.28515625" style="24" customWidth="1"/>
    <col min="6680" max="6680" width="11.7109375" style="24"/>
    <col min="6681" max="6681" width="14.5703125" style="24" bestFit="1" customWidth="1"/>
    <col min="6682" max="6914" width="11.7109375" style="24"/>
    <col min="6915" max="6922" width="11.85546875" style="24" bestFit="1" customWidth="1"/>
    <col min="6923" max="6923" width="15.140625" style="24" customWidth="1"/>
    <col min="6924" max="6924" width="11.85546875" style="24" bestFit="1" customWidth="1"/>
    <col min="6925" max="6925" width="12.28515625" style="24" bestFit="1" customWidth="1"/>
    <col min="6926" max="6926" width="11.85546875" style="24" bestFit="1" customWidth="1"/>
    <col min="6927" max="6927" width="2.42578125" style="24" customWidth="1"/>
    <col min="6928" max="6929" width="14.7109375" style="24" customWidth="1"/>
    <col min="6930" max="6930" width="12" style="24" bestFit="1" customWidth="1"/>
    <col min="6931" max="6932" width="11.85546875" style="24" customWidth="1"/>
    <col min="6933" max="6935" width="16.28515625" style="24" customWidth="1"/>
    <col min="6936" max="6936" width="11.7109375" style="24"/>
    <col min="6937" max="6937" width="14.5703125" style="24" bestFit="1" customWidth="1"/>
    <col min="6938" max="7170" width="11.7109375" style="24"/>
    <col min="7171" max="7178" width="11.85546875" style="24" bestFit="1" customWidth="1"/>
    <col min="7179" max="7179" width="15.140625" style="24" customWidth="1"/>
    <col min="7180" max="7180" width="11.85546875" style="24" bestFit="1" customWidth="1"/>
    <col min="7181" max="7181" width="12.28515625" style="24" bestFit="1" customWidth="1"/>
    <col min="7182" max="7182" width="11.85546875" style="24" bestFit="1" customWidth="1"/>
    <col min="7183" max="7183" width="2.42578125" style="24" customWidth="1"/>
    <col min="7184" max="7185" width="14.7109375" style="24" customWidth="1"/>
    <col min="7186" max="7186" width="12" style="24" bestFit="1" customWidth="1"/>
    <col min="7187" max="7188" width="11.85546875" style="24" customWidth="1"/>
    <col min="7189" max="7191" width="16.28515625" style="24" customWidth="1"/>
    <col min="7192" max="7192" width="11.7109375" style="24"/>
    <col min="7193" max="7193" width="14.5703125" style="24" bestFit="1" customWidth="1"/>
    <col min="7194" max="7426" width="11.7109375" style="24"/>
    <col min="7427" max="7434" width="11.85546875" style="24" bestFit="1" customWidth="1"/>
    <col min="7435" max="7435" width="15.140625" style="24" customWidth="1"/>
    <col min="7436" max="7436" width="11.85546875" style="24" bestFit="1" customWidth="1"/>
    <col min="7437" max="7437" width="12.28515625" style="24" bestFit="1" customWidth="1"/>
    <col min="7438" max="7438" width="11.85546875" style="24" bestFit="1" customWidth="1"/>
    <col min="7439" max="7439" width="2.42578125" style="24" customWidth="1"/>
    <col min="7440" max="7441" width="14.7109375" style="24" customWidth="1"/>
    <col min="7442" max="7442" width="12" style="24" bestFit="1" customWidth="1"/>
    <col min="7443" max="7444" width="11.85546875" style="24" customWidth="1"/>
    <col min="7445" max="7447" width="16.28515625" style="24" customWidth="1"/>
    <col min="7448" max="7448" width="11.7109375" style="24"/>
    <col min="7449" max="7449" width="14.5703125" style="24" bestFit="1" customWidth="1"/>
    <col min="7450" max="7682" width="11.7109375" style="24"/>
    <col min="7683" max="7690" width="11.85546875" style="24" bestFit="1" customWidth="1"/>
    <col min="7691" max="7691" width="15.140625" style="24" customWidth="1"/>
    <col min="7692" max="7692" width="11.85546875" style="24" bestFit="1" customWidth="1"/>
    <col min="7693" max="7693" width="12.28515625" style="24" bestFit="1" customWidth="1"/>
    <col min="7694" max="7694" width="11.85546875" style="24" bestFit="1" customWidth="1"/>
    <col min="7695" max="7695" width="2.42578125" style="24" customWidth="1"/>
    <col min="7696" max="7697" width="14.7109375" style="24" customWidth="1"/>
    <col min="7698" max="7698" width="12" style="24" bestFit="1" customWidth="1"/>
    <col min="7699" max="7700" width="11.85546875" style="24" customWidth="1"/>
    <col min="7701" max="7703" width="16.28515625" style="24" customWidth="1"/>
    <col min="7704" max="7704" width="11.7109375" style="24"/>
    <col min="7705" max="7705" width="14.5703125" style="24" bestFit="1" customWidth="1"/>
    <col min="7706" max="7938" width="11.7109375" style="24"/>
    <col min="7939" max="7946" width="11.85546875" style="24" bestFit="1" customWidth="1"/>
    <col min="7947" max="7947" width="15.140625" style="24" customWidth="1"/>
    <col min="7948" max="7948" width="11.85546875" style="24" bestFit="1" customWidth="1"/>
    <col min="7949" max="7949" width="12.28515625" style="24" bestFit="1" customWidth="1"/>
    <col min="7950" max="7950" width="11.85546875" style="24" bestFit="1" customWidth="1"/>
    <col min="7951" max="7951" width="2.42578125" style="24" customWidth="1"/>
    <col min="7952" max="7953" width="14.7109375" style="24" customWidth="1"/>
    <col min="7954" max="7954" width="12" style="24" bestFit="1" customWidth="1"/>
    <col min="7955" max="7956" width="11.85546875" style="24" customWidth="1"/>
    <col min="7957" max="7959" width="16.28515625" style="24" customWidth="1"/>
    <col min="7960" max="7960" width="11.7109375" style="24"/>
    <col min="7961" max="7961" width="14.5703125" style="24" bestFit="1" customWidth="1"/>
    <col min="7962" max="8194" width="11.7109375" style="24"/>
    <col min="8195" max="8202" width="11.85546875" style="24" bestFit="1" customWidth="1"/>
    <col min="8203" max="8203" width="15.140625" style="24" customWidth="1"/>
    <col min="8204" max="8204" width="11.85546875" style="24" bestFit="1" customWidth="1"/>
    <col min="8205" max="8205" width="12.28515625" style="24" bestFit="1" customWidth="1"/>
    <col min="8206" max="8206" width="11.85546875" style="24" bestFit="1" customWidth="1"/>
    <col min="8207" max="8207" width="2.42578125" style="24" customWidth="1"/>
    <col min="8208" max="8209" width="14.7109375" style="24" customWidth="1"/>
    <col min="8210" max="8210" width="12" style="24" bestFit="1" customWidth="1"/>
    <col min="8211" max="8212" width="11.85546875" style="24" customWidth="1"/>
    <col min="8213" max="8215" width="16.28515625" style="24" customWidth="1"/>
    <col min="8216" max="8216" width="11.7109375" style="24"/>
    <col min="8217" max="8217" width="14.5703125" style="24" bestFit="1" customWidth="1"/>
    <col min="8218" max="8450" width="11.7109375" style="24"/>
    <col min="8451" max="8458" width="11.85546875" style="24" bestFit="1" customWidth="1"/>
    <col min="8459" max="8459" width="15.140625" style="24" customWidth="1"/>
    <col min="8460" max="8460" width="11.85546875" style="24" bestFit="1" customWidth="1"/>
    <col min="8461" max="8461" width="12.28515625" style="24" bestFit="1" customWidth="1"/>
    <col min="8462" max="8462" width="11.85546875" style="24" bestFit="1" customWidth="1"/>
    <col min="8463" max="8463" width="2.42578125" style="24" customWidth="1"/>
    <col min="8464" max="8465" width="14.7109375" style="24" customWidth="1"/>
    <col min="8466" max="8466" width="12" style="24" bestFit="1" customWidth="1"/>
    <col min="8467" max="8468" width="11.85546875" style="24" customWidth="1"/>
    <col min="8469" max="8471" width="16.28515625" style="24" customWidth="1"/>
    <col min="8472" max="8472" width="11.7109375" style="24"/>
    <col min="8473" max="8473" width="14.5703125" style="24" bestFit="1" customWidth="1"/>
    <col min="8474" max="8706" width="11.7109375" style="24"/>
    <col min="8707" max="8714" width="11.85546875" style="24" bestFit="1" customWidth="1"/>
    <col min="8715" max="8715" width="15.140625" style="24" customWidth="1"/>
    <col min="8716" max="8716" width="11.85546875" style="24" bestFit="1" customWidth="1"/>
    <col min="8717" max="8717" width="12.28515625" style="24" bestFit="1" customWidth="1"/>
    <col min="8718" max="8718" width="11.85546875" style="24" bestFit="1" customWidth="1"/>
    <col min="8719" max="8719" width="2.42578125" style="24" customWidth="1"/>
    <col min="8720" max="8721" width="14.7109375" style="24" customWidth="1"/>
    <col min="8722" max="8722" width="12" style="24" bestFit="1" customWidth="1"/>
    <col min="8723" max="8724" width="11.85546875" style="24" customWidth="1"/>
    <col min="8725" max="8727" width="16.28515625" style="24" customWidth="1"/>
    <col min="8728" max="8728" width="11.7109375" style="24"/>
    <col min="8729" max="8729" width="14.5703125" style="24" bestFit="1" customWidth="1"/>
    <col min="8730" max="8962" width="11.7109375" style="24"/>
    <col min="8963" max="8970" width="11.85546875" style="24" bestFit="1" customWidth="1"/>
    <col min="8971" max="8971" width="15.140625" style="24" customWidth="1"/>
    <col min="8972" max="8972" width="11.85546875" style="24" bestFit="1" customWidth="1"/>
    <col min="8973" max="8973" width="12.28515625" style="24" bestFit="1" customWidth="1"/>
    <col min="8974" max="8974" width="11.85546875" style="24" bestFit="1" customWidth="1"/>
    <col min="8975" max="8975" width="2.42578125" style="24" customWidth="1"/>
    <col min="8976" max="8977" width="14.7109375" style="24" customWidth="1"/>
    <col min="8978" max="8978" width="12" style="24" bestFit="1" customWidth="1"/>
    <col min="8979" max="8980" width="11.85546875" style="24" customWidth="1"/>
    <col min="8981" max="8983" width="16.28515625" style="24" customWidth="1"/>
    <col min="8984" max="8984" width="11.7109375" style="24"/>
    <col min="8985" max="8985" width="14.5703125" style="24" bestFit="1" customWidth="1"/>
    <col min="8986" max="9218" width="11.7109375" style="24"/>
    <col min="9219" max="9226" width="11.85546875" style="24" bestFit="1" customWidth="1"/>
    <col min="9227" max="9227" width="15.140625" style="24" customWidth="1"/>
    <col min="9228" max="9228" width="11.85546875" style="24" bestFit="1" customWidth="1"/>
    <col min="9229" max="9229" width="12.28515625" style="24" bestFit="1" customWidth="1"/>
    <col min="9230" max="9230" width="11.85546875" style="24" bestFit="1" customWidth="1"/>
    <col min="9231" max="9231" width="2.42578125" style="24" customWidth="1"/>
    <col min="9232" max="9233" width="14.7109375" style="24" customWidth="1"/>
    <col min="9234" max="9234" width="12" style="24" bestFit="1" customWidth="1"/>
    <col min="9235" max="9236" width="11.85546875" style="24" customWidth="1"/>
    <col min="9237" max="9239" width="16.28515625" style="24" customWidth="1"/>
    <col min="9240" max="9240" width="11.7109375" style="24"/>
    <col min="9241" max="9241" width="14.5703125" style="24" bestFit="1" customWidth="1"/>
    <col min="9242" max="9474" width="11.7109375" style="24"/>
    <col min="9475" max="9482" width="11.85546875" style="24" bestFit="1" customWidth="1"/>
    <col min="9483" max="9483" width="15.140625" style="24" customWidth="1"/>
    <col min="9484" max="9484" width="11.85546875" style="24" bestFit="1" customWidth="1"/>
    <col min="9485" max="9485" width="12.28515625" style="24" bestFit="1" customWidth="1"/>
    <col min="9486" max="9486" width="11.85546875" style="24" bestFit="1" customWidth="1"/>
    <col min="9487" max="9487" width="2.42578125" style="24" customWidth="1"/>
    <col min="9488" max="9489" width="14.7109375" style="24" customWidth="1"/>
    <col min="9490" max="9490" width="12" style="24" bestFit="1" customWidth="1"/>
    <col min="9491" max="9492" width="11.85546875" style="24" customWidth="1"/>
    <col min="9493" max="9495" width="16.28515625" style="24" customWidth="1"/>
    <col min="9496" max="9496" width="11.7109375" style="24"/>
    <col min="9497" max="9497" width="14.5703125" style="24" bestFit="1" customWidth="1"/>
    <col min="9498" max="9730" width="11.7109375" style="24"/>
    <col min="9731" max="9738" width="11.85546875" style="24" bestFit="1" customWidth="1"/>
    <col min="9739" max="9739" width="15.140625" style="24" customWidth="1"/>
    <col min="9740" max="9740" width="11.85546875" style="24" bestFit="1" customWidth="1"/>
    <col min="9741" max="9741" width="12.28515625" style="24" bestFit="1" customWidth="1"/>
    <col min="9742" max="9742" width="11.85546875" style="24" bestFit="1" customWidth="1"/>
    <col min="9743" max="9743" width="2.42578125" style="24" customWidth="1"/>
    <col min="9744" max="9745" width="14.7109375" style="24" customWidth="1"/>
    <col min="9746" max="9746" width="12" style="24" bestFit="1" customWidth="1"/>
    <col min="9747" max="9748" width="11.85546875" style="24" customWidth="1"/>
    <col min="9749" max="9751" width="16.28515625" style="24" customWidth="1"/>
    <col min="9752" max="9752" width="11.7109375" style="24"/>
    <col min="9753" max="9753" width="14.5703125" style="24" bestFit="1" customWidth="1"/>
    <col min="9754" max="9986" width="11.7109375" style="24"/>
    <col min="9987" max="9994" width="11.85546875" style="24" bestFit="1" customWidth="1"/>
    <col min="9995" max="9995" width="15.140625" style="24" customWidth="1"/>
    <col min="9996" max="9996" width="11.85546875" style="24" bestFit="1" customWidth="1"/>
    <col min="9997" max="9997" width="12.28515625" style="24" bestFit="1" customWidth="1"/>
    <col min="9998" max="9998" width="11.85546875" style="24" bestFit="1" customWidth="1"/>
    <col min="9999" max="9999" width="2.42578125" style="24" customWidth="1"/>
    <col min="10000" max="10001" width="14.7109375" style="24" customWidth="1"/>
    <col min="10002" max="10002" width="12" style="24" bestFit="1" customWidth="1"/>
    <col min="10003" max="10004" width="11.85546875" style="24" customWidth="1"/>
    <col min="10005" max="10007" width="16.28515625" style="24" customWidth="1"/>
    <col min="10008" max="10008" width="11.7109375" style="24"/>
    <col min="10009" max="10009" width="14.5703125" style="24" bestFit="1" customWidth="1"/>
    <col min="10010" max="10242" width="11.7109375" style="24"/>
    <col min="10243" max="10250" width="11.85546875" style="24" bestFit="1" customWidth="1"/>
    <col min="10251" max="10251" width="15.140625" style="24" customWidth="1"/>
    <col min="10252" max="10252" width="11.85546875" style="24" bestFit="1" customWidth="1"/>
    <col min="10253" max="10253" width="12.28515625" style="24" bestFit="1" customWidth="1"/>
    <col min="10254" max="10254" width="11.85546875" style="24" bestFit="1" customWidth="1"/>
    <col min="10255" max="10255" width="2.42578125" style="24" customWidth="1"/>
    <col min="10256" max="10257" width="14.7109375" style="24" customWidth="1"/>
    <col min="10258" max="10258" width="12" style="24" bestFit="1" customWidth="1"/>
    <col min="10259" max="10260" width="11.85546875" style="24" customWidth="1"/>
    <col min="10261" max="10263" width="16.28515625" style="24" customWidth="1"/>
    <col min="10264" max="10264" width="11.7109375" style="24"/>
    <col min="10265" max="10265" width="14.5703125" style="24" bestFit="1" customWidth="1"/>
    <col min="10266" max="10498" width="11.7109375" style="24"/>
    <col min="10499" max="10506" width="11.85546875" style="24" bestFit="1" customWidth="1"/>
    <col min="10507" max="10507" width="15.140625" style="24" customWidth="1"/>
    <col min="10508" max="10508" width="11.85546875" style="24" bestFit="1" customWidth="1"/>
    <col min="10509" max="10509" width="12.28515625" style="24" bestFit="1" customWidth="1"/>
    <col min="10510" max="10510" width="11.85546875" style="24" bestFit="1" customWidth="1"/>
    <col min="10511" max="10511" width="2.42578125" style="24" customWidth="1"/>
    <col min="10512" max="10513" width="14.7109375" style="24" customWidth="1"/>
    <col min="10514" max="10514" width="12" style="24" bestFit="1" customWidth="1"/>
    <col min="10515" max="10516" width="11.85546875" style="24" customWidth="1"/>
    <col min="10517" max="10519" width="16.28515625" style="24" customWidth="1"/>
    <col min="10520" max="10520" width="11.7109375" style="24"/>
    <col min="10521" max="10521" width="14.5703125" style="24" bestFit="1" customWidth="1"/>
    <col min="10522" max="10754" width="11.7109375" style="24"/>
    <col min="10755" max="10762" width="11.85546875" style="24" bestFit="1" customWidth="1"/>
    <col min="10763" max="10763" width="15.140625" style="24" customWidth="1"/>
    <col min="10764" max="10764" width="11.85546875" style="24" bestFit="1" customWidth="1"/>
    <col min="10765" max="10765" width="12.28515625" style="24" bestFit="1" customWidth="1"/>
    <col min="10766" max="10766" width="11.85546875" style="24" bestFit="1" customWidth="1"/>
    <col min="10767" max="10767" width="2.42578125" style="24" customWidth="1"/>
    <col min="10768" max="10769" width="14.7109375" style="24" customWidth="1"/>
    <col min="10770" max="10770" width="12" style="24" bestFit="1" customWidth="1"/>
    <col min="10771" max="10772" width="11.85546875" style="24" customWidth="1"/>
    <col min="10773" max="10775" width="16.28515625" style="24" customWidth="1"/>
    <col min="10776" max="10776" width="11.7109375" style="24"/>
    <col min="10777" max="10777" width="14.5703125" style="24" bestFit="1" customWidth="1"/>
    <col min="10778" max="11010" width="11.7109375" style="24"/>
    <col min="11011" max="11018" width="11.85546875" style="24" bestFit="1" customWidth="1"/>
    <col min="11019" max="11019" width="15.140625" style="24" customWidth="1"/>
    <col min="11020" max="11020" width="11.85546875" style="24" bestFit="1" customWidth="1"/>
    <col min="11021" max="11021" width="12.28515625" style="24" bestFit="1" customWidth="1"/>
    <col min="11022" max="11022" width="11.85546875" style="24" bestFit="1" customWidth="1"/>
    <col min="11023" max="11023" width="2.42578125" style="24" customWidth="1"/>
    <col min="11024" max="11025" width="14.7109375" style="24" customWidth="1"/>
    <col min="11026" max="11026" width="12" style="24" bestFit="1" customWidth="1"/>
    <col min="11027" max="11028" width="11.85546875" style="24" customWidth="1"/>
    <col min="11029" max="11031" width="16.28515625" style="24" customWidth="1"/>
    <col min="11032" max="11032" width="11.7109375" style="24"/>
    <col min="11033" max="11033" width="14.5703125" style="24" bestFit="1" customWidth="1"/>
    <col min="11034" max="11266" width="11.7109375" style="24"/>
    <col min="11267" max="11274" width="11.85546875" style="24" bestFit="1" customWidth="1"/>
    <col min="11275" max="11275" width="15.140625" style="24" customWidth="1"/>
    <col min="11276" max="11276" width="11.85546875" style="24" bestFit="1" customWidth="1"/>
    <col min="11277" max="11277" width="12.28515625" style="24" bestFit="1" customWidth="1"/>
    <col min="11278" max="11278" width="11.85546875" style="24" bestFit="1" customWidth="1"/>
    <col min="11279" max="11279" width="2.42578125" style="24" customWidth="1"/>
    <col min="11280" max="11281" width="14.7109375" style="24" customWidth="1"/>
    <col min="11282" max="11282" width="12" style="24" bestFit="1" customWidth="1"/>
    <col min="11283" max="11284" width="11.85546875" style="24" customWidth="1"/>
    <col min="11285" max="11287" width="16.28515625" style="24" customWidth="1"/>
    <col min="11288" max="11288" width="11.7109375" style="24"/>
    <col min="11289" max="11289" width="14.5703125" style="24" bestFit="1" customWidth="1"/>
    <col min="11290" max="11522" width="11.7109375" style="24"/>
    <col min="11523" max="11530" width="11.85546875" style="24" bestFit="1" customWidth="1"/>
    <col min="11531" max="11531" width="15.140625" style="24" customWidth="1"/>
    <col min="11532" max="11532" width="11.85546875" style="24" bestFit="1" customWidth="1"/>
    <col min="11533" max="11533" width="12.28515625" style="24" bestFit="1" customWidth="1"/>
    <col min="11534" max="11534" width="11.85546875" style="24" bestFit="1" customWidth="1"/>
    <col min="11535" max="11535" width="2.42578125" style="24" customWidth="1"/>
    <col min="11536" max="11537" width="14.7109375" style="24" customWidth="1"/>
    <col min="11538" max="11538" width="12" style="24" bestFit="1" customWidth="1"/>
    <col min="11539" max="11540" width="11.85546875" style="24" customWidth="1"/>
    <col min="11541" max="11543" width="16.28515625" style="24" customWidth="1"/>
    <col min="11544" max="11544" width="11.7109375" style="24"/>
    <col min="11545" max="11545" width="14.5703125" style="24" bestFit="1" customWidth="1"/>
    <col min="11546" max="11778" width="11.7109375" style="24"/>
    <col min="11779" max="11786" width="11.85546875" style="24" bestFit="1" customWidth="1"/>
    <col min="11787" max="11787" width="15.140625" style="24" customWidth="1"/>
    <col min="11788" max="11788" width="11.85546875" style="24" bestFit="1" customWidth="1"/>
    <col min="11789" max="11789" width="12.28515625" style="24" bestFit="1" customWidth="1"/>
    <col min="11790" max="11790" width="11.85546875" style="24" bestFit="1" customWidth="1"/>
    <col min="11791" max="11791" width="2.42578125" style="24" customWidth="1"/>
    <col min="11792" max="11793" width="14.7109375" style="24" customWidth="1"/>
    <col min="11794" max="11794" width="12" style="24" bestFit="1" customWidth="1"/>
    <col min="11795" max="11796" width="11.85546875" style="24" customWidth="1"/>
    <col min="11797" max="11799" width="16.28515625" style="24" customWidth="1"/>
    <col min="11800" max="11800" width="11.7109375" style="24"/>
    <col min="11801" max="11801" width="14.5703125" style="24" bestFit="1" customWidth="1"/>
    <col min="11802" max="12034" width="11.7109375" style="24"/>
    <col min="12035" max="12042" width="11.85546875" style="24" bestFit="1" customWidth="1"/>
    <col min="12043" max="12043" width="15.140625" style="24" customWidth="1"/>
    <col min="12044" max="12044" width="11.85546875" style="24" bestFit="1" customWidth="1"/>
    <col min="12045" max="12045" width="12.28515625" style="24" bestFit="1" customWidth="1"/>
    <col min="12046" max="12046" width="11.85546875" style="24" bestFit="1" customWidth="1"/>
    <col min="12047" max="12047" width="2.42578125" style="24" customWidth="1"/>
    <col min="12048" max="12049" width="14.7109375" style="24" customWidth="1"/>
    <col min="12050" max="12050" width="12" style="24" bestFit="1" customWidth="1"/>
    <col min="12051" max="12052" width="11.85546875" style="24" customWidth="1"/>
    <col min="12053" max="12055" width="16.28515625" style="24" customWidth="1"/>
    <col min="12056" max="12056" width="11.7109375" style="24"/>
    <col min="12057" max="12057" width="14.5703125" style="24" bestFit="1" customWidth="1"/>
    <col min="12058" max="12290" width="11.7109375" style="24"/>
    <col min="12291" max="12298" width="11.85546875" style="24" bestFit="1" customWidth="1"/>
    <col min="12299" max="12299" width="15.140625" style="24" customWidth="1"/>
    <col min="12300" max="12300" width="11.85546875" style="24" bestFit="1" customWidth="1"/>
    <col min="12301" max="12301" width="12.28515625" style="24" bestFit="1" customWidth="1"/>
    <col min="12302" max="12302" width="11.85546875" style="24" bestFit="1" customWidth="1"/>
    <col min="12303" max="12303" width="2.42578125" style="24" customWidth="1"/>
    <col min="12304" max="12305" width="14.7109375" style="24" customWidth="1"/>
    <col min="12306" max="12306" width="12" style="24" bestFit="1" customWidth="1"/>
    <col min="12307" max="12308" width="11.85546875" style="24" customWidth="1"/>
    <col min="12309" max="12311" width="16.28515625" style="24" customWidth="1"/>
    <col min="12312" max="12312" width="11.7109375" style="24"/>
    <col min="12313" max="12313" width="14.5703125" style="24" bestFit="1" customWidth="1"/>
    <col min="12314" max="12546" width="11.7109375" style="24"/>
    <col min="12547" max="12554" width="11.85546875" style="24" bestFit="1" customWidth="1"/>
    <col min="12555" max="12555" width="15.140625" style="24" customWidth="1"/>
    <col min="12556" max="12556" width="11.85546875" style="24" bestFit="1" customWidth="1"/>
    <col min="12557" max="12557" width="12.28515625" style="24" bestFit="1" customWidth="1"/>
    <col min="12558" max="12558" width="11.85546875" style="24" bestFit="1" customWidth="1"/>
    <col min="12559" max="12559" width="2.42578125" style="24" customWidth="1"/>
    <col min="12560" max="12561" width="14.7109375" style="24" customWidth="1"/>
    <col min="12562" max="12562" width="12" style="24" bestFit="1" customWidth="1"/>
    <col min="12563" max="12564" width="11.85546875" style="24" customWidth="1"/>
    <col min="12565" max="12567" width="16.28515625" style="24" customWidth="1"/>
    <col min="12568" max="12568" width="11.7109375" style="24"/>
    <col min="12569" max="12569" width="14.5703125" style="24" bestFit="1" customWidth="1"/>
    <col min="12570" max="12802" width="11.7109375" style="24"/>
    <col min="12803" max="12810" width="11.85546875" style="24" bestFit="1" customWidth="1"/>
    <col min="12811" max="12811" width="15.140625" style="24" customWidth="1"/>
    <col min="12812" max="12812" width="11.85546875" style="24" bestFit="1" customWidth="1"/>
    <col min="12813" max="12813" width="12.28515625" style="24" bestFit="1" customWidth="1"/>
    <col min="12814" max="12814" width="11.85546875" style="24" bestFit="1" customWidth="1"/>
    <col min="12815" max="12815" width="2.42578125" style="24" customWidth="1"/>
    <col min="12816" max="12817" width="14.7109375" style="24" customWidth="1"/>
    <col min="12818" max="12818" width="12" style="24" bestFit="1" customWidth="1"/>
    <col min="12819" max="12820" width="11.85546875" style="24" customWidth="1"/>
    <col min="12821" max="12823" width="16.28515625" style="24" customWidth="1"/>
    <col min="12824" max="12824" width="11.7109375" style="24"/>
    <col min="12825" max="12825" width="14.5703125" style="24" bestFit="1" customWidth="1"/>
    <col min="12826" max="13058" width="11.7109375" style="24"/>
    <col min="13059" max="13066" width="11.85546875" style="24" bestFit="1" customWidth="1"/>
    <col min="13067" max="13067" width="15.140625" style="24" customWidth="1"/>
    <col min="13068" max="13068" width="11.85546875" style="24" bestFit="1" customWidth="1"/>
    <col min="13069" max="13069" width="12.28515625" style="24" bestFit="1" customWidth="1"/>
    <col min="13070" max="13070" width="11.85546875" style="24" bestFit="1" customWidth="1"/>
    <col min="13071" max="13071" width="2.42578125" style="24" customWidth="1"/>
    <col min="13072" max="13073" width="14.7109375" style="24" customWidth="1"/>
    <col min="13074" max="13074" width="12" style="24" bestFit="1" customWidth="1"/>
    <col min="13075" max="13076" width="11.85546875" style="24" customWidth="1"/>
    <col min="13077" max="13079" width="16.28515625" style="24" customWidth="1"/>
    <col min="13080" max="13080" width="11.7109375" style="24"/>
    <col min="13081" max="13081" width="14.5703125" style="24" bestFit="1" customWidth="1"/>
    <col min="13082" max="13314" width="11.7109375" style="24"/>
    <col min="13315" max="13322" width="11.85546875" style="24" bestFit="1" customWidth="1"/>
    <col min="13323" max="13323" width="15.140625" style="24" customWidth="1"/>
    <col min="13324" max="13324" width="11.85546875" style="24" bestFit="1" customWidth="1"/>
    <col min="13325" max="13325" width="12.28515625" style="24" bestFit="1" customWidth="1"/>
    <col min="13326" max="13326" width="11.85546875" style="24" bestFit="1" customWidth="1"/>
    <col min="13327" max="13327" width="2.42578125" style="24" customWidth="1"/>
    <col min="13328" max="13329" width="14.7109375" style="24" customWidth="1"/>
    <col min="13330" max="13330" width="12" style="24" bestFit="1" customWidth="1"/>
    <col min="13331" max="13332" width="11.85546875" style="24" customWidth="1"/>
    <col min="13333" max="13335" width="16.28515625" style="24" customWidth="1"/>
    <col min="13336" max="13336" width="11.7109375" style="24"/>
    <col min="13337" max="13337" width="14.5703125" style="24" bestFit="1" customWidth="1"/>
    <col min="13338" max="13570" width="11.7109375" style="24"/>
    <col min="13571" max="13578" width="11.85546875" style="24" bestFit="1" customWidth="1"/>
    <col min="13579" max="13579" width="15.140625" style="24" customWidth="1"/>
    <col min="13580" max="13580" width="11.85546875" style="24" bestFit="1" customWidth="1"/>
    <col min="13581" max="13581" width="12.28515625" style="24" bestFit="1" customWidth="1"/>
    <col min="13582" max="13582" width="11.85546875" style="24" bestFit="1" customWidth="1"/>
    <col min="13583" max="13583" width="2.42578125" style="24" customWidth="1"/>
    <col min="13584" max="13585" width="14.7109375" style="24" customWidth="1"/>
    <col min="13586" max="13586" width="12" style="24" bestFit="1" customWidth="1"/>
    <col min="13587" max="13588" width="11.85546875" style="24" customWidth="1"/>
    <col min="13589" max="13591" width="16.28515625" style="24" customWidth="1"/>
    <col min="13592" max="13592" width="11.7109375" style="24"/>
    <col min="13593" max="13593" width="14.5703125" style="24" bestFit="1" customWidth="1"/>
    <col min="13594" max="13826" width="11.7109375" style="24"/>
    <col min="13827" max="13834" width="11.85546875" style="24" bestFit="1" customWidth="1"/>
    <col min="13835" max="13835" width="15.140625" style="24" customWidth="1"/>
    <col min="13836" max="13836" width="11.85546875" style="24" bestFit="1" customWidth="1"/>
    <col min="13837" max="13837" width="12.28515625" style="24" bestFit="1" customWidth="1"/>
    <col min="13838" max="13838" width="11.85546875" style="24" bestFit="1" customWidth="1"/>
    <col min="13839" max="13839" width="2.42578125" style="24" customWidth="1"/>
    <col min="13840" max="13841" width="14.7109375" style="24" customWidth="1"/>
    <col min="13842" max="13842" width="12" style="24" bestFit="1" customWidth="1"/>
    <col min="13843" max="13844" width="11.85546875" style="24" customWidth="1"/>
    <col min="13845" max="13847" width="16.28515625" style="24" customWidth="1"/>
    <col min="13848" max="13848" width="11.7109375" style="24"/>
    <col min="13849" max="13849" width="14.5703125" style="24" bestFit="1" customWidth="1"/>
    <col min="13850" max="14082" width="11.7109375" style="24"/>
    <col min="14083" max="14090" width="11.85546875" style="24" bestFit="1" customWidth="1"/>
    <col min="14091" max="14091" width="15.140625" style="24" customWidth="1"/>
    <col min="14092" max="14092" width="11.85546875" style="24" bestFit="1" customWidth="1"/>
    <col min="14093" max="14093" width="12.28515625" style="24" bestFit="1" customWidth="1"/>
    <col min="14094" max="14094" width="11.85546875" style="24" bestFit="1" customWidth="1"/>
    <col min="14095" max="14095" width="2.42578125" style="24" customWidth="1"/>
    <col min="14096" max="14097" width="14.7109375" style="24" customWidth="1"/>
    <col min="14098" max="14098" width="12" style="24" bestFit="1" customWidth="1"/>
    <col min="14099" max="14100" width="11.85546875" style="24" customWidth="1"/>
    <col min="14101" max="14103" width="16.28515625" style="24" customWidth="1"/>
    <col min="14104" max="14104" width="11.7109375" style="24"/>
    <col min="14105" max="14105" width="14.5703125" style="24" bestFit="1" customWidth="1"/>
    <col min="14106" max="14338" width="11.7109375" style="24"/>
    <col min="14339" max="14346" width="11.85546875" style="24" bestFit="1" customWidth="1"/>
    <col min="14347" max="14347" width="15.140625" style="24" customWidth="1"/>
    <col min="14348" max="14348" width="11.85546875" style="24" bestFit="1" customWidth="1"/>
    <col min="14349" max="14349" width="12.28515625" style="24" bestFit="1" customWidth="1"/>
    <col min="14350" max="14350" width="11.85546875" style="24" bestFit="1" customWidth="1"/>
    <col min="14351" max="14351" width="2.42578125" style="24" customWidth="1"/>
    <col min="14352" max="14353" width="14.7109375" style="24" customWidth="1"/>
    <col min="14354" max="14354" width="12" style="24" bestFit="1" customWidth="1"/>
    <col min="14355" max="14356" width="11.85546875" style="24" customWidth="1"/>
    <col min="14357" max="14359" width="16.28515625" style="24" customWidth="1"/>
    <col min="14360" max="14360" width="11.7109375" style="24"/>
    <col min="14361" max="14361" width="14.5703125" style="24" bestFit="1" customWidth="1"/>
    <col min="14362" max="14594" width="11.7109375" style="24"/>
    <col min="14595" max="14602" width="11.85546875" style="24" bestFit="1" customWidth="1"/>
    <col min="14603" max="14603" width="15.140625" style="24" customWidth="1"/>
    <col min="14604" max="14604" width="11.85546875" style="24" bestFit="1" customWidth="1"/>
    <col min="14605" max="14605" width="12.28515625" style="24" bestFit="1" customWidth="1"/>
    <col min="14606" max="14606" width="11.85546875" style="24" bestFit="1" customWidth="1"/>
    <col min="14607" max="14607" width="2.42578125" style="24" customWidth="1"/>
    <col min="14608" max="14609" width="14.7109375" style="24" customWidth="1"/>
    <col min="14610" max="14610" width="12" style="24" bestFit="1" customWidth="1"/>
    <col min="14611" max="14612" width="11.85546875" style="24" customWidth="1"/>
    <col min="14613" max="14615" width="16.28515625" style="24" customWidth="1"/>
    <col min="14616" max="14616" width="11.7109375" style="24"/>
    <col min="14617" max="14617" width="14.5703125" style="24" bestFit="1" customWidth="1"/>
    <col min="14618" max="14850" width="11.7109375" style="24"/>
    <col min="14851" max="14858" width="11.85546875" style="24" bestFit="1" customWidth="1"/>
    <col min="14859" max="14859" width="15.140625" style="24" customWidth="1"/>
    <col min="14860" max="14860" width="11.85546875" style="24" bestFit="1" customWidth="1"/>
    <col min="14861" max="14861" width="12.28515625" style="24" bestFit="1" customWidth="1"/>
    <col min="14862" max="14862" width="11.85546875" style="24" bestFit="1" customWidth="1"/>
    <col min="14863" max="14863" width="2.42578125" style="24" customWidth="1"/>
    <col min="14864" max="14865" width="14.7109375" style="24" customWidth="1"/>
    <col min="14866" max="14866" width="12" style="24" bestFit="1" customWidth="1"/>
    <col min="14867" max="14868" width="11.85546875" style="24" customWidth="1"/>
    <col min="14869" max="14871" width="16.28515625" style="24" customWidth="1"/>
    <col min="14872" max="14872" width="11.7109375" style="24"/>
    <col min="14873" max="14873" width="14.5703125" style="24" bestFit="1" customWidth="1"/>
    <col min="14874" max="15106" width="11.7109375" style="24"/>
    <col min="15107" max="15114" width="11.85546875" style="24" bestFit="1" customWidth="1"/>
    <col min="15115" max="15115" width="15.140625" style="24" customWidth="1"/>
    <col min="15116" max="15116" width="11.85546875" style="24" bestFit="1" customWidth="1"/>
    <col min="15117" max="15117" width="12.28515625" style="24" bestFit="1" customWidth="1"/>
    <col min="15118" max="15118" width="11.85546875" style="24" bestFit="1" customWidth="1"/>
    <col min="15119" max="15119" width="2.42578125" style="24" customWidth="1"/>
    <col min="15120" max="15121" width="14.7109375" style="24" customWidth="1"/>
    <col min="15122" max="15122" width="12" style="24" bestFit="1" customWidth="1"/>
    <col min="15123" max="15124" width="11.85546875" style="24" customWidth="1"/>
    <col min="15125" max="15127" width="16.28515625" style="24" customWidth="1"/>
    <col min="15128" max="15128" width="11.7109375" style="24"/>
    <col min="15129" max="15129" width="14.5703125" style="24" bestFit="1" customWidth="1"/>
    <col min="15130" max="15362" width="11.7109375" style="24"/>
    <col min="15363" max="15370" width="11.85546875" style="24" bestFit="1" customWidth="1"/>
    <col min="15371" max="15371" width="15.140625" style="24" customWidth="1"/>
    <col min="15372" max="15372" width="11.85546875" style="24" bestFit="1" customWidth="1"/>
    <col min="15373" max="15373" width="12.28515625" style="24" bestFit="1" customWidth="1"/>
    <col min="15374" max="15374" width="11.85546875" style="24" bestFit="1" customWidth="1"/>
    <col min="15375" max="15375" width="2.42578125" style="24" customWidth="1"/>
    <col min="15376" max="15377" width="14.7109375" style="24" customWidth="1"/>
    <col min="15378" max="15378" width="12" style="24" bestFit="1" customWidth="1"/>
    <col min="15379" max="15380" width="11.85546875" style="24" customWidth="1"/>
    <col min="15381" max="15383" width="16.28515625" style="24" customWidth="1"/>
    <col min="15384" max="15384" width="11.7109375" style="24"/>
    <col min="15385" max="15385" width="14.5703125" style="24" bestFit="1" customWidth="1"/>
    <col min="15386" max="15618" width="11.7109375" style="24"/>
    <col min="15619" max="15626" width="11.85546875" style="24" bestFit="1" customWidth="1"/>
    <col min="15627" max="15627" width="15.140625" style="24" customWidth="1"/>
    <col min="15628" max="15628" width="11.85546875" style="24" bestFit="1" customWidth="1"/>
    <col min="15629" max="15629" width="12.28515625" style="24" bestFit="1" customWidth="1"/>
    <col min="15630" max="15630" width="11.85546875" style="24" bestFit="1" customWidth="1"/>
    <col min="15631" max="15631" width="2.42578125" style="24" customWidth="1"/>
    <col min="15632" max="15633" width="14.7109375" style="24" customWidth="1"/>
    <col min="15634" max="15634" width="12" style="24" bestFit="1" customWidth="1"/>
    <col min="15635" max="15636" width="11.85546875" style="24" customWidth="1"/>
    <col min="15637" max="15639" width="16.28515625" style="24" customWidth="1"/>
    <col min="15640" max="15640" width="11.7109375" style="24"/>
    <col min="15641" max="15641" width="14.5703125" style="24" bestFit="1" customWidth="1"/>
    <col min="15642" max="15874" width="11.7109375" style="24"/>
    <col min="15875" max="15882" width="11.85546875" style="24" bestFit="1" customWidth="1"/>
    <col min="15883" max="15883" width="15.140625" style="24" customWidth="1"/>
    <col min="15884" max="15884" width="11.85546875" style="24" bestFit="1" customWidth="1"/>
    <col min="15885" max="15885" width="12.28515625" style="24" bestFit="1" customWidth="1"/>
    <col min="15886" max="15886" width="11.85546875" style="24" bestFit="1" customWidth="1"/>
    <col min="15887" max="15887" width="2.42578125" style="24" customWidth="1"/>
    <col min="15888" max="15889" width="14.7109375" style="24" customWidth="1"/>
    <col min="15890" max="15890" width="12" style="24" bestFit="1" customWidth="1"/>
    <col min="15891" max="15892" width="11.85546875" style="24" customWidth="1"/>
    <col min="15893" max="15895" width="16.28515625" style="24" customWidth="1"/>
    <col min="15896" max="15896" width="11.7109375" style="24"/>
    <col min="15897" max="15897" width="14.5703125" style="24" bestFit="1" customWidth="1"/>
    <col min="15898" max="16130" width="11.7109375" style="24"/>
    <col min="16131" max="16138" width="11.85546875" style="24" bestFit="1" customWidth="1"/>
    <col min="16139" max="16139" width="15.140625" style="24" customWidth="1"/>
    <col min="16140" max="16140" width="11.85546875" style="24" bestFit="1" customWidth="1"/>
    <col min="16141" max="16141" width="12.28515625" style="24" bestFit="1" customWidth="1"/>
    <col min="16142" max="16142" width="11.85546875" style="24" bestFit="1" customWidth="1"/>
    <col min="16143" max="16143" width="2.42578125" style="24" customWidth="1"/>
    <col min="16144" max="16145" width="14.7109375" style="24" customWidth="1"/>
    <col min="16146" max="16146" width="12" style="24" bestFit="1" customWidth="1"/>
    <col min="16147" max="16148" width="11.85546875" style="24" customWidth="1"/>
    <col min="16149" max="16151" width="16.28515625" style="24" customWidth="1"/>
    <col min="16152" max="16152" width="11.7109375" style="24"/>
    <col min="16153" max="16153" width="14.5703125" style="24" bestFit="1" customWidth="1"/>
    <col min="16154" max="16384" width="11.7109375" style="24"/>
  </cols>
  <sheetData>
    <row r="1" spans="1:26" ht="15.75" thickBot="1">
      <c r="B1" s="13"/>
      <c r="C1" s="14"/>
      <c r="D1" s="15"/>
      <c r="E1" s="14"/>
      <c r="F1" s="14"/>
      <c r="G1" s="15"/>
      <c r="H1" s="16"/>
      <c r="I1" s="15"/>
      <c r="J1" s="15"/>
      <c r="K1" s="17"/>
      <c r="L1" s="15"/>
      <c r="M1" s="17"/>
      <c r="N1" s="18"/>
      <c r="O1" s="18"/>
      <c r="P1" s="19"/>
      <c r="Q1" s="19"/>
    </row>
    <row r="2" spans="1:26">
      <c r="B2" s="25" t="s">
        <v>8</v>
      </c>
      <c r="C2" s="14"/>
      <c r="D2" s="15"/>
      <c r="E2" s="14"/>
      <c r="F2" s="14"/>
      <c r="G2" s="15"/>
      <c r="H2" s="16"/>
      <c r="I2" s="15"/>
      <c r="J2" s="15"/>
      <c r="K2" s="17"/>
      <c r="L2" s="15"/>
      <c r="M2" s="17"/>
      <c r="N2" s="26" t="s">
        <v>9</v>
      </c>
      <c r="O2" s="18"/>
      <c r="P2" s="27" t="s">
        <v>10</v>
      </c>
      <c r="Q2" s="27"/>
    </row>
    <row r="3" spans="1:26">
      <c r="B3" s="25" t="s">
        <v>11</v>
      </c>
      <c r="C3" s="14"/>
      <c r="D3" s="15"/>
      <c r="E3" s="14"/>
      <c r="F3" s="14"/>
      <c r="G3" s="15"/>
      <c r="I3" s="15"/>
      <c r="J3" s="15"/>
      <c r="K3" s="17"/>
      <c r="L3" s="15"/>
      <c r="M3" s="17"/>
      <c r="N3" s="29" t="s">
        <v>12</v>
      </c>
      <c r="O3" s="18"/>
      <c r="P3" s="27" t="s">
        <v>12</v>
      </c>
      <c r="Q3" s="27"/>
    </row>
    <row r="4" spans="1:26">
      <c r="B4" s="30"/>
      <c r="C4" s="14"/>
      <c r="D4" s="14"/>
      <c r="E4" s="14"/>
      <c r="F4" s="14"/>
      <c r="G4" s="14"/>
      <c r="H4" s="16"/>
      <c r="I4" s="14"/>
      <c r="J4" s="31"/>
      <c r="K4" s="32"/>
      <c r="L4" s="14"/>
      <c r="M4" s="32"/>
      <c r="N4" s="29" t="s">
        <v>13</v>
      </c>
      <c r="O4" s="18"/>
      <c r="P4" s="27" t="s">
        <v>14</v>
      </c>
      <c r="Q4" s="27"/>
    </row>
    <row r="5" spans="1:26">
      <c r="B5" s="30"/>
      <c r="C5" s="14"/>
      <c r="D5" s="14"/>
      <c r="E5" s="14"/>
      <c r="F5" s="14" t="s">
        <v>15</v>
      </c>
      <c r="G5" s="14"/>
      <c r="H5" s="16"/>
      <c r="I5" s="14"/>
      <c r="J5" s="14"/>
      <c r="K5" s="32" t="s">
        <v>16</v>
      </c>
      <c r="L5" s="14"/>
      <c r="M5" s="32" t="s">
        <v>16</v>
      </c>
      <c r="N5" s="29" t="s">
        <v>17</v>
      </c>
      <c r="O5" s="18"/>
      <c r="P5" s="27" t="s">
        <v>17</v>
      </c>
      <c r="Q5" s="27"/>
      <c r="R5" s="33"/>
      <c r="S5" s="34" t="s">
        <v>18</v>
      </c>
      <c r="T5" s="34" t="s">
        <v>16</v>
      </c>
      <c r="U5" s="34"/>
      <c r="V5" s="34"/>
      <c r="W5" s="34"/>
      <c r="X5" s="34"/>
    </row>
    <row r="6" spans="1:26">
      <c r="B6" s="30"/>
      <c r="C6" s="14" t="s">
        <v>19</v>
      </c>
      <c r="D6" s="14"/>
      <c r="E6" s="14"/>
      <c r="F6" s="14" t="s">
        <v>13</v>
      </c>
      <c r="G6" s="14"/>
      <c r="H6" s="16" t="s">
        <v>20</v>
      </c>
      <c r="I6" s="14"/>
      <c r="J6" s="14"/>
      <c r="K6" s="32" t="s">
        <v>21</v>
      </c>
      <c r="L6" s="14"/>
      <c r="M6" s="32" t="s">
        <v>22</v>
      </c>
      <c r="N6" s="29" t="s">
        <v>23</v>
      </c>
      <c r="O6" s="18"/>
      <c r="P6" s="27" t="s">
        <v>23</v>
      </c>
      <c r="Q6" s="27"/>
      <c r="R6" s="33" t="s">
        <v>24</v>
      </c>
      <c r="S6" s="34" t="s">
        <v>21</v>
      </c>
      <c r="T6" s="34" t="s">
        <v>21</v>
      </c>
      <c r="U6" s="34" t="s">
        <v>25</v>
      </c>
      <c r="V6" s="34" t="s">
        <v>25</v>
      </c>
      <c r="W6" s="34" t="s">
        <v>26</v>
      </c>
      <c r="X6" s="33"/>
    </row>
    <row r="7" spans="1:26">
      <c r="B7" s="30"/>
      <c r="C7" s="14" t="s">
        <v>27</v>
      </c>
      <c r="D7" s="14" t="s">
        <v>28</v>
      </c>
      <c r="E7" s="14" t="s">
        <v>17</v>
      </c>
      <c r="F7" s="14" t="s">
        <v>29</v>
      </c>
      <c r="G7" s="14" t="s">
        <v>30</v>
      </c>
      <c r="H7" s="16" t="s">
        <v>31</v>
      </c>
      <c r="I7" s="14" t="s">
        <v>16</v>
      </c>
      <c r="J7" s="14" t="s">
        <v>16</v>
      </c>
      <c r="K7" s="32" t="s">
        <v>32</v>
      </c>
      <c r="L7" s="14" t="s">
        <v>16</v>
      </c>
      <c r="M7" s="32" t="s">
        <v>33</v>
      </c>
      <c r="N7" s="29" t="s">
        <v>34</v>
      </c>
      <c r="O7" s="18"/>
      <c r="P7" s="27" t="s">
        <v>35</v>
      </c>
      <c r="Q7" s="27"/>
      <c r="R7" s="33" t="s">
        <v>36</v>
      </c>
      <c r="S7" s="34" t="s">
        <v>37</v>
      </c>
      <c r="T7" s="34" t="s">
        <v>37</v>
      </c>
      <c r="U7" s="34" t="s">
        <v>38</v>
      </c>
      <c r="V7" s="34" t="s">
        <v>39</v>
      </c>
      <c r="W7" s="34" t="s">
        <v>40</v>
      </c>
      <c r="X7" s="33"/>
    </row>
    <row r="8" spans="1:26" ht="15.75" thickBot="1">
      <c r="A8" s="24" t="s">
        <v>56</v>
      </c>
      <c r="B8" s="30" t="s">
        <v>41</v>
      </c>
      <c r="C8" s="14" t="s">
        <v>42</v>
      </c>
      <c r="D8" s="14" t="s">
        <v>43</v>
      </c>
      <c r="E8" s="14" t="s">
        <v>44</v>
      </c>
      <c r="F8" s="14" t="s">
        <v>45</v>
      </c>
      <c r="G8" s="14" t="s">
        <v>46</v>
      </c>
      <c r="H8" s="16" t="s">
        <v>47</v>
      </c>
      <c r="I8" s="14" t="s">
        <v>13</v>
      </c>
      <c r="J8" s="14" t="s">
        <v>28</v>
      </c>
      <c r="K8" s="32" t="s">
        <v>13</v>
      </c>
      <c r="L8" s="14" t="s">
        <v>17</v>
      </c>
      <c r="M8" s="32" t="s">
        <v>17</v>
      </c>
      <c r="N8" s="35" t="s">
        <v>36</v>
      </c>
      <c r="O8" s="18"/>
      <c r="P8" s="27" t="s">
        <v>48</v>
      </c>
      <c r="Q8" s="27"/>
      <c r="R8" s="33" t="s">
        <v>49</v>
      </c>
      <c r="S8" s="34" t="s">
        <v>50</v>
      </c>
      <c r="T8" s="34" t="s">
        <v>50</v>
      </c>
      <c r="U8" s="34" t="s">
        <v>51</v>
      </c>
      <c r="V8" s="34" t="s">
        <v>51</v>
      </c>
      <c r="W8" s="34" t="s">
        <v>50</v>
      </c>
      <c r="X8" s="33"/>
    </row>
    <row r="9" spans="1:26">
      <c r="A9" s="61">
        <f t="shared" ref="A9:A72" si="0">EOMONTH(DATE(LEFT(B9,4),RIGHT(B9,2),1),0)</f>
        <v>683401</v>
      </c>
      <c r="B9" s="13">
        <v>1871.01</v>
      </c>
      <c r="C9" s="14">
        <v>4.4400000000000004</v>
      </c>
      <c r="D9" s="15">
        <v>0.26</v>
      </c>
      <c r="E9" s="14">
        <v>0.4</v>
      </c>
      <c r="F9" s="14">
        <v>12.46406116</v>
      </c>
      <c r="G9" s="15">
        <f>1871+1/24</f>
        <v>1871.0416666666667</v>
      </c>
      <c r="H9" s="16">
        <v>5.32</v>
      </c>
      <c r="I9" s="15">
        <f t="shared" ref="I9:I72" si="1">C9*$F$1852/F9</f>
        <v>111.94505242623511</v>
      </c>
      <c r="J9" s="15">
        <f t="shared" ref="J9:J72" si="2">D9*$F$1852/F9</f>
        <v>6.555340907842595</v>
      </c>
      <c r="K9" s="17">
        <f>I9</f>
        <v>111.94505242623511</v>
      </c>
      <c r="L9" s="15">
        <f t="shared" ref="L9:L72" si="3">E9*$F$1852/F9</f>
        <v>10.085139858219378</v>
      </c>
      <c r="M9" s="17">
        <f t="shared" ref="M9:M72" si="4">L9*(K9/I9)</f>
        <v>10.085139858219378</v>
      </c>
      <c r="N9" s="36" t="s">
        <v>52</v>
      </c>
      <c r="O9" s="18"/>
      <c r="P9" s="19" t="s">
        <v>52</v>
      </c>
      <c r="Q9" s="19"/>
      <c r="S9" s="16">
        <f t="shared" ref="S9:S72" si="5">((H9/H10+H9/1200+((1+H10/1200)^(-119))*(1-H9/H10)))</f>
        <v>1.0041769357097787</v>
      </c>
      <c r="T9" s="16">
        <v>1</v>
      </c>
      <c r="U9" s="22">
        <f>(($K129/$K9)^(1/10)-1)</f>
        <v>0.13060944596425683</v>
      </c>
      <c r="V9" s="22">
        <f t="shared" ref="V9:V72" si="6">(($T129/$T9)^(1/10)-1)</f>
        <v>9.2503676352099218E-2</v>
      </c>
      <c r="W9" s="22">
        <f t="shared" ref="W9:W72" si="7">U9-V9</f>
        <v>3.8105769612157614E-2</v>
      </c>
      <c r="Z9" s="37"/>
    </row>
    <row r="10" spans="1:26">
      <c r="A10" s="61">
        <f t="shared" si="0"/>
        <v>683429</v>
      </c>
      <c r="B10" s="13">
        <v>1871.02</v>
      </c>
      <c r="C10" s="14">
        <v>4.5</v>
      </c>
      <c r="D10" s="15">
        <v>0.26</v>
      </c>
      <c r="E10" s="14">
        <v>0.4</v>
      </c>
      <c r="F10" s="14">
        <v>12.844641319999999</v>
      </c>
      <c r="G10" s="15">
        <f>G9+1/12</f>
        <v>1871.125</v>
      </c>
      <c r="H10" s="16">
        <f>H9*11/12+H21*1/12</f>
        <v>5.3233333333333333</v>
      </c>
      <c r="I10" s="15">
        <f t="shared" si="1"/>
        <v>110.09612606294253</v>
      </c>
      <c r="J10" s="15">
        <f t="shared" si="2"/>
        <v>6.3611095058589022</v>
      </c>
      <c r="K10" s="17">
        <f t="shared" ref="K10:K73" si="8">K9*((I10+(J10/12))/I9)</f>
        <v>110.6262185217641</v>
      </c>
      <c r="L10" s="15">
        <f t="shared" si="3"/>
        <v>9.7863223167060038</v>
      </c>
      <c r="M10" s="17">
        <f t="shared" si="4"/>
        <v>9.8334416463790326</v>
      </c>
      <c r="N10" s="36" t="s">
        <v>52</v>
      </c>
      <c r="O10" s="18"/>
      <c r="P10" s="19" t="s">
        <v>52</v>
      </c>
      <c r="Q10" s="19"/>
      <c r="S10" s="16">
        <f t="shared" si="5"/>
        <v>1.0041797523411402</v>
      </c>
      <c r="T10" s="16">
        <f t="shared" ref="T10:T73" si="9">T9*S9*F9/F10</f>
        <v>0.97442368613747099</v>
      </c>
      <c r="U10" s="22">
        <f t="shared" ref="U10:U73" si="10">(($K130/$K10)^(1/10)-1)</f>
        <v>0.13085848171395131</v>
      </c>
      <c r="V10" s="22">
        <f t="shared" si="6"/>
        <v>9.4634634344509472E-2</v>
      </c>
      <c r="W10" s="22">
        <f t="shared" si="7"/>
        <v>3.6223847369441842E-2</v>
      </c>
      <c r="Z10" s="37"/>
    </row>
    <row r="11" spans="1:26">
      <c r="A11" s="61">
        <f t="shared" si="0"/>
        <v>683460</v>
      </c>
      <c r="B11" s="13">
        <v>1871.03</v>
      </c>
      <c r="C11" s="14">
        <v>4.6100000000000003</v>
      </c>
      <c r="D11" s="15">
        <v>0.26</v>
      </c>
      <c r="E11" s="14">
        <v>0.4</v>
      </c>
      <c r="F11" s="14">
        <v>13.0349719</v>
      </c>
      <c r="G11" s="15">
        <f t="shared" ref="G11:G74" si="11">G10+1/12</f>
        <v>1871.2083333333333</v>
      </c>
      <c r="H11" s="16">
        <f>H9*10/12+H21*2/12</f>
        <v>5.3266666666666671</v>
      </c>
      <c r="I11" s="15">
        <f t="shared" si="1"/>
        <v>111.14049620620973</v>
      </c>
      <c r="J11" s="15">
        <f t="shared" si="2"/>
        <v>6.2682275517602015</v>
      </c>
      <c r="K11" s="17">
        <f t="shared" si="8"/>
        <v>112.20048443942251</v>
      </c>
      <c r="L11" s="15">
        <f t="shared" si="3"/>
        <v>9.6434270027080036</v>
      </c>
      <c r="M11" s="17">
        <f t="shared" si="4"/>
        <v>9.7353999513598719</v>
      </c>
      <c r="N11" s="36" t="s">
        <v>52</v>
      </c>
      <c r="O11" s="18"/>
      <c r="P11" s="19" t="s">
        <v>52</v>
      </c>
      <c r="Q11" s="19"/>
      <c r="S11" s="16">
        <f t="shared" si="5"/>
        <v>1.0041825689642252</v>
      </c>
      <c r="T11" s="16">
        <f t="shared" si="9"/>
        <v>0.96420898578857406</v>
      </c>
      <c r="U11" s="22">
        <f t="shared" si="10"/>
        <v>0.13095087292935159</v>
      </c>
      <c r="V11" s="22">
        <f t="shared" si="6"/>
        <v>9.6185995634464394E-2</v>
      </c>
      <c r="W11" s="22">
        <f t="shared" si="7"/>
        <v>3.4764877294887198E-2</v>
      </c>
      <c r="Z11" s="37"/>
    </row>
    <row r="12" spans="1:26">
      <c r="A12" s="61">
        <f t="shared" si="0"/>
        <v>683490</v>
      </c>
      <c r="B12" s="13">
        <v>1871.04</v>
      </c>
      <c r="C12" s="14">
        <v>4.74</v>
      </c>
      <c r="D12" s="15">
        <v>0.26</v>
      </c>
      <c r="E12" s="14">
        <v>0.4</v>
      </c>
      <c r="F12" s="14">
        <v>12.559226450000001</v>
      </c>
      <c r="G12" s="15">
        <f t="shared" si="11"/>
        <v>1871.2916666666665</v>
      </c>
      <c r="H12" s="16">
        <f>H9*9/12+H21*3/12</f>
        <v>5.33</v>
      </c>
      <c r="I12" s="15">
        <f t="shared" si="1"/>
        <v>118.60334996985428</v>
      </c>
      <c r="J12" s="15">
        <f t="shared" si="2"/>
        <v>6.5056689856882093</v>
      </c>
      <c r="K12" s="17">
        <f t="shared" si="8"/>
        <v>120.28182387815204</v>
      </c>
      <c r="L12" s="15">
        <f t="shared" si="3"/>
        <v>10.008721516443398</v>
      </c>
      <c r="M12" s="17">
        <f t="shared" si="4"/>
        <v>10.150364884232237</v>
      </c>
      <c r="N12" s="36" t="s">
        <v>52</v>
      </c>
      <c r="O12" s="18"/>
      <c r="P12" s="19" t="s">
        <v>52</v>
      </c>
      <c r="Q12" s="19"/>
      <c r="S12" s="16">
        <f t="shared" si="5"/>
        <v>1.0041853855790357</v>
      </c>
      <c r="T12" s="16">
        <f t="shared" si="9"/>
        <v>1.004919008380089</v>
      </c>
      <c r="U12" s="22">
        <f t="shared" si="10"/>
        <v>0.12205603761969908</v>
      </c>
      <c r="V12" s="22">
        <f t="shared" si="6"/>
        <v>9.0971906239022626E-2</v>
      </c>
      <c r="W12" s="22">
        <f t="shared" si="7"/>
        <v>3.108413138067645E-2</v>
      </c>
      <c r="Z12" s="37"/>
    </row>
    <row r="13" spans="1:26">
      <c r="A13" s="61">
        <f t="shared" si="0"/>
        <v>683521</v>
      </c>
      <c r="B13" s="13">
        <v>1871.05</v>
      </c>
      <c r="C13" s="14">
        <v>4.8600000000000003</v>
      </c>
      <c r="D13" s="15">
        <v>0.26</v>
      </c>
      <c r="E13" s="14">
        <v>0.4</v>
      </c>
      <c r="F13" s="14">
        <v>12.273811569999999</v>
      </c>
      <c r="G13" s="15">
        <f t="shared" si="11"/>
        <v>1871.3749999999998</v>
      </c>
      <c r="H13" s="16">
        <f>H9*8/12+H21*4/12</f>
        <v>5.3333333333333339</v>
      </c>
      <c r="I13" s="15">
        <f t="shared" si="1"/>
        <v>124.43378825637296</v>
      </c>
      <c r="J13" s="15">
        <f t="shared" si="2"/>
        <v>6.656951635114603</v>
      </c>
      <c r="K13" s="17">
        <f t="shared" si="8"/>
        <v>126.75737122414499</v>
      </c>
      <c r="L13" s="15">
        <f t="shared" si="3"/>
        <v>10.241464054022467</v>
      </c>
      <c r="M13" s="17">
        <f t="shared" si="4"/>
        <v>10.432705450546914</v>
      </c>
      <c r="N13" s="36" t="s">
        <v>52</v>
      </c>
      <c r="O13" s="18"/>
      <c r="P13" s="19" t="s">
        <v>52</v>
      </c>
      <c r="Q13" s="19"/>
      <c r="S13" s="16">
        <f t="shared" si="5"/>
        <v>1.0041882021855737</v>
      </c>
      <c r="T13" s="16">
        <f t="shared" si="9"/>
        <v>1.0325911467539233</v>
      </c>
      <c r="U13" s="22">
        <f t="shared" si="10"/>
        <v>0.12263809890224753</v>
      </c>
      <c r="V13" s="22">
        <f t="shared" si="6"/>
        <v>8.9488437190410108E-2</v>
      </c>
      <c r="W13" s="22">
        <f t="shared" si="7"/>
        <v>3.3149661711837419E-2</v>
      </c>
      <c r="Z13" s="37"/>
    </row>
    <row r="14" spans="1:26">
      <c r="A14" s="61">
        <f t="shared" si="0"/>
        <v>683551</v>
      </c>
      <c r="B14" s="13">
        <v>1871.06</v>
      </c>
      <c r="C14" s="14">
        <v>4.82</v>
      </c>
      <c r="D14" s="15">
        <v>0.26</v>
      </c>
      <c r="E14" s="14">
        <v>0.4</v>
      </c>
      <c r="F14" s="14">
        <v>12.08348099</v>
      </c>
      <c r="G14" s="15">
        <f t="shared" si="11"/>
        <v>1871.458333333333</v>
      </c>
      <c r="H14" s="16">
        <f>H9*7/12+H21*5/12</f>
        <v>5.3366666666666669</v>
      </c>
      <c r="I14" s="15">
        <f t="shared" si="1"/>
        <v>125.35350461125695</v>
      </c>
      <c r="J14" s="15">
        <f t="shared" si="2"/>
        <v>6.7618073026819099</v>
      </c>
      <c r="K14" s="17">
        <f t="shared" si="8"/>
        <v>128.26826768765704</v>
      </c>
      <c r="L14" s="15">
        <f t="shared" si="3"/>
        <v>10.402780465664476</v>
      </c>
      <c r="M14" s="17">
        <f t="shared" si="4"/>
        <v>10.644669517647886</v>
      </c>
      <c r="N14" s="36" t="s">
        <v>52</v>
      </c>
      <c r="O14" s="18"/>
      <c r="P14" s="19" t="s">
        <v>52</v>
      </c>
      <c r="Q14" s="19"/>
      <c r="S14" s="16">
        <f t="shared" si="5"/>
        <v>1.0041910187838414</v>
      </c>
      <c r="T14" s="16">
        <f t="shared" si="9"/>
        <v>1.0532486237736511</v>
      </c>
      <c r="U14" s="22">
        <f t="shared" si="10"/>
        <v>0.12309279994112066</v>
      </c>
      <c r="V14" s="22">
        <f t="shared" si="6"/>
        <v>8.7724911019543717E-2</v>
      </c>
      <c r="W14" s="22">
        <f t="shared" si="7"/>
        <v>3.536788892157694E-2</v>
      </c>
      <c r="Z14" s="37"/>
    </row>
    <row r="15" spans="1:26">
      <c r="A15" s="61">
        <f t="shared" si="0"/>
        <v>683582</v>
      </c>
      <c r="B15" s="13">
        <v>1871.07</v>
      </c>
      <c r="C15" s="14">
        <v>4.7300000000000004</v>
      </c>
      <c r="D15" s="15">
        <v>0.26</v>
      </c>
      <c r="E15" s="14">
        <v>0.4</v>
      </c>
      <c r="F15" s="14">
        <v>12.08348099</v>
      </c>
      <c r="G15" s="15">
        <f t="shared" si="11"/>
        <v>1871.5416666666663</v>
      </c>
      <c r="H15" s="16">
        <f>H9*6/12+H21*6/12</f>
        <v>5.34</v>
      </c>
      <c r="I15" s="15">
        <f t="shared" si="1"/>
        <v>123.01287900648244</v>
      </c>
      <c r="J15" s="15">
        <f t="shared" si="2"/>
        <v>6.7618073026819099</v>
      </c>
      <c r="K15" s="17">
        <f t="shared" si="8"/>
        <v>126.44980331172552</v>
      </c>
      <c r="L15" s="15">
        <f t="shared" si="3"/>
        <v>10.402780465664476</v>
      </c>
      <c r="M15" s="17">
        <f t="shared" si="4"/>
        <v>10.693429455537041</v>
      </c>
      <c r="N15" s="36" t="s">
        <v>52</v>
      </c>
      <c r="O15" s="18"/>
      <c r="P15" s="19" t="s">
        <v>52</v>
      </c>
      <c r="Q15" s="19"/>
      <c r="S15" s="16">
        <f t="shared" si="5"/>
        <v>1.0041938353738404</v>
      </c>
      <c r="T15" s="16">
        <f t="shared" si="9"/>
        <v>1.0576628085399415</v>
      </c>
      <c r="U15" s="22">
        <f t="shared" si="10"/>
        <v>0.12002181566560766</v>
      </c>
      <c r="V15" s="22">
        <f t="shared" si="6"/>
        <v>8.6580856149985452E-2</v>
      </c>
      <c r="W15" s="22">
        <f t="shared" si="7"/>
        <v>3.3440959515622204E-2</v>
      </c>
      <c r="Z15" s="37"/>
    </row>
    <row r="16" spans="1:26">
      <c r="A16" s="61">
        <f t="shared" si="0"/>
        <v>683613</v>
      </c>
      <c r="B16" s="13">
        <v>1871.08</v>
      </c>
      <c r="C16" s="14">
        <v>4.79</v>
      </c>
      <c r="D16" s="15">
        <v>0.26</v>
      </c>
      <c r="E16" s="14">
        <v>0.4</v>
      </c>
      <c r="F16" s="14">
        <v>11.893231399999999</v>
      </c>
      <c r="G16" s="15">
        <f t="shared" si="11"/>
        <v>1871.6249999999995</v>
      </c>
      <c r="H16" s="16">
        <f>H9*5/12+H21*7/12</f>
        <v>5.3433333333333337</v>
      </c>
      <c r="I16" s="15">
        <f t="shared" si="1"/>
        <v>126.56602771556271</v>
      </c>
      <c r="J16" s="15">
        <f t="shared" si="2"/>
        <v>6.8699722768363891</v>
      </c>
      <c r="K16" s="17">
        <f t="shared" si="8"/>
        <v>130.6907184084009</v>
      </c>
      <c r="L16" s="15">
        <f t="shared" si="3"/>
        <v>10.56918811820983</v>
      </c>
      <c r="M16" s="17">
        <f t="shared" si="4"/>
        <v>10.913629929720324</v>
      </c>
      <c r="N16" s="36" t="s">
        <v>52</v>
      </c>
      <c r="O16" s="18"/>
      <c r="P16" s="19" t="s">
        <v>52</v>
      </c>
      <c r="Q16" s="19"/>
      <c r="S16" s="16">
        <f t="shared" si="5"/>
        <v>1.0041966519555729</v>
      </c>
      <c r="T16" s="16">
        <f t="shared" si="9"/>
        <v>1.0790882870419878</v>
      </c>
      <c r="U16" s="22">
        <f t="shared" si="10"/>
        <v>0.11193301028006664</v>
      </c>
      <c r="V16" s="22">
        <f t="shared" si="6"/>
        <v>8.2668610945189513E-2</v>
      </c>
      <c r="W16" s="22">
        <f t="shared" si="7"/>
        <v>2.9264399334877123E-2</v>
      </c>
      <c r="Z16" s="37"/>
    </row>
    <row r="17" spans="1:26">
      <c r="A17" s="61">
        <f t="shared" si="0"/>
        <v>683643</v>
      </c>
      <c r="B17" s="13">
        <v>1871.09</v>
      </c>
      <c r="C17" s="14">
        <v>4.84</v>
      </c>
      <c r="D17" s="15">
        <v>0.26</v>
      </c>
      <c r="E17" s="14">
        <v>0.4</v>
      </c>
      <c r="F17" s="14">
        <v>12.178646280000001</v>
      </c>
      <c r="G17" s="15">
        <f t="shared" si="11"/>
        <v>1871.7083333333328</v>
      </c>
      <c r="H17" s="16">
        <f>H9*4/12+H21*8/12</f>
        <v>5.3466666666666676</v>
      </c>
      <c r="I17" s="15">
        <f t="shared" si="1"/>
        <v>124.89005305111796</v>
      </c>
      <c r="J17" s="15">
        <f t="shared" si="2"/>
        <v>6.7089697920022049</v>
      </c>
      <c r="K17" s="17">
        <f t="shared" si="8"/>
        <v>129.53742583792391</v>
      </c>
      <c r="L17" s="15">
        <f t="shared" si="3"/>
        <v>10.321491987695699</v>
      </c>
      <c r="M17" s="17">
        <f t="shared" si="4"/>
        <v>10.705572383299495</v>
      </c>
      <c r="N17" s="36" t="s">
        <v>52</v>
      </c>
      <c r="O17" s="18"/>
      <c r="P17" s="19" t="s">
        <v>52</v>
      </c>
      <c r="Q17" s="19"/>
      <c r="S17" s="16">
        <f t="shared" si="5"/>
        <v>1.0041994685290414</v>
      </c>
      <c r="T17" s="16">
        <f t="shared" si="9"/>
        <v>1.0582215453478223</v>
      </c>
      <c r="U17" s="22">
        <f t="shared" si="10"/>
        <v>0.11002820544053638</v>
      </c>
      <c r="V17" s="22">
        <f t="shared" si="6"/>
        <v>8.1047904784233182E-2</v>
      </c>
      <c r="W17" s="22">
        <f t="shared" si="7"/>
        <v>2.8980300656303193E-2</v>
      </c>
      <c r="Z17" s="37"/>
    </row>
    <row r="18" spans="1:26">
      <c r="A18" s="61">
        <f t="shared" si="0"/>
        <v>683370</v>
      </c>
      <c r="B18" s="13">
        <v>1871.1</v>
      </c>
      <c r="C18" s="14">
        <v>4.59</v>
      </c>
      <c r="D18" s="15">
        <v>0.26</v>
      </c>
      <c r="E18" s="14">
        <v>0.4</v>
      </c>
      <c r="F18" s="14">
        <v>12.368895869999999</v>
      </c>
      <c r="G18" s="15">
        <f t="shared" si="11"/>
        <v>1871.7916666666661</v>
      </c>
      <c r="H18" s="16">
        <f>H9*3/12+H21*9/12</f>
        <v>5.3500000000000005</v>
      </c>
      <c r="I18" s="15">
        <f t="shared" si="1"/>
        <v>116.6173739483507</v>
      </c>
      <c r="J18" s="15">
        <f t="shared" si="2"/>
        <v>6.6057771735449196</v>
      </c>
      <c r="K18" s="17">
        <f t="shared" si="8"/>
        <v>121.5278719642761</v>
      </c>
      <c r="L18" s="15">
        <f t="shared" si="3"/>
        <v>10.162734113146032</v>
      </c>
      <c r="M18" s="17">
        <f t="shared" si="4"/>
        <v>10.590664223466328</v>
      </c>
      <c r="N18" s="36" t="s">
        <v>52</v>
      </c>
      <c r="O18" s="18"/>
      <c r="P18" s="19" t="s">
        <v>52</v>
      </c>
      <c r="Q18" s="19"/>
      <c r="S18" s="16">
        <f t="shared" si="5"/>
        <v>1.0042022850942474</v>
      </c>
      <c r="T18" s="16">
        <f t="shared" si="9"/>
        <v>1.0463203456452661</v>
      </c>
      <c r="U18" s="22">
        <f t="shared" si="10"/>
        <v>0.11476525767910162</v>
      </c>
      <c r="V18" s="22">
        <f t="shared" si="6"/>
        <v>8.1652652124726721E-2</v>
      </c>
      <c r="W18" s="22">
        <f t="shared" si="7"/>
        <v>3.3112605554374896E-2</v>
      </c>
      <c r="Z18" s="37"/>
    </row>
    <row r="19" spans="1:26">
      <c r="A19" s="61">
        <f t="shared" si="0"/>
        <v>683704</v>
      </c>
      <c r="B19" s="13">
        <v>1871.11</v>
      </c>
      <c r="C19" s="14">
        <v>4.6399999999999997</v>
      </c>
      <c r="D19" s="15">
        <v>0.26</v>
      </c>
      <c r="E19" s="14">
        <v>0.4</v>
      </c>
      <c r="F19" s="14">
        <v>12.368895869999999</v>
      </c>
      <c r="G19" s="15">
        <f t="shared" si="11"/>
        <v>1871.8749999999993</v>
      </c>
      <c r="H19" s="16">
        <f>H9*2/12+H21*10/12</f>
        <v>5.3533333333333335</v>
      </c>
      <c r="I19" s="15">
        <f t="shared" si="1"/>
        <v>117.88771571249394</v>
      </c>
      <c r="J19" s="15">
        <f t="shared" si="2"/>
        <v>6.6057771735449196</v>
      </c>
      <c r="K19" s="17">
        <f t="shared" si="8"/>
        <v>123.42536597098047</v>
      </c>
      <c r="L19" s="15">
        <f t="shared" si="3"/>
        <v>10.162734113146032</v>
      </c>
      <c r="M19" s="17">
        <f t="shared" si="4"/>
        <v>10.640117756119007</v>
      </c>
      <c r="N19" s="36" t="s">
        <v>52</v>
      </c>
      <c r="O19" s="18"/>
      <c r="P19" s="19" t="s">
        <v>52</v>
      </c>
      <c r="Q19" s="19"/>
      <c r="S19" s="16">
        <f t="shared" si="5"/>
        <v>1.004205101651193</v>
      </c>
      <c r="T19" s="16">
        <f t="shared" si="9"/>
        <v>1.050717282037579</v>
      </c>
      <c r="U19" s="22">
        <f t="shared" si="10"/>
        <v>0.11526991934606401</v>
      </c>
      <c r="V19" s="22">
        <f t="shared" si="6"/>
        <v>8.2593250229019644E-2</v>
      </c>
      <c r="W19" s="22">
        <f t="shared" si="7"/>
        <v>3.2676669117044366E-2</v>
      </c>
      <c r="Z19" s="37"/>
    </row>
    <row r="20" spans="1:26">
      <c r="A20" s="61">
        <f t="shared" si="0"/>
        <v>683735</v>
      </c>
      <c r="B20" s="13">
        <v>1871.12</v>
      </c>
      <c r="C20" s="14">
        <v>4.74</v>
      </c>
      <c r="D20" s="15">
        <v>0.26</v>
      </c>
      <c r="E20" s="14">
        <v>0.4</v>
      </c>
      <c r="F20" s="14">
        <v>12.654391739999999</v>
      </c>
      <c r="G20" s="15">
        <f t="shared" si="11"/>
        <v>1871.9583333333326</v>
      </c>
      <c r="H20" s="16">
        <f>H9*1/12+H21*11/12</f>
        <v>5.3566666666666665</v>
      </c>
      <c r="I20" s="15">
        <f t="shared" si="1"/>
        <v>117.71141281263991</v>
      </c>
      <c r="J20" s="15">
        <f t="shared" si="2"/>
        <v>6.4567441627186444</v>
      </c>
      <c r="K20" s="17">
        <f t="shared" si="8"/>
        <v>123.80411833489406</v>
      </c>
      <c r="L20" s="15">
        <f t="shared" si="3"/>
        <v>9.9334525580286837</v>
      </c>
      <c r="M20" s="17">
        <f t="shared" si="4"/>
        <v>10.447604922775868</v>
      </c>
      <c r="N20" s="36" t="s">
        <v>52</v>
      </c>
      <c r="O20" s="18"/>
      <c r="P20" s="19" t="s">
        <v>52</v>
      </c>
      <c r="Q20" s="19"/>
      <c r="S20" s="16">
        <f t="shared" si="5"/>
        <v>1.0042079181998806</v>
      </c>
      <c r="T20" s="16">
        <f t="shared" si="9"/>
        <v>1.0313307279996851</v>
      </c>
      <c r="U20" s="22">
        <f t="shared" si="10"/>
        <v>0.11213517395572437</v>
      </c>
      <c r="V20" s="22">
        <f t="shared" si="6"/>
        <v>8.4999177747215882E-2</v>
      </c>
      <c r="W20" s="22">
        <f t="shared" si="7"/>
        <v>2.7135996208508484E-2</v>
      </c>
      <c r="Z20" s="37"/>
    </row>
    <row r="21" spans="1:26">
      <c r="A21" s="61">
        <f t="shared" si="0"/>
        <v>683766</v>
      </c>
      <c r="B21" s="13">
        <v>1872.01</v>
      </c>
      <c r="C21" s="14">
        <v>4.8600000000000003</v>
      </c>
      <c r="D21" s="15">
        <v>0.26329999999999998</v>
      </c>
      <c r="E21" s="14">
        <v>0.40250000000000002</v>
      </c>
      <c r="F21" s="14">
        <v>12.654391739999999</v>
      </c>
      <c r="G21" s="15">
        <f t="shared" si="11"/>
        <v>1872.0416666666658</v>
      </c>
      <c r="H21" s="16">
        <v>5.36</v>
      </c>
      <c r="I21" s="15">
        <f t="shared" si="1"/>
        <v>120.69144858004852</v>
      </c>
      <c r="J21" s="15">
        <f t="shared" si="2"/>
        <v>6.5386951463223815</v>
      </c>
      <c r="K21" s="17">
        <f t="shared" si="8"/>
        <v>127.51149447342826</v>
      </c>
      <c r="L21" s="15">
        <f t="shared" si="3"/>
        <v>9.9955366365163645</v>
      </c>
      <c r="M21" s="17">
        <f t="shared" si="4"/>
        <v>10.560365540237628</v>
      </c>
      <c r="N21" s="36" t="s">
        <v>52</v>
      </c>
      <c r="O21" s="18"/>
      <c r="P21" s="19" t="s">
        <v>52</v>
      </c>
      <c r="Q21" s="19"/>
      <c r="S21" s="16">
        <f t="shared" si="5"/>
        <v>1.0030599998857486</v>
      </c>
      <c r="T21" s="16">
        <f t="shared" si="9"/>
        <v>1.0356704833401311</v>
      </c>
      <c r="U21" s="22">
        <f t="shared" si="10"/>
        <v>0.10768446401001164</v>
      </c>
      <c r="V21" s="22">
        <f t="shared" si="6"/>
        <v>8.4930989181411398E-2</v>
      </c>
      <c r="W21" s="22">
        <f t="shared" si="7"/>
        <v>2.275347482860024E-2</v>
      </c>
      <c r="Z21" s="37"/>
    </row>
    <row r="22" spans="1:26">
      <c r="A22" s="61">
        <f t="shared" si="0"/>
        <v>683795</v>
      </c>
      <c r="B22" s="13">
        <v>1872.02</v>
      </c>
      <c r="C22" s="14">
        <v>4.88</v>
      </c>
      <c r="D22" s="15">
        <v>0.26669999999999999</v>
      </c>
      <c r="E22" s="14">
        <v>0.40500000000000003</v>
      </c>
      <c r="F22" s="14">
        <v>12.654391739999999</v>
      </c>
      <c r="G22" s="15">
        <f t="shared" si="11"/>
        <v>1872.1249999999991</v>
      </c>
      <c r="H22" s="16">
        <f>H21*11/12+H33*1/12</f>
        <v>5.378333333333333</v>
      </c>
      <c r="I22" s="15">
        <f t="shared" si="1"/>
        <v>121.18812120794993</v>
      </c>
      <c r="J22" s="15">
        <f t="shared" si="2"/>
        <v>6.6231294930656253</v>
      </c>
      <c r="K22" s="17">
        <f t="shared" si="8"/>
        <v>128.61934897016496</v>
      </c>
      <c r="L22" s="15">
        <f t="shared" si="3"/>
        <v>10.057620715004044</v>
      </c>
      <c r="M22" s="17">
        <f t="shared" si="4"/>
        <v>10.674351707564922</v>
      </c>
      <c r="N22" s="36" t="s">
        <v>52</v>
      </c>
      <c r="O22" s="18"/>
      <c r="P22" s="19" t="s">
        <v>52</v>
      </c>
      <c r="Q22" s="19"/>
      <c r="S22" s="16">
        <f t="shared" si="5"/>
        <v>1.0030764483003818</v>
      </c>
      <c r="T22" s="16">
        <f t="shared" si="9"/>
        <v>1.0388396349008251</v>
      </c>
      <c r="U22" s="22">
        <f t="shared" si="10"/>
        <v>0.10375207603565961</v>
      </c>
      <c r="V22" s="22">
        <f t="shared" si="6"/>
        <v>8.3909829002996705E-2</v>
      </c>
      <c r="W22" s="22">
        <f t="shared" si="7"/>
        <v>1.9842247032662907E-2</v>
      </c>
      <c r="Z22" s="37"/>
    </row>
    <row r="23" spans="1:26">
      <c r="A23" s="61">
        <f t="shared" si="0"/>
        <v>683826</v>
      </c>
      <c r="B23" s="13">
        <v>1872.03</v>
      </c>
      <c r="C23" s="14">
        <v>5.04</v>
      </c>
      <c r="D23" s="15">
        <v>0.27</v>
      </c>
      <c r="E23" s="14">
        <v>0.40749999999999997</v>
      </c>
      <c r="F23" s="14">
        <v>12.844641319999999</v>
      </c>
      <c r="G23" s="15">
        <f t="shared" si="11"/>
        <v>1872.2083333333323</v>
      </c>
      <c r="H23" s="16">
        <f>H21*10/12+H33*2/12</f>
        <v>5.3966666666666665</v>
      </c>
      <c r="I23" s="15">
        <f t="shared" si="1"/>
        <v>123.30766119049565</v>
      </c>
      <c r="J23" s="15">
        <f t="shared" si="2"/>
        <v>6.6057675637765527</v>
      </c>
      <c r="K23" s="17">
        <f t="shared" si="8"/>
        <v>131.45309463384888</v>
      </c>
      <c r="L23" s="15">
        <f t="shared" si="3"/>
        <v>9.9698158601442408</v>
      </c>
      <c r="M23" s="17">
        <f t="shared" si="4"/>
        <v>10.628400012558217</v>
      </c>
      <c r="N23" s="36" t="s">
        <v>52</v>
      </c>
      <c r="O23" s="18"/>
      <c r="P23" s="19" t="s">
        <v>52</v>
      </c>
      <c r="Q23" s="19"/>
      <c r="S23" s="16">
        <f t="shared" si="5"/>
        <v>1.0030928953450977</v>
      </c>
      <c r="T23" s="16">
        <f t="shared" si="9"/>
        <v>1.0266013661348654</v>
      </c>
      <c r="U23" s="22">
        <f t="shared" si="10"/>
        <v>0.10166592292535204</v>
      </c>
      <c r="V23" s="22">
        <f t="shared" si="6"/>
        <v>8.5514588498155408E-2</v>
      </c>
      <c r="W23" s="22">
        <f t="shared" si="7"/>
        <v>1.6151334427196629E-2</v>
      </c>
      <c r="Z23" s="37"/>
    </row>
    <row r="24" spans="1:26">
      <c r="A24" s="61">
        <f t="shared" si="0"/>
        <v>683856</v>
      </c>
      <c r="B24" s="13">
        <v>1872.04</v>
      </c>
      <c r="C24" s="14">
        <v>5.18</v>
      </c>
      <c r="D24" s="15">
        <v>0.27329999999999999</v>
      </c>
      <c r="E24" s="14">
        <v>0.41</v>
      </c>
      <c r="F24" s="14">
        <v>13.130137189999999</v>
      </c>
      <c r="G24" s="15">
        <f t="shared" si="11"/>
        <v>1872.2916666666656</v>
      </c>
      <c r="H24" s="16">
        <f>H21*9/12+H33*3/12</f>
        <v>5.4150000000000009</v>
      </c>
      <c r="I24" s="15">
        <f t="shared" si="1"/>
        <v>123.97725069009736</v>
      </c>
      <c r="J24" s="15">
        <f t="shared" si="2"/>
        <v>6.5411163346725116</v>
      </c>
      <c r="K24" s="17">
        <f t="shared" si="8"/>
        <v>132.74801642293133</v>
      </c>
      <c r="L24" s="15">
        <f t="shared" si="3"/>
        <v>9.8128711936177453</v>
      </c>
      <c r="M24" s="17">
        <f t="shared" si="4"/>
        <v>10.507082380965606</v>
      </c>
      <c r="N24" s="36" t="s">
        <v>52</v>
      </c>
      <c r="O24" s="18"/>
      <c r="P24" s="19" t="s">
        <v>52</v>
      </c>
      <c r="Q24" s="19"/>
      <c r="S24" s="16">
        <f t="shared" si="5"/>
        <v>1.0031093410217495</v>
      </c>
      <c r="T24" s="16">
        <f t="shared" si="9"/>
        <v>1.0073855331848895</v>
      </c>
      <c r="U24" s="22">
        <f t="shared" si="10"/>
        <v>0.10007866793276321</v>
      </c>
      <c r="V24" s="22">
        <f t="shared" si="6"/>
        <v>8.6885497930643041E-2</v>
      </c>
      <c r="W24" s="22">
        <f t="shared" si="7"/>
        <v>1.3193170002120169E-2</v>
      </c>
      <c r="Z24" s="37"/>
    </row>
    <row r="25" spans="1:26">
      <c r="A25" s="61">
        <f t="shared" si="0"/>
        <v>683887</v>
      </c>
      <c r="B25" s="13">
        <v>1872.05</v>
      </c>
      <c r="C25" s="14">
        <v>5.18</v>
      </c>
      <c r="D25" s="15">
        <v>0.2767</v>
      </c>
      <c r="E25" s="14">
        <v>0.41249999999999998</v>
      </c>
      <c r="F25" s="14">
        <v>13.130137189999999</v>
      </c>
      <c r="G25" s="15">
        <f t="shared" si="11"/>
        <v>1872.3749999999989</v>
      </c>
      <c r="H25" s="16">
        <f>H21*8/12+H33*4/12</f>
        <v>5.4333333333333336</v>
      </c>
      <c r="I25" s="15">
        <f t="shared" si="1"/>
        <v>123.97725069009736</v>
      </c>
      <c r="J25" s="15">
        <f t="shared" si="2"/>
        <v>6.6224913640830012</v>
      </c>
      <c r="K25" s="17">
        <f t="shared" si="8"/>
        <v>133.33893302756815</v>
      </c>
      <c r="L25" s="15">
        <f t="shared" si="3"/>
        <v>9.8727057740666346</v>
      </c>
      <c r="M25" s="17">
        <f t="shared" si="4"/>
        <v>10.618206539357503</v>
      </c>
      <c r="N25" s="36" t="s">
        <v>52</v>
      </c>
      <c r="O25" s="18"/>
      <c r="P25" s="19" t="s">
        <v>52</v>
      </c>
      <c r="Q25" s="19"/>
      <c r="S25" s="16">
        <f t="shared" si="5"/>
        <v>1.0031257853321864</v>
      </c>
      <c r="T25" s="16">
        <f t="shared" si="9"/>
        <v>1.0105178383479383</v>
      </c>
      <c r="U25" s="22">
        <f t="shared" si="10"/>
        <v>9.7760663722721741E-2</v>
      </c>
      <c r="V25" s="22">
        <f t="shared" si="6"/>
        <v>8.587668085729061E-2</v>
      </c>
      <c r="W25" s="22">
        <f t="shared" si="7"/>
        <v>1.1883982865431131E-2</v>
      </c>
      <c r="Z25" s="37"/>
    </row>
    <row r="26" spans="1:26">
      <c r="A26" s="61">
        <f t="shared" si="0"/>
        <v>683917</v>
      </c>
      <c r="B26" s="13">
        <v>1872.06</v>
      </c>
      <c r="C26" s="14">
        <v>5.13</v>
      </c>
      <c r="D26" s="15">
        <v>0.28000000000000003</v>
      </c>
      <c r="E26" s="14">
        <v>0.41499999999999998</v>
      </c>
      <c r="F26" s="14">
        <v>13.0349719</v>
      </c>
      <c r="G26" s="15">
        <f t="shared" si="11"/>
        <v>1872.4583333333321</v>
      </c>
      <c r="H26" s="16">
        <f>H21*7/12+H33*5/12</f>
        <v>5.4516666666666662</v>
      </c>
      <c r="I26" s="15">
        <f t="shared" si="1"/>
        <v>123.67695130973014</v>
      </c>
      <c r="J26" s="15">
        <f t="shared" si="2"/>
        <v>6.7503989018956023</v>
      </c>
      <c r="K26" s="17">
        <f t="shared" si="8"/>
        <v>133.62096850662417</v>
      </c>
      <c r="L26" s="15">
        <f t="shared" si="3"/>
        <v>10.005055515309554</v>
      </c>
      <c r="M26" s="17">
        <f t="shared" si="4"/>
        <v>10.809493553654782</v>
      </c>
      <c r="N26" s="36" t="s">
        <v>52</v>
      </c>
      <c r="O26" s="18"/>
      <c r="P26" s="19" t="s">
        <v>52</v>
      </c>
      <c r="Q26" s="19"/>
      <c r="S26" s="16">
        <f t="shared" si="5"/>
        <v>1.0031422282782549</v>
      </c>
      <c r="T26" s="16">
        <f t="shared" si="9"/>
        <v>1.0210771159167262</v>
      </c>
      <c r="U26" s="22">
        <f t="shared" si="10"/>
        <v>9.6471705622548587E-2</v>
      </c>
      <c r="V26" s="22">
        <f t="shared" si="6"/>
        <v>8.4086342005472936E-2</v>
      </c>
      <c r="W26" s="22">
        <f t="shared" si="7"/>
        <v>1.2385363617075651E-2</v>
      </c>
      <c r="Z26" s="37"/>
    </row>
    <row r="27" spans="1:26">
      <c r="A27" s="61">
        <f t="shared" si="0"/>
        <v>683948</v>
      </c>
      <c r="B27" s="13">
        <v>1872.07</v>
      </c>
      <c r="C27" s="14">
        <v>5.0999999999999996</v>
      </c>
      <c r="D27" s="15">
        <v>0.2833</v>
      </c>
      <c r="E27" s="14">
        <v>0.41749999999999998</v>
      </c>
      <c r="F27" s="14">
        <v>12.844641319999999</v>
      </c>
      <c r="G27" s="15">
        <f t="shared" si="11"/>
        <v>1872.5416666666654</v>
      </c>
      <c r="H27" s="16">
        <f>H21*6/12+H33*6/12</f>
        <v>5.4700000000000006</v>
      </c>
      <c r="I27" s="15">
        <f t="shared" si="1"/>
        <v>124.77560953800153</v>
      </c>
      <c r="J27" s="15">
        <f t="shared" si="2"/>
        <v>6.9311627808070275</v>
      </c>
      <c r="K27" s="17">
        <f t="shared" si="8"/>
        <v>135.43199983556735</v>
      </c>
      <c r="L27" s="15">
        <f t="shared" si="3"/>
        <v>10.21447391806189</v>
      </c>
      <c r="M27" s="17">
        <f t="shared" si="4"/>
        <v>11.086835280656739</v>
      </c>
      <c r="N27" s="36" t="s">
        <v>52</v>
      </c>
      <c r="O27" s="18"/>
      <c r="P27" s="19" t="s">
        <v>52</v>
      </c>
      <c r="Q27" s="19"/>
      <c r="S27" s="16">
        <f t="shared" si="5"/>
        <v>1.0031586698618002</v>
      </c>
      <c r="T27" s="16">
        <f t="shared" si="9"/>
        <v>1.0394633320598912</v>
      </c>
      <c r="U27" s="22">
        <f t="shared" si="10"/>
        <v>0.10250040147031392</v>
      </c>
      <c r="V27" s="22">
        <f t="shared" si="6"/>
        <v>8.3452520669814678E-2</v>
      </c>
      <c r="W27" s="22">
        <f t="shared" si="7"/>
        <v>1.9047880800499239E-2</v>
      </c>
      <c r="Z27" s="37"/>
    </row>
    <row r="28" spans="1:26">
      <c r="A28" s="61">
        <f t="shared" si="0"/>
        <v>683979</v>
      </c>
      <c r="B28" s="13">
        <v>1872.08</v>
      </c>
      <c r="C28" s="14">
        <v>5.04</v>
      </c>
      <c r="D28" s="15">
        <v>0.28670000000000001</v>
      </c>
      <c r="E28" s="14">
        <v>0.42</v>
      </c>
      <c r="F28" s="14">
        <v>12.93980661</v>
      </c>
      <c r="G28" s="15">
        <f t="shared" si="11"/>
        <v>1872.6249999999986</v>
      </c>
      <c r="H28" s="16">
        <f>H21*5/12+H33*7/12</f>
        <v>5.4883333333333333</v>
      </c>
      <c r="I28" s="15">
        <f t="shared" si="1"/>
        <v>122.40079992972944</v>
      </c>
      <c r="J28" s="15">
        <f t="shared" si="2"/>
        <v>6.9627597896534592</v>
      </c>
      <c r="K28" s="17">
        <f t="shared" si="8"/>
        <v>133.48415515272998</v>
      </c>
      <c r="L28" s="15">
        <f t="shared" si="3"/>
        <v>10.200066660810787</v>
      </c>
      <c r="M28" s="17">
        <f t="shared" si="4"/>
        <v>11.123679596060832</v>
      </c>
      <c r="N28" s="36" t="s">
        <v>52</v>
      </c>
      <c r="O28" s="18"/>
      <c r="P28" s="19" t="s">
        <v>52</v>
      </c>
      <c r="Q28" s="19"/>
      <c r="S28" s="16">
        <f t="shared" si="5"/>
        <v>1.0031751100846626</v>
      </c>
      <c r="T28" s="16">
        <f t="shared" si="9"/>
        <v>1.0350778150153286</v>
      </c>
      <c r="U28" s="22">
        <f t="shared" si="10"/>
        <v>0.10684171794485087</v>
      </c>
      <c r="V28" s="22">
        <f t="shared" si="6"/>
        <v>8.3249217682672683E-2</v>
      </c>
      <c r="W28" s="22">
        <f t="shared" si="7"/>
        <v>2.3592500262178184E-2</v>
      </c>
      <c r="Z28" s="37"/>
    </row>
    <row r="29" spans="1:26">
      <c r="A29" s="61">
        <f t="shared" si="0"/>
        <v>684009</v>
      </c>
      <c r="B29" s="13">
        <v>1872.09</v>
      </c>
      <c r="C29" s="14">
        <v>4.95</v>
      </c>
      <c r="D29" s="15">
        <v>0.28999999999999998</v>
      </c>
      <c r="E29" s="14">
        <v>0.42249999999999999</v>
      </c>
      <c r="F29" s="14">
        <v>13.0349719</v>
      </c>
      <c r="G29" s="15">
        <f t="shared" si="11"/>
        <v>1872.7083333333319</v>
      </c>
      <c r="H29" s="16">
        <f>H21*4/12+H33*8/12</f>
        <v>5.5066666666666668</v>
      </c>
      <c r="I29" s="15">
        <f t="shared" si="1"/>
        <v>119.33740915851155</v>
      </c>
      <c r="J29" s="15">
        <f t="shared" si="2"/>
        <v>6.9914845769633018</v>
      </c>
      <c r="K29" s="17">
        <f t="shared" si="8"/>
        <v>130.77875539346485</v>
      </c>
      <c r="L29" s="15">
        <f t="shared" si="3"/>
        <v>10.185869771610328</v>
      </c>
      <c r="M29" s="17">
        <f t="shared" si="4"/>
        <v>11.162429121967454</v>
      </c>
      <c r="N29" s="36" t="s">
        <v>52</v>
      </c>
      <c r="O29" s="18"/>
      <c r="P29" s="19" t="s">
        <v>52</v>
      </c>
      <c r="Q29" s="19"/>
      <c r="S29" s="16">
        <f t="shared" si="5"/>
        <v>1.0031915489486818</v>
      </c>
      <c r="T29" s="16">
        <f t="shared" si="9"/>
        <v>1.0307834454158584</v>
      </c>
      <c r="U29" s="22">
        <f t="shared" si="10"/>
        <v>0.11370306084803916</v>
      </c>
      <c r="V29" s="22">
        <f t="shared" si="6"/>
        <v>8.6993117135232945E-2</v>
      </c>
      <c r="W29" s="22">
        <f t="shared" si="7"/>
        <v>2.6709943712806217E-2</v>
      </c>
      <c r="Z29" s="37"/>
    </row>
    <row r="30" spans="1:26">
      <c r="A30" s="61">
        <f t="shared" si="0"/>
        <v>683735</v>
      </c>
      <c r="B30" s="13">
        <v>1872.1</v>
      </c>
      <c r="C30" s="14">
        <v>4.97</v>
      </c>
      <c r="D30" s="15">
        <v>0.29330000000000001</v>
      </c>
      <c r="E30" s="14">
        <v>0.42499999999999999</v>
      </c>
      <c r="F30" s="14">
        <v>12.74947603</v>
      </c>
      <c r="G30" s="15">
        <f t="shared" si="11"/>
        <v>1872.7916666666652</v>
      </c>
      <c r="H30" s="16">
        <f>H21*3/12+H33*9/12</f>
        <v>5.5249999999999995</v>
      </c>
      <c r="I30" s="15">
        <f t="shared" si="1"/>
        <v>122.50267080191533</v>
      </c>
      <c r="J30" s="15">
        <f t="shared" si="2"/>
        <v>7.2293829670426097</v>
      </c>
      <c r="K30" s="17">
        <f t="shared" si="8"/>
        <v>134.90769079813955</v>
      </c>
      <c r="L30" s="15">
        <f t="shared" si="3"/>
        <v>10.475580501169823</v>
      </c>
      <c r="M30" s="17">
        <f t="shared" si="4"/>
        <v>11.536371949539099</v>
      </c>
      <c r="N30" s="36" t="s">
        <v>52</v>
      </c>
      <c r="O30" s="18"/>
      <c r="P30" s="19" t="s">
        <v>52</v>
      </c>
      <c r="Q30" s="19"/>
      <c r="S30" s="16">
        <f t="shared" si="5"/>
        <v>1.0032079864556935</v>
      </c>
      <c r="T30" s="16">
        <f t="shared" si="9"/>
        <v>1.0572289881054313</v>
      </c>
      <c r="U30" s="22">
        <f t="shared" si="10"/>
        <v>0.10870071962282002</v>
      </c>
      <c r="V30" s="22">
        <f t="shared" si="6"/>
        <v>8.5572332702204434E-2</v>
      </c>
      <c r="W30" s="22">
        <f t="shared" si="7"/>
        <v>2.3128386920615585E-2</v>
      </c>
      <c r="Z30" s="37"/>
    </row>
    <row r="31" spans="1:26">
      <c r="A31" s="61">
        <f t="shared" si="0"/>
        <v>684070</v>
      </c>
      <c r="B31" s="13">
        <v>1872.11</v>
      </c>
      <c r="C31" s="14">
        <v>4.95</v>
      </c>
      <c r="D31" s="15">
        <v>0.29670000000000002</v>
      </c>
      <c r="E31" s="14">
        <v>0.42749999999999999</v>
      </c>
      <c r="F31" s="14">
        <v>13.130137189999999</v>
      </c>
      <c r="G31" s="15">
        <f t="shared" si="11"/>
        <v>1872.8749999999984</v>
      </c>
      <c r="H31" s="16">
        <f>H21*2/12+H33*10/12</f>
        <v>5.543333333333333</v>
      </c>
      <c r="I31" s="15">
        <f t="shared" si="1"/>
        <v>118.47246928879962</v>
      </c>
      <c r="J31" s="15">
        <f t="shared" si="2"/>
        <v>7.1011680076741106</v>
      </c>
      <c r="K31" s="17">
        <f t="shared" si="8"/>
        <v>131.1210658884514</v>
      </c>
      <c r="L31" s="15">
        <f t="shared" si="3"/>
        <v>10.231713256759967</v>
      </c>
      <c r="M31" s="17">
        <f t="shared" si="4"/>
        <v>11.324092054002621</v>
      </c>
      <c r="N31" s="36" t="s">
        <v>52</v>
      </c>
      <c r="O31" s="18"/>
      <c r="P31" s="19" t="s">
        <v>52</v>
      </c>
      <c r="Q31" s="19"/>
      <c r="S31" s="16">
        <f t="shared" si="5"/>
        <v>1.0032244226075313</v>
      </c>
      <c r="T31" s="16">
        <f t="shared" si="9"/>
        <v>1.0298716812178139</v>
      </c>
      <c r="U31" s="22">
        <f t="shared" si="10"/>
        <v>0.10855245783606438</v>
      </c>
      <c r="V31" s="22">
        <f t="shared" si="6"/>
        <v>8.9766167685533693E-2</v>
      </c>
      <c r="W31" s="22">
        <f t="shared" si="7"/>
        <v>1.8786290150530682E-2</v>
      </c>
      <c r="Z31" s="37"/>
    </row>
    <row r="32" spans="1:26">
      <c r="A32" s="61">
        <f t="shared" si="0"/>
        <v>684101</v>
      </c>
      <c r="B32" s="13">
        <v>1872.12</v>
      </c>
      <c r="C32" s="14">
        <v>5.07</v>
      </c>
      <c r="D32" s="15">
        <v>0.3</v>
      </c>
      <c r="E32" s="14">
        <v>0.43</v>
      </c>
      <c r="F32" s="14">
        <v>12.93980661</v>
      </c>
      <c r="G32" s="15">
        <f t="shared" si="11"/>
        <v>1872.9583333333317</v>
      </c>
      <c r="H32" s="16">
        <f>H21*1/12+H33*11/12</f>
        <v>5.5616666666666665</v>
      </c>
      <c r="I32" s="15">
        <f t="shared" si="1"/>
        <v>123.12937611978737</v>
      </c>
      <c r="J32" s="15">
        <f t="shared" si="2"/>
        <v>7.2857619005791339</v>
      </c>
      <c r="K32" s="17">
        <f t="shared" si="8"/>
        <v>136.94713105293172</v>
      </c>
      <c r="L32" s="15">
        <f t="shared" si="3"/>
        <v>10.442925390830093</v>
      </c>
      <c r="M32" s="17">
        <f t="shared" si="4"/>
        <v>11.614845434469554</v>
      </c>
      <c r="N32" s="36" t="s">
        <v>52</v>
      </c>
      <c r="O32" s="18"/>
      <c r="P32" s="19" t="s">
        <v>52</v>
      </c>
      <c r="Q32" s="19"/>
      <c r="S32" s="16">
        <f t="shared" si="5"/>
        <v>1.0032408574060259</v>
      </c>
      <c r="T32" s="16">
        <f t="shared" si="9"/>
        <v>1.0483895674210992</v>
      </c>
      <c r="U32" s="22">
        <f t="shared" si="10"/>
        <v>0.10586247483438749</v>
      </c>
      <c r="V32" s="22">
        <f t="shared" si="6"/>
        <v>8.9178020285641146E-2</v>
      </c>
      <c r="W32" s="22">
        <f t="shared" si="7"/>
        <v>1.6684454548746341E-2</v>
      </c>
      <c r="Z32" s="37"/>
    </row>
    <row r="33" spans="1:26">
      <c r="A33" s="61">
        <f t="shared" si="0"/>
        <v>684132</v>
      </c>
      <c r="B33" s="13">
        <v>1873.01</v>
      </c>
      <c r="C33" s="14">
        <v>5.1100000000000003</v>
      </c>
      <c r="D33" s="15">
        <v>0.30249999999999999</v>
      </c>
      <c r="E33" s="14">
        <v>0.4325</v>
      </c>
      <c r="F33" s="14">
        <v>12.93980661</v>
      </c>
      <c r="G33" s="15">
        <f t="shared" si="11"/>
        <v>1873.0416666666649</v>
      </c>
      <c r="H33" s="16">
        <v>5.58</v>
      </c>
      <c r="I33" s="15">
        <f t="shared" si="1"/>
        <v>124.1008110398646</v>
      </c>
      <c r="J33" s="15">
        <f t="shared" si="2"/>
        <v>7.3464765830839598</v>
      </c>
      <c r="K33" s="17">
        <f t="shared" si="8"/>
        <v>138.70849084992253</v>
      </c>
      <c r="L33" s="15">
        <f t="shared" si="3"/>
        <v>10.503640073334918</v>
      </c>
      <c r="M33" s="17">
        <f t="shared" si="4"/>
        <v>11.740004362542365</v>
      </c>
      <c r="N33" s="36" t="s">
        <v>52</v>
      </c>
      <c r="O33" s="18"/>
      <c r="P33" s="19" t="s">
        <v>52</v>
      </c>
      <c r="Q33" s="19"/>
      <c r="S33" s="16">
        <f t="shared" si="5"/>
        <v>1.0053472215787504</v>
      </c>
      <c r="T33" s="16">
        <f t="shared" si="9"/>
        <v>1.0517872485150761</v>
      </c>
      <c r="U33" s="22">
        <f t="shared" si="10"/>
        <v>0.1043883357395603</v>
      </c>
      <c r="V33" s="22">
        <f t="shared" si="6"/>
        <v>8.9146981124955227E-2</v>
      </c>
      <c r="W33" s="22">
        <f t="shared" si="7"/>
        <v>1.5241354614605074E-2</v>
      </c>
      <c r="Z33" s="37"/>
    </row>
    <row r="34" spans="1:26">
      <c r="A34" s="61">
        <f t="shared" si="0"/>
        <v>684160</v>
      </c>
      <c r="B34" s="13">
        <v>1873.02</v>
      </c>
      <c r="C34" s="14">
        <v>5.15</v>
      </c>
      <c r="D34" s="15">
        <v>0.30499999999999999</v>
      </c>
      <c r="E34" s="14">
        <v>0.435</v>
      </c>
      <c r="F34" s="14">
        <v>13.225221489999999</v>
      </c>
      <c r="G34" s="15">
        <f t="shared" si="11"/>
        <v>1873.1249999999982</v>
      </c>
      <c r="H34" s="16">
        <f>H33*11/12+H45*1/12</f>
        <v>5.5708333333333337</v>
      </c>
      <c r="I34" s="15">
        <f t="shared" si="1"/>
        <v>122.37304881613751</v>
      </c>
      <c r="J34" s="15">
        <f t="shared" si="2"/>
        <v>7.2473359007615406</v>
      </c>
      <c r="K34" s="17">
        <f t="shared" si="8"/>
        <v>137.45239077151513</v>
      </c>
      <c r="L34" s="15">
        <f t="shared" si="3"/>
        <v>10.336364317479575</v>
      </c>
      <c r="M34" s="17">
        <f t="shared" si="4"/>
        <v>11.610056307885257</v>
      </c>
      <c r="N34" s="36" t="s">
        <v>52</v>
      </c>
      <c r="O34" s="18"/>
      <c r="P34" s="19" t="s">
        <v>52</v>
      </c>
      <c r="Q34" s="19"/>
      <c r="S34" s="16">
        <f t="shared" si="5"/>
        <v>1.0053398720295676</v>
      </c>
      <c r="T34" s="16">
        <f t="shared" si="9"/>
        <v>1.0345912828835473</v>
      </c>
      <c r="U34" s="22">
        <f t="shared" si="10"/>
        <v>0.10236955495561761</v>
      </c>
      <c r="V34" s="22">
        <f t="shared" si="6"/>
        <v>9.0247718971019575E-2</v>
      </c>
      <c r="W34" s="22">
        <f t="shared" si="7"/>
        <v>1.2121835984598039E-2</v>
      </c>
      <c r="Z34" s="37"/>
    </row>
    <row r="35" spans="1:26">
      <c r="A35" s="61">
        <f t="shared" si="0"/>
        <v>684191</v>
      </c>
      <c r="B35" s="13">
        <v>1873.03</v>
      </c>
      <c r="C35" s="14">
        <v>5.1100000000000003</v>
      </c>
      <c r="D35" s="15">
        <v>0.3075</v>
      </c>
      <c r="E35" s="14">
        <v>0.4375</v>
      </c>
      <c r="F35" s="14">
        <v>13.225221489999999</v>
      </c>
      <c r="G35" s="15">
        <f t="shared" si="11"/>
        <v>1873.2083333333314</v>
      </c>
      <c r="H35" s="16">
        <f>H33*10/12+H45*2/12</f>
        <v>5.5616666666666656</v>
      </c>
      <c r="I35" s="15">
        <f t="shared" si="1"/>
        <v>121.42257853407042</v>
      </c>
      <c r="J35" s="15">
        <f t="shared" si="2"/>
        <v>7.3067402933907344</v>
      </c>
      <c r="K35" s="17">
        <f t="shared" si="8"/>
        <v>137.06872511766258</v>
      </c>
      <c r="L35" s="15">
        <f t="shared" si="3"/>
        <v>10.395768710108769</v>
      </c>
      <c r="M35" s="17">
        <f t="shared" si="4"/>
        <v>11.735336054594397</v>
      </c>
      <c r="N35" s="36" t="s">
        <v>52</v>
      </c>
      <c r="O35" s="18"/>
      <c r="P35" s="19" t="s">
        <v>52</v>
      </c>
      <c r="Q35" s="19"/>
      <c r="S35" s="16">
        <f t="shared" si="5"/>
        <v>1.0053325226495526</v>
      </c>
      <c r="T35" s="16">
        <f t="shared" si="9"/>
        <v>1.0401158679370517</v>
      </c>
      <c r="U35" s="22">
        <f t="shared" si="10"/>
        <v>0.10559090483294353</v>
      </c>
      <c r="V35" s="22">
        <f t="shared" si="6"/>
        <v>9.1036886852623455E-2</v>
      </c>
      <c r="W35" s="22">
        <f t="shared" si="7"/>
        <v>1.4554017980320078E-2</v>
      </c>
      <c r="Z35" s="37"/>
    </row>
    <row r="36" spans="1:26">
      <c r="A36" s="61">
        <f t="shared" si="0"/>
        <v>684221</v>
      </c>
      <c r="B36" s="13">
        <v>1873.04</v>
      </c>
      <c r="C36" s="14">
        <v>5.04</v>
      </c>
      <c r="D36" s="15">
        <v>0.31</v>
      </c>
      <c r="E36" s="14">
        <v>0.44</v>
      </c>
      <c r="F36" s="14">
        <v>13.225221489999999</v>
      </c>
      <c r="G36" s="15">
        <f t="shared" si="11"/>
        <v>1873.2916666666647</v>
      </c>
      <c r="H36" s="16">
        <f>H33*9/12+H45*3/12</f>
        <v>5.5524999999999993</v>
      </c>
      <c r="I36" s="15">
        <f t="shared" si="1"/>
        <v>119.75925554045301</v>
      </c>
      <c r="J36" s="15">
        <f t="shared" si="2"/>
        <v>7.3661446860199273</v>
      </c>
      <c r="K36" s="17">
        <f t="shared" si="8"/>
        <v>135.88401500167495</v>
      </c>
      <c r="L36" s="15">
        <f t="shared" si="3"/>
        <v>10.455173102737961</v>
      </c>
      <c r="M36" s="17">
        <f t="shared" si="4"/>
        <v>11.862890198558924</v>
      </c>
      <c r="N36" s="36" t="s">
        <v>52</v>
      </c>
      <c r="O36" s="18"/>
      <c r="P36" s="19" t="s">
        <v>52</v>
      </c>
      <c r="Q36" s="19"/>
      <c r="S36" s="16">
        <f t="shared" si="5"/>
        <v>1.0053251734388198</v>
      </c>
      <c r="T36" s="16">
        <f t="shared" si="9"/>
        <v>1.0456623093609851</v>
      </c>
      <c r="U36" s="22">
        <f t="shared" si="10"/>
        <v>0.11040916305818338</v>
      </c>
      <c r="V36" s="22">
        <f t="shared" si="6"/>
        <v>9.1838133322106108E-2</v>
      </c>
      <c r="W36" s="22">
        <f t="shared" si="7"/>
        <v>1.8571029736077271E-2</v>
      </c>
      <c r="Z36" s="37"/>
    </row>
    <row r="37" spans="1:26">
      <c r="A37" s="61">
        <f t="shared" si="0"/>
        <v>684252</v>
      </c>
      <c r="B37" s="13">
        <v>1873.05</v>
      </c>
      <c r="C37" s="14">
        <v>5.05</v>
      </c>
      <c r="D37" s="15">
        <v>0.3125</v>
      </c>
      <c r="E37" s="14">
        <v>0.4425</v>
      </c>
      <c r="F37" s="14">
        <v>12.93980661</v>
      </c>
      <c r="G37" s="15">
        <f t="shared" si="11"/>
        <v>1873.374999999998</v>
      </c>
      <c r="H37" s="16">
        <f>H33*8/12+H45*4/12</f>
        <v>5.543333333333333</v>
      </c>
      <c r="I37" s="15">
        <f t="shared" si="1"/>
        <v>122.64365865974875</v>
      </c>
      <c r="J37" s="15">
        <f t="shared" si="2"/>
        <v>7.5893353131032635</v>
      </c>
      <c r="K37" s="17">
        <f t="shared" si="8"/>
        <v>139.87438207077142</v>
      </c>
      <c r="L37" s="15">
        <f t="shared" si="3"/>
        <v>10.746498803354223</v>
      </c>
      <c r="M37" s="17">
        <f t="shared" si="4"/>
        <v>12.256319617092348</v>
      </c>
      <c r="N37" s="36" t="s">
        <v>52</v>
      </c>
      <c r="O37" s="18"/>
      <c r="P37" s="19" t="s">
        <v>52</v>
      </c>
      <c r="Q37" s="19"/>
      <c r="S37" s="16">
        <f t="shared" si="5"/>
        <v>1.0053178243974839</v>
      </c>
      <c r="T37" s="16">
        <f t="shared" si="9"/>
        <v>1.0744177639884591</v>
      </c>
      <c r="U37" s="22">
        <f t="shared" si="10"/>
        <v>0.10688473560051936</v>
      </c>
      <c r="V37" s="22">
        <f t="shared" si="6"/>
        <v>9.0269518999617882E-2</v>
      </c>
      <c r="W37" s="22">
        <f t="shared" si="7"/>
        <v>1.6615216600901483E-2</v>
      </c>
      <c r="Z37" s="37"/>
    </row>
    <row r="38" spans="1:26">
      <c r="A38" s="61">
        <f t="shared" si="0"/>
        <v>684282</v>
      </c>
      <c r="B38" s="13">
        <v>1873.06</v>
      </c>
      <c r="C38" s="14">
        <v>4.9800000000000004</v>
      </c>
      <c r="D38" s="15">
        <v>0.315</v>
      </c>
      <c r="E38" s="14">
        <v>0.44500000000000001</v>
      </c>
      <c r="F38" s="14">
        <v>12.559226450000001</v>
      </c>
      <c r="G38" s="15">
        <f t="shared" si="11"/>
        <v>1873.4583333333312</v>
      </c>
      <c r="H38" s="16">
        <f>H33*7/12+H45*5/12</f>
        <v>5.5341666666666667</v>
      </c>
      <c r="I38" s="15">
        <f t="shared" si="1"/>
        <v>124.60858287972032</v>
      </c>
      <c r="J38" s="15">
        <f t="shared" si="2"/>
        <v>7.8818681941991766</v>
      </c>
      <c r="K38" s="17">
        <f t="shared" si="8"/>
        <v>142.8644688421609</v>
      </c>
      <c r="L38" s="15">
        <f t="shared" si="3"/>
        <v>11.134702687043282</v>
      </c>
      <c r="M38" s="17">
        <f t="shared" si="4"/>
        <v>12.766001733887872</v>
      </c>
      <c r="N38" s="36" t="s">
        <v>52</v>
      </c>
      <c r="O38" s="18"/>
      <c r="P38" s="19" t="s">
        <v>52</v>
      </c>
      <c r="Q38" s="19"/>
      <c r="S38" s="16">
        <f t="shared" si="5"/>
        <v>1.005310475525659</v>
      </c>
      <c r="T38" s="16">
        <f t="shared" si="9"/>
        <v>1.1128623698390758</v>
      </c>
      <c r="U38" s="22">
        <f t="shared" si="10"/>
        <v>0.10928658872736308</v>
      </c>
      <c r="V38" s="22">
        <f t="shared" si="6"/>
        <v>8.9995542543321427E-2</v>
      </c>
      <c r="W38" s="22">
        <f t="shared" si="7"/>
        <v>1.9291046184041649E-2</v>
      </c>
      <c r="Z38" s="37"/>
    </row>
    <row r="39" spans="1:26">
      <c r="A39" s="61">
        <f t="shared" si="0"/>
        <v>684313</v>
      </c>
      <c r="B39" s="13">
        <v>1873.07</v>
      </c>
      <c r="C39" s="14">
        <v>4.97</v>
      </c>
      <c r="D39" s="15">
        <v>0.3175</v>
      </c>
      <c r="E39" s="14">
        <v>0.44750000000000001</v>
      </c>
      <c r="F39" s="14">
        <v>12.559226450000001</v>
      </c>
      <c r="G39" s="15">
        <f t="shared" si="11"/>
        <v>1873.5416666666645</v>
      </c>
      <c r="H39" s="16">
        <f>H33*6/12+H45*6/12</f>
        <v>5.5250000000000004</v>
      </c>
      <c r="I39" s="15">
        <f t="shared" si="1"/>
        <v>124.35836484180922</v>
      </c>
      <c r="J39" s="15">
        <f t="shared" si="2"/>
        <v>7.9444227036769473</v>
      </c>
      <c r="K39" s="17">
        <f t="shared" si="8"/>
        <v>143.33661965535242</v>
      </c>
      <c r="L39" s="15">
        <f t="shared" si="3"/>
        <v>11.197257196521052</v>
      </c>
      <c r="M39" s="17">
        <f t="shared" si="4"/>
        <v>12.906063842207285</v>
      </c>
      <c r="N39" s="36" t="s">
        <v>52</v>
      </c>
      <c r="O39" s="18"/>
      <c r="P39" s="19" t="s">
        <v>52</v>
      </c>
      <c r="Q39" s="19"/>
      <c r="S39" s="16">
        <f t="shared" si="5"/>
        <v>1.0053031268234605</v>
      </c>
      <c r="T39" s="16">
        <f t="shared" si="9"/>
        <v>1.1187721982175332</v>
      </c>
      <c r="U39" s="22">
        <f t="shared" si="10"/>
        <v>0.10995788113977456</v>
      </c>
      <c r="V39" s="22">
        <f t="shared" si="6"/>
        <v>9.1958923783486357E-2</v>
      </c>
      <c r="W39" s="22">
        <f t="shared" si="7"/>
        <v>1.7998957356288203E-2</v>
      </c>
      <c r="Z39" s="37"/>
    </row>
    <row r="40" spans="1:26">
      <c r="A40" s="61">
        <f t="shared" si="0"/>
        <v>684344</v>
      </c>
      <c r="B40" s="13">
        <v>1873.08</v>
      </c>
      <c r="C40" s="14">
        <v>4.97</v>
      </c>
      <c r="D40" s="15">
        <v>0.32</v>
      </c>
      <c r="E40" s="14">
        <v>0.45</v>
      </c>
      <c r="F40" s="14">
        <v>12.559226450000001</v>
      </c>
      <c r="G40" s="15">
        <f t="shared" si="11"/>
        <v>1873.6249999999977</v>
      </c>
      <c r="H40" s="16">
        <f>H33*5/12+H45*7/12</f>
        <v>5.5158333333333331</v>
      </c>
      <c r="I40" s="15">
        <f t="shared" si="1"/>
        <v>124.35836484180922</v>
      </c>
      <c r="J40" s="15">
        <f t="shared" si="2"/>
        <v>8.0069772131547197</v>
      </c>
      <c r="K40" s="17">
        <f t="shared" si="8"/>
        <v>144.10569608542806</v>
      </c>
      <c r="L40" s="15">
        <f t="shared" si="3"/>
        <v>11.259811705998823</v>
      </c>
      <c r="M40" s="17">
        <f t="shared" si="4"/>
        <v>13.047799444354654</v>
      </c>
      <c r="N40" s="36" t="s">
        <v>52</v>
      </c>
      <c r="O40" s="18"/>
      <c r="P40" s="19" t="s">
        <v>52</v>
      </c>
      <c r="Q40" s="19"/>
      <c r="S40" s="16">
        <f t="shared" si="5"/>
        <v>1.0052957782910019</v>
      </c>
      <c r="T40" s="16">
        <f t="shared" si="9"/>
        <v>1.1247051890712423</v>
      </c>
      <c r="U40" s="22">
        <f t="shared" si="10"/>
        <v>0.10477284115871544</v>
      </c>
      <c r="V40" s="22">
        <f t="shared" si="6"/>
        <v>9.1718313746155467E-2</v>
      </c>
      <c r="W40" s="22">
        <f t="shared" si="7"/>
        <v>1.3054527412559969E-2</v>
      </c>
      <c r="Z40" s="37"/>
    </row>
    <row r="41" spans="1:26">
      <c r="A41" s="61">
        <f t="shared" si="0"/>
        <v>684374</v>
      </c>
      <c r="B41" s="13">
        <v>1873.09</v>
      </c>
      <c r="C41" s="14">
        <v>4.59</v>
      </c>
      <c r="D41" s="15">
        <v>0.32250000000000001</v>
      </c>
      <c r="E41" s="14">
        <v>0.45250000000000001</v>
      </c>
      <c r="F41" s="14">
        <v>12.559226450000001</v>
      </c>
      <c r="G41" s="15">
        <f t="shared" si="11"/>
        <v>1873.708333333331</v>
      </c>
      <c r="H41" s="16">
        <f>H33*4/12+H45*8/12</f>
        <v>5.5066666666666668</v>
      </c>
      <c r="I41" s="15">
        <f t="shared" si="1"/>
        <v>114.850079401188</v>
      </c>
      <c r="J41" s="15">
        <f t="shared" si="2"/>
        <v>8.0695317226324903</v>
      </c>
      <c r="K41" s="17">
        <f t="shared" si="8"/>
        <v>133.86679791034422</v>
      </c>
      <c r="L41" s="15">
        <f t="shared" si="3"/>
        <v>11.322366215476595</v>
      </c>
      <c r="M41" s="17">
        <f t="shared" si="4"/>
        <v>13.197108072860733</v>
      </c>
      <c r="N41" s="36" t="s">
        <v>52</v>
      </c>
      <c r="O41" s="18"/>
      <c r="P41" s="19" t="s">
        <v>52</v>
      </c>
      <c r="Q41" s="19"/>
      <c r="S41" s="16">
        <f t="shared" si="5"/>
        <v>1.0052884299283993</v>
      </c>
      <c r="T41" s="16">
        <f t="shared" si="9"/>
        <v>1.130661378395303</v>
      </c>
      <c r="U41" s="22">
        <f t="shared" si="10"/>
        <v>0.11585285902884657</v>
      </c>
      <c r="V41" s="22">
        <f t="shared" si="6"/>
        <v>9.2598763330255851E-2</v>
      </c>
      <c r="W41" s="22">
        <f t="shared" si="7"/>
        <v>2.3254095698590715E-2</v>
      </c>
      <c r="Z41" s="37"/>
    </row>
    <row r="42" spans="1:26">
      <c r="A42" s="61">
        <f t="shared" si="0"/>
        <v>684101</v>
      </c>
      <c r="B42" s="13">
        <v>1873.1</v>
      </c>
      <c r="C42" s="14">
        <v>4.1900000000000004</v>
      </c>
      <c r="D42" s="15">
        <v>0.32500000000000001</v>
      </c>
      <c r="E42" s="14">
        <v>0.45500000000000002</v>
      </c>
      <c r="F42" s="14">
        <v>12.273811569999999</v>
      </c>
      <c r="G42" s="15">
        <f t="shared" si="11"/>
        <v>1873.7916666666642</v>
      </c>
      <c r="H42" s="16">
        <f>H33*3/12+H45*9/12</f>
        <v>5.4975000000000005</v>
      </c>
      <c r="I42" s="15">
        <f t="shared" si="1"/>
        <v>107.27933596588535</v>
      </c>
      <c r="J42" s="15">
        <f t="shared" si="2"/>
        <v>8.3211895438932544</v>
      </c>
      <c r="K42" s="17">
        <f t="shared" si="8"/>
        <v>125.85075122556181</v>
      </c>
      <c r="L42" s="15">
        <f t="shared" si="3"/>
        <v>11.649665361450555</v>
      </c>
      <c r="M42" s="17">
        <f t="shared" si="4"/>
        <v>13.666370359816376</v>
      </c>
      <c r="N42" s="36" t="s">
        <v>52</v>
      </c>
      <c r="O42" s="18"/>
      <c r="P42" s="19" t="s">
        <v>52</v>
      </c>
      <c r="Q42" s="19"/>
      <c r="S42" s="16">
        <f t="shared" si="5"/>
        <v>1.0052810817357669</v>
      </c>
      <c r="T42" s="16">
        <f t="shared" si="9"/>
        <v>1.1630722161205505</v>
      </c>
      <c r="U42" s="22">
        <f t="shared" si="10"/>
        <v>0.12024919033565884</v>
      </c>
      <c r="V42" s="22">
        <f t="shared" si="6"/>
        <v>8.9851257398516404E-2</v>
      </c>
      <c r="W42" s="22">
        <f t="shared" si="7"/>
        <v>3.0397932937142436E-2</v>
      </c>
      <c r="Z42" s="37"/>
    </row>
    <row r="43" spans="1:26">
      <c r="A43" s="61">
        <f t="shared" si="0"/>
        <v>684435</v>
      </c>
      <c r="B43" s="13">
        <v>1873.11</v>
      </c>
      <c r="C43" s="14">
        <v>4.04</v>
      </c>
      <c r="D43" s="15">
        <v>0.32750000000000001</v>
      </c>
      <c r="E43" s="14">
        <v>0.45750000000000002</v>
      </c>
      <c r="F43" s="14">
        <v>11.893231399999999</v>
      </c>
      <c r="G43" s="15">
        <f t="shared" si="11"/>
        <v>1873.8749999999975</v>
      </c>
      <c r="H43" s="16">
        <f>H33*2/12+H45*10/12</f>
        <v>5.4883333333333324</v>
      </c>
      <c r="I43" s="15">
        <f t="shared" si="1"/>
        <v>106.74879999391928</v>
      </c>
      <c r="J43" s="15">
        <f t="shared" si="2"/>
        <v>8.6535227717842993</v>
      </c>
      <c r="K43" s="17">
        <f t="shared" si="8"/>
        <v>126.07433586055208</v>
      </c>
      <c r="L43" s="15">
        <f t="shared" si="3"/>
        <v>12.088508910202492</v>
      </c>
      <c r="M43" s="17">
        <f t="shared" si="4"/>
        <v>14.276982340644203</v>
      </c>
      <c r="N43" s="36" t="s">
        <v>52</v>
      </c>
      <c r="O43" s="18"/>
      <c r="P43" s="19" t="s">
        <v>52</v>
      </c>
      <c r="Q43" s="19"/>
      <c r="S43" s="16">
        <f t="shared" si="5"/>
        <v>1.0052737337132196</v>
      </c>
      <c r="T43" s="16">
        <f t="shared" si="9"/>
        <v>1.2066290414056366</v>
      </c>
      <c r="U43" s="22">
        <f t="shared" si="10"/>
        <v>0.12342998034291397</v>
      </c>
      <c r="V43" s="22">
        <f t="shared" si="6"/>
        <v>8.7312017371285355E-2</v>
      </c>
      <c r="W43" s="22">
        <f t="shared" si="7"/>
        <v>3.6117962971628614E-2</v>
      </c>
      <c r="Z43" s="37"/>
    </row>
    <row r="44" spans="1:26">
      <c r="A44" s="61">
        <f t="shared" si="0"/>
        <v>684466</v>
      </c>
      <c r="B44" s="13">
        <v>1873.12</v>
      </c>
      <c r="C44" s="14">
        <v>4.42</v>
      </c>
      <c r="D44" s="15">
        <v>0.33</v>
      </c>
      <c r="E44" s="14">
        <v>0.46</v>
      </c>
      <c r="F44" s="14">
        <v>12.178646280000001</v>
      </c>
      <c r="G44" s="15">
        <f t="shared" si="11"/>
        <v>1873.9583333333308</v>
      </c>
      <c r="H44" s="16">
        <f>H33*1/12+H45*11/12</f>
        <v>5.4791666666666661</v>
      </c>
      <c r="I44" s="15">
        <f t="shared" si="1"/>
        <v>114.05248646403749</v>
      </c>
      <c r="J44" s="15">
        <f t="shared" si="2"/>
        <v>8.5152308898489526</v>
      </c>
      <c r="K44" s="17">
        <f t="shared" si="8"/>
        <v>135.53833071925601</v>
      </c>
      <c r="L44" s="15">
        <f t="shared" si="3"/>
        <v>11.869715785850056</v>
      </c>
      <c r="M44" s="17">
        <f t="shared" si="4"/>
        <v>14.105799124628454</v>
      </c>
      <c r="N44" s="36" t="s">
        <v>52</v>
      </c>
      <c r="O44" s="18"/>
      <c r="P44" s="19" t="s">
        <v>52</v>
      </c>
      <c r="Q44" s="19"/>
      <c r="S44" s="16">
        <f t="shared" si="5"/>
        <v>1.0052663858608724</v>
      </c>
      <c r="T44" s="16">
        <f t="shared" si="9"/>
        <v>1.1845651757323503</v>
      </c>
      <c r="U44" s="22">
        <f t="shared" si="10"/>
        <v>0.11227108128967789</v>
      </c>
      <c r="V44" s="22">
        <f t="shared" si="6"/>
        <v>8.8528455328220845E-2</v>
      </c>
      <c r="W44" s="22">
        <f t="shared" si="7"/>
        <v>2.3742625961457042E-2</v>
      </c>
      <c r="Z44" s="37"/>
    </row>
    <row r="45" spans="1:26">
      <c r="A45" s="61">
        <f t="shared" si="0"/>
        <v>684497</v>
      </c>
      <c r="B45" s="13">
        <v>1874.01</v>
      </c>
      <c r="C45" s="14">
        <v>4.66</v>
      </c>
      <c r="D45" s="15">
        <v>0.33</v>
      </c>
      <c r="E45" s="14">
        <v>0.46</v>
      </c>
      <c r="F45" s="14">
        <v>12.368895869999999</v>
      </c>
      <c r="G45" s="15">
        <f t="shared" si="11"/>
        <v>1874.041666666664</v>
      </c>
      <c r="H45" s="16">
        <v>5.47</v>
      </c>
      <c r="I45" s="15">
        <f t="shared" si="1"/>
        <v>118.39585241815126</v>
      </c>
      <c r="J45" s="15">
        <f t="shared" si="2"/>
        <v>8.384255643345476</v>
      </c>
      <c r="K45" s="17">
        <f t="shared" si="8"/>
        <v>141.53023491613757</v>
      </c>
      <c r="L45" s="15">
        <f t="shared" si="3"/>
        <v>11.687144230117937</v>
      </c>
      <c r="M45" s="17">
        <f t="shared" si="4"/>
        <v>13.97079572133547</v>
      </c>
      <c r="N45" s="36" t="s">
        <v>52</v>
      </c>
      <c r="O45" s="18"/>
      <c r="P45" s="19" t="s">
        <v>52</v>
      </c>
      <c r="Q45" s="19"/>
      <c r="S45" s="16">
        <f t="shared" si="5"/>
        <v>1.0071091456603121</v>
      </c>
      <c r="T45" s="16">
        <f t="shared" si="9"/>
        <v>1.1724874567369146</v>
      </c>
      <c r="U45" s="22">
        <f t="shared" si="10"/>
        <v>0.10468779814198337</v>
      </c>
      <c r="V45" s="22">
        <f t="shared" si="6"/>
        <v>8.9980452646566844E-2</v>
      </c>
      <c r="W45" s="22">
        <f t="shared" si="7"/>
        <v>1.4707345495416524E-2</v>
      </c>
      <c r="Z45" s="37"/>
    </row>
    <row r="46" spans="1:26">
      <c r="A46" s="61">
        <f t="shared" si="0"/>
        <v>684525</v>
      </c>
      <c r="B46" s="13">
        <v>1874.02</v>
      </c>
      <c r="C46" s="14">
        <v>4.8</v>
      </c>
      <c r="D46" s="15">
        <v>0.33</v>
      </c>
      <c r="E46" s="14">
        <v>0.46</v>
      </c>
      <c r="F46" s="14">
        <v>12.368895869999999</v>
      </c>
      <c r="G46" s="15">
        <f t="shared" si="11"/>
        <v>1874.1249999999973</v>
      </c>
      <c r="H46" s="16">
        <f>H45*11/12+H57*1/12</f>
        <v>5.4366666666666665</v>
      </c>
      <c r="I46" s="15">
        <f t="shared" si="1"/>
        <v>121.95280935775237</v>
      </c>
      <c r="J46" s="15">
        <f t="shared" si="2"/>
        <v>8.384255643345476</v>
      </c>
      <c r="K46" s="17">
        <f t="shared" si="8"/>
        <v>146.61742683640645</v>
      </c>
      <c r="L46" s="15">
        <f t="shared" si="3"/>
        <v>11.687144230117937</v>
      </c>
      <c r="M46" s="17">
        <f t="shared" si="4"/>
        <v>14.050836738488954</v>
      </c>
      <c r="N46" s="36" t="s">
        <v>52</v>
      </c>
      <c r="O46" s="18"/>
      <c r="P46" s="19" t="s">
        <v>52</v>
      </c>
      <c r="Q46" s="19"/>
      <c r="S46" s="16">
        <f t="shared" si="5"/>
        <v>1.0070852297331554</v>
      </c>
      <c r="T46" s="16">
        <f t="shared" si="9"/>
        <v>1.180822840851746</v>
      </c>
      <c r="U46" s="22">
        <f t="shared" si="10"/>
        <v>0.10429674065200856</v>
      </c>
      <c r="V46" s="22">
        <f t="shared" si="6"/>
        <v>8.9612050368849561E-2</v>
      </c>
      <c r="W46" s="22">
        <f t="shared" si="7"/>
        <v>1.4684690283158996E-2</v>
      </c>
      <c r="Z46" s="37"/>
    </row>
    <row r="47" spans="1:26">
      <c r="A47" s="61">
        <f t="shared" si="0"/>
        <v>684556</v>
      </c>
      <c r="B47" s="13">
        <v>1874.03</v>
      </c>
      <c r="C47" s="14">
        <v>4.7300000000000004</v>
      </c>
      <c r="D47" s="15">
        <v>0.33</v>
      </c>
      <c r="E47" s="14">
        <v>0.46</v>
      </c>
      <c r="F47" s="14">
        <v>12.368895869999999</v>
      </c>
      <c r="G47" s="15">
        <f t="shared" si="11"/>
        <v>1874.2083333333305</v>
      </c>
      <c r="H47" s="16">
        <f>H45*10/12+H57*2/12</f>
        <v>5.4033333333333324</v>
      </c>
      <c r="I47" s="15">
        <f t="shared" si="1"/>
        <v>120.17433088795183</v>
      </c>
      <c r="J47" s="15">
        <f t="shared" si="2"/>
        <v>8.384255643345476</v>
      </c>
      <c r="K47" s="17">
        <f t="shared" si="8"/>
        <v>145.31925170295912</v>
      </c>
      <c r="L47" s="15">
        <f t="shared" si="3"/>
        <v>11.687144230117937</v>
      </c>
      <c r="M47" s="17">
        <f t="shared" si="4"/>
        <v>14.13252764975924</v>
      </c>
      <c r="N47" s="36" t="s">
        <v>52</v>
      </c>
      <c r="O47" s="18"/>
      <c r="P47" s="19" t="s">
        <v>52</v>
      </c>
      <c r="Q47" s="19"/>
      <c r="S47" s="16">
        <f t="shared" si="5"/>
        <v>1.0070613220358624</v>
      </c>
      <c r="T47" s="16">
        <f t="shared" si="9"/>
        <v>1.1891892419533379</v>
      </c>
      <c r="U47" s="22">
        <f t="shared" si="10"/>
        <v>0.10542636932176053</v>
      </c>
      <c r="V47" s="22">
        <f t="shared" si="6"/>
        <v>8.9245635090707376E-2</v>
      </c>
      <c r="W47" s="22">
        <f t="shared" si="7"/>
        <v>1.6180734231053151E-2</v>
      </c>
      <c r="Z47" s="37"/>
    </row>
    <row r="48" spans="1:26">
      <c r="A48" s="61">
        <f t="shared" si="0"/>
        <v>684586</v>
      </c>
      <c r="B48" s="13">
        <v>1874.04</v>
      </c>
      <c r="C48" s="14">
        <v>4.5999999999999996</v>
      </c>
      <c r="D48" s="15">
        <v>0.33</v>
      </c>
      <c r="E48" s="14">
        <v>0.46</v>
      </c>
      <c r="F48" s="14">
        <v>12.178646280000001</v>
      </c>
      <c r="G48" s="15">
        <f t="shared" si="11"/>
        <v>1874.2916666666638</v>
      </c>
      <c r="H48" s="16">
        <f>H45*9/12+H57*3/12</f>
        <v>5.37</v>
      </c>
      <c r="I48" s="15">
        <f t="shared" si="1"/>
        <v>118.69715785850055</v>
      </c>
      <c r="J48" s="15">
        <f t="shared" si="2"/>
        <v>8.5152308898489526</v>
      </c>
      <c r="K48" s="17">
        <f t="shared" si="8"/>
        <v>144.3910770805675</v>
      </c>
      <c r="L48" s="15">
        <f t="shared" si="3"/>
        <v>11.869715785850056</v>
      </c>
      <c r="M48" s="17">
        <f t="shared" si="4"/>
        <v>14.439107708056751</v>
      </c>
      <c r="N48" s="36" t="s">
        <v>52</v>
      </c>
      <c r="O48" s="18"/>
      <c r="P48" s="19" t="s">
        <v>52</v>
      </c>
      <c r="Q48" s="19"/>
      <c r="S48" s="16">
        <f t="shared" si="5"/>
        <v>1.0070374225887071</v>
      </c>
      <c r="T48" s="16">
        <f t="shared" si="9"/>
        <v>1.2162946727781339</v>
      </c>
      <c r="U48" s="22">
        <f t="shared" si="10"/>
        <v>0.10390272399850331</v>
      </c>
      <c r="V48" s="22">
        <f t="shared" si="6"/>
        <v>8.9461596274408972E-2</v>
      </c>
      <c r="W48" s="22">
        <f t="shared" si="7"/>
        <v>1.4441127724094338E-2</v>
      </c>
      <c r="Z48" s="37"/>
    </row>
    <row r="49" spans="1:26">
      <c r="A49" s="61">
        <f t="shared" si="0"/>
        <v>684617</v>
      </c>
      <c r="B49" s="13">
        <v>1874.05</v>
      </c>
      <c r="C49" s="14">
        <v>4.4800000000000004</v>
      </c>
      <c r="D49" s="15">
        <v>0.33</v>
      </c>
      <c r="E49" s="14">
        <v>0.46</v>
      </c>
      <c r="F49" s="14">
        <v>12.08348099</v>
      </c>
      <c r="G49" s="15">
        <f t="shared" si="11"/>
        <v>1874.374999999997</v>
      </c>
      <c r="H49" s="16">
        <f>H45*8/12+H57*4/12</f>
        <v>5.3366666666666669</v>
      </c>
      <c r="I49" s="15">
        <f t="shared" si="1"/>
        <v>116.51114121544214</v>
      </c>
      <c r="J49" s="15">
        <f t="shared" si="2"/>
        <v>8.5822938841731933</v>
      </c>
      <c r="K49" s="17">
        <f t="shared" si="8"/>
        <v>142.60186763394697</v>
      </c>
      <c r="L49" s="15">
        <f t="shared" si="3"/>
        <v>11.96319753551415</v>
      </c>
      <c r="M49" s="17">
        <f t="shared" si="4"/>
        <v>14.642156051699914</v>
      </c>
      <c r="N49" s="36" t="s">
        <v>52</v>
      </c>
      <c r="O49" s="18"/>
      <c r="P49" s="19" t="s">
        <v>52</v>
      </c>
      <c r="Q49" s="19"/>
      <c r="S49" s="16">
        <f t="shared" si="5"/>
        <v>1.0070135314120179</v>
      </c>
      <c r="T49" s="16">
        <f t="shared" si="9"/>
        <v>1.2345007781010944</v>
      </c>
      <c r="U49" s="22">
        <f t="shared" si="10"/>
        <v>9.8946329803004218E-2</v>
      </c>
      <c r="V49" s="22">
        <f t="shared" si="6"/>
        <v>9.0563362731595376E-2</v>
      </c>
      <c r="W49" s="22">
        <f t="shared" si="7"/>
        <v>8.3829670714088422E-3</v>
      </c>
      <c r="Z49" s="37"/>
    </row>
    <row r="50" spans="1:26">
      <c r="A50" s="61">
        <f t="shared" si="0"/>
        <v>684647</v>
      </c>
      <c r="B50" s="13">
        <v>1874.06</v>
      </c>
      <c r="C50" s="14">
        <v>4.46</v>
      </c>
      <c r="D50" s="15">
        <v>0.33</v>
      </c>
      <c r="E50" s="14">
        <v>0.46</v>
      </c>
      <c r="F50" s="14">
        <v>11.79806612</v>
      </c>
      <c r="G50" s="15">
        <f t="shared" si="11"/>
        <v>1874.4583333333303</v>
      </c>
      <c r="H50" s="16">
        <f>H45*7/12+H57*5/12</f>
        <v>5.3033333333333337</v>
      </c>
      <c r="I50" s="15">
        <f t="shared" si="1"/>
        <v>118.79701772683408</v>
      </c>
      <c r="J50" s="15">
        <f t="shared" si="2"/>
        <v>8.7899138676805482</v>
      </c>
      <c r="K50" s="17">
        <f t="shared" si="8"/>
        <v>146.29615042702815</v>
      </c>
      <c r="L50" s="15">
        <f t="shared" si="3"/>
        <v>12.2526072094941</v>
      </c>
      <c r="M50" s="17">
        <f t="shared" si="4"/>
        <v>15.088840627002904</v>
      </c>
      <c r="N50" s="36" t="s">
        <v>52</v>
      </c>
      <c r="O50" s="18"/>
      <c r="P50" s="19" t="s">
        <v>52</v>
      </c>
      <c r="Q50" s="19"/>
      <c r="S50" s="16">
        <f t="shared" si="5"/>
        <v>1.0069896485261771</v>
      </c>
      <c r="T50" s="16">
        <f t="shared" si="9"/>
        <v>1.2732330745820959</v>
      </c>
      <c r="U50" s="22">
        <f t="shared" si="10"/>
        <v>9.2226727131259789E-2</v>
      </c>
      <c r="V50" s="22">
        <f t="shared" si="6"/>
        <v>8.7599342363323007E-2</v>
      </c>
      <c r="W50" s="22">
        <f t="shared" si="7"/>
        <v>4.6273847679367819E-3</v>
      </c>
      <c r="Z50" s="37"/>
    </row>
    <row r="51" spans="1:26">
      <c r="A51" s="61">
        <f t="shared" si="0"/>
        <v>684678</v>
      </c>
      <c r="B51" s="13">
        <v>1874.07</v>
      </c>
      <c r="C51" s="14">
        <v>4.46</v>
      </c>
      <c r="D51" s="15">
        <v>0.33</v>
      </c>
      <c r="E51" s="14">
        <v>0.46</v>
      </c>
      <c r="F51" s="14">
        <v>11.893231399999999</v>
      </c>
      <c r="G51" s="15">
        <f t="shared" si="11"/>
        <v>1874.5416666666636</v>
      </c>
      <c r="H51" s="16">
        <f>H45*6/12+H57*6/12</f>
        <v>5.27</v>
      </c>
      <c r="I51" s="15">
        <f t="shared" si="1"/>
        <v>117.8464475180396</v>
      </c>
      <c r="J51" s="15">
        <f t="shared" si="2"/>
        <v>8.7195801975231095</v>
      </c>
      <c r="K51" s="17">
        <f t="shared" si="8"/>
        <v>146.02037461325477</v>
      </c>
      <c r="L51" s="15">
        <f t="shared" si="3"/>
        <v>12.154566335941304</v>
      </c>
      <c r="M51" s="17">
        <f t="shared" si="4"/>
        <v>15.060397381636143</v>
      </c>
      <c r="N51" s="36" t="s">
        <v>52</v>
      </c>
      <c r="O51" s="18"/>
      <c r="P51" s="19" t="s">
        <v>52</v>
      </c>
      <c r="Q51" s="19"/>
      <c r="S51" s="16">
        <f t="shared" si="5"/>
        <v>1.006965773951622</v>
      </c>
      <c r="T51" s="16">
        <f t="shared" si="9"/>
        <v>1.2718733715616586</v>
      </c>
      <c r="U51" s="22">
        <f t="shared" si="10"/>
        <v>9.4262400013793934E-2</v>
      </c>
      <c r="V51" s="22">
        <f t="shared" si="6"/>
        <v>8.9291081935029215E-2</v>
      </c>
      <c r="W51" s="22">
        <f t="shared" si="7"/>
        <v>4.9713180787647193E-3</v>
      </c>
      <c r="Z51" s="37"/>
    </row>
    <row r="52" spans="1:26">
      <c r="A52" s="61">
        <f t="shared" si="0"/>
        <v>684709</v>
      </c>
      <c r="B52" s="13">
        <v>1874.08</v>
      </c>
      <c r="C52" s="14">
        <v>4.47</v>
      </c>
      <c r="D52" s="15">
        <v>0.33</v>
      </c>
      <c r="E52" s="14">
        <v>0.46</v>
      </c>
      <c r="F52" s="14">
        <v>11.79806612</v>
      </c>
      <c r="G52" s="15">
        <f t="shared" si="11"/>
        <v>1874.6249999999968</v>
      </c>
      <c r="H52" s="16">
        <f>H45*5/12+H57*7/12</f>
        <v>5.2366666666666664</v>
      </c>
      <c r="I52" s="15">
        <f t="shared" si="1"/>
        <v>119.06337875312742</v>
      </c>
      <c r="J52" s="15">
        <f t="shared" si="2"/>
        <v>8.7899138676805482</v>
      </c>
      <c r="K52" s="17">
        <f t="shared" si="8"/>
        <v>148.43585371454265</v>
      </c>
      <c r="L52" s="15">
        <f t="shared" si="3"/>
        <v>12.2526072094941</v>
      </c>
      <c r="M52" s="17">
        <f t="shared" si="4"/>
        <v>15.275278010892535</v>
      </c>
      <c r="N52" s="36" t="s">
        <v>52</v>
      </c>
      <c r="O52" s="18"/>
      <c r="P52" s="19" t="s">
        <v>52</v>
      </c>
      <c r="Q52" s="19"/>
      <c r="S52" s="16">
        <f t="shared" si="5"/>
        <v>1.0069419077088448</v>
      </c>
      <c r="T52" s="16">
        <f t="shared" si="9"/>
        <v>1.2910635716193151</v>
      </c>
      <c r="U52" s="22">
        <f t="shared" si="10"/>
        <v>9.975115768984244E-2</v>
      </c>
      <c r="V52" s="22">
        <f t="shared" si="6"/>
        <v>8.8059593459123064E-2</v>
      </c>
      <c r="W52" s="22">
        <f t="shared" si="7"/>
        <v>1.1691564230719376E-2</v>
      </c>
      <c r="Z52" s="37"/>
    </row>
    <row r="53" spans="1:26">
      <c r="A53" s="61">
        <f t="shared" si="0"/>
        <v>684739</v>
      </c>
      <c r="B53" s="13">
        <v>1874.09</v>
      </c>
      <c r="C53" s="14">
        <v>4.54</v>
      </c>
      <c r="D53" s="15">
        <v>0.33</v>
      </c>
      <c r="E53" s="14">
        <v>0.46</v>
      </c>
      <c r="F53" s="14">
        <v>11.79806612</v>
      </c>
      <c r="G53" s="15">
        <f t="shared" si="11"/>
        <v>1874.7083333333301</v>
      </c>
      <c r="H53" s="16">
        <f>H45*4/12+H57*8/12</f>
        <v>5.2033333333333331</v>
      </c>
      <c r="I53" s="15">
        <f t="shared" si="1"/>
        <v>120.9279059371809</v>
      </c>
      <c r="J53" s="15">
        <f t="shared" si="2"/>
        <v>8.7899138676805482</v>
      </c>
      <c r="K53" s="17">
        <f t="shared" si="8"/>
        <v>151.67354851032965</v>
      </c>
      <c r="L53" s="15">
        <f t="shared" si="3"/>
        <v>12.2526072094941</v>
      </c>
      <c r="M53" s="17">
        <f t="shared" si="4"/>
        <v>15.3678044746149</v>
      </c>
      <c r="N53" s="36" t="s">
        <v>52</v>
      </c>
      <c r="O53" s="18"/>
      <c r="P53" s="19" t="s">
        <v>52</v>
      </c>
      <c r="Q53" s="19"/>
      <c r="S53" s="16">
        <f t="shared" si="5"/>
        <v>1.0069180498183923</v>
      </c>
      <c r="T53" s="16">
        <f t="shared" si="9"/>
        <v>1.3000260157797479</v>
      </c>
      <c r="U53" s="22">
        <f t="shared" si="10"/>
        <v>9.5678558811523207E-2</v>
      </c>
      <c r="V53" s="22">
        <f t="shared" si="6"/>
        <v>8.8894495766643322E-2</v>
      </c>
      <c r="W53" s="22">
        <f t="shared" si="7"/>
        <v>6.7840630448798844E-3</v>
      </c>
      <c r="Z53" s="37"/>
    </row>
    <row r="54" spans="1:26">
      <c r="A54" s="61">
        <f t="shared" si="0"/>
        <v>684466</v>
      </c>
      <c r="B54" s="13">
        <v>1874.1</v>
      </c>
      <c r="C54" s="14">
        <v>4.53</v>
      </c>
      <c r="D54" s="15">
        <v>0.33</v>
      </c>
      <c r="E54" s="14">
        <v>0.46</v>
      </c>
      <c r="F54" s="14">
        <v>11.60773554</v>
      </c>
      <c r="G54" s="15">
        <f t="shared" si="11"/>
        <v>1874.7916666666633</v>
      </c>
      <c r="H54" s="16">
        <f>H45*3/12+H57*9/12</f>
        <v>5.17</v>
      </c>
      <c r="I54" s="15">
        <f t="shared" si="1"/>
        <v>122.64001708984496</v>
      </c>
      <c r="J54" s="15">
        <f t="shared" si="2"/>
        <v>8.934040980054931</v>
      </c>
      <c r="K54" s="17">
        <f t="shared" si="8"/>
        <v>154.75475169426662</v>
      </c>
      <c r="L54" s="15">
        <f t="shared" si="3"/>
        <v>12.453511669167479</v>
      </c>
      <c r="M54" s="17">
        <f t="shared" si="4"/>
        <v>15.714610547320671</v>
      </c>
      <c r="N54" s="36" t="s">
        <v>52</v>
      </c>
      <c r="O54" s="18"/>
      <c r="P54" s="19" t="s">
        <v>52</v>
      </c>
      <c r="Q54" s="19"/>
      <c r="S54" s="16">
        <f t="shared" si="5"/>
        <v>1.0068942003008658</v>
      </c>
      <c r="T54" s="16">
        <f t="shared" si="9"/>
        <v>1.3304834912891119</v>
      </c>
      <c r="U54" s="22">
        <f t="shared" si="10"/>
        <v>9.1695180263305032E-2</v>
      </c>
      <c r="V54" s="22">
        <f t="shared" si="6"/>
        <v>8.7974152302882525E-2</v>
      </c>
      <c r="W54" s="22">
        <f t="shared" si="7"/>
        <v>3.7210279604225072E-3</v>
      </c>
      <c r="Z54" s="37"/>
    </row>
    <row r="55" spans="1:26">
      <c r="A55" s="61">
        <f t="shared" si="0"/>
        <v>684800</v>
      </c>
      <c r="B55" s="13">
        <v>1874.11</v>
      </c>
      <c r="C55" s="14">
        <v>4.57</v>
      </c>
      <c r="D55" s="15">
        <v>0.33</v>
      </c>
      <c r="E55" s="14">
        <v>0.46</v>
      </c>
      <c r="F55" s="14">
        <v>11.51265124</v>
      </c>
      <c r="G55" s="15">
        <f t="shared" si="11"/>
        <v>1874.8749999999966</v>
      </c>
      <c r="H55" s="16">
        <f>H45*2/12+H57*10/12</f>
        <v>5.1366666666666667</v>
      </c>
      <c r="I55" s="15">
        <f t="shared" si="1"/>
        <v>124.74477295118693</v>
      </c>
      <c r="J55" s="15">
        <f t="shared" si="2"/>
        <v>9.0078282437399739</v>
      </c>
      <c r="K55" s="17">
        <f t="shared" si="8"/>
        <v>158.3578822203522</v>
      </c>
      <c r="L55" s="15">
        <f t="shared" si="3"/>
        <v>12.556366642789056</v>
      </c>
      <c r="M55" s="17">
        <f t="shared" si="4"/>
        <v>15.939743068131731</v>
      </c>
      <c r="N55" s="36" t="s">
        <v>52</v>
      </c>
      <c r="O55" s="18"/>
      <c r="P55" s="19" t="s">
        <v>52</v>
      </c>
      <c r="Q55" s="19"/>
      <c r="S55" s="16">
        <f t="shared" si="5"/>
        <v>1.0068703591769228</v>
      </c>
      <c r="T55" s="16">
        <f t="shared" si="9"/>
        <v>1.3507204836288711</v>
      </c>
      <c r="U55" s="22">
        <f t="shared" si="10"/>
        <v>9.0050902757926377E-2</v>
      </c>
      <c r="V55" s="22">
        <f t="shared" si="6"/>
        <v>8.9173310411911455E-2</v>
      </c>
      <c r="W55" s="22">
        <f t="shared" si="7"/>
        <v>8.7759234601492153E-4</v>
      </c>
      <c r="Z55" s="37"/>
    </row>
    <row r="56" spans="1:26">
      <c r="A56" s="61">
        <f t="shared" si="0"/>
        <v>684831</v>
      </c>
      <c r="B56" s="13">
        <v>1874.12</v>
      </c>
      <c r="C56" s="14">
        <v>4.54</v>
      </c>
      <c r="D56" s="15">
        <v>0.33</v>
      </c>
      <c r="E56" s="14">
        <v>0.46</v>
      </c>
      <c r="F56" s="14">
        <v>11.51265124</v>
      </c>
      <c r="G56" s="15">
        <f t="shared" si="11"/>
        <v>1874.9583333333298</v>
      </c>
      <c r="H56" s="16">
        <f>H45*1/12+H57*11/12</f>
        <v>5.1033333333333335</v>
      </c>
      <c r="I56" s="15">
        <f t="shared" si="1"/>
        <v>123.9258794744833</v>
      </c>
      <c r="J56" s="15">
        <f t="shared" si="2"/>
        <v>9.0078282437399739</v>
      </c>
      <c r="K56" s="17">
        <f t="shared" si="8"/>
        <v>158.27125318193845</v>
      </c>
      <c r="L56" s="15">
        <f t="shared" si="3"/>
        <v>12.556366642789056</v>
      </c>
      <c r="M56" s="17">
        <f t="shared" si="4"/>
        <v>16.036294375262486</v>
      </c>
      <c r="N56" s="36" t="s">
        <v>52</v>
      </c>
      <c r="O56" s="18"/>
      <c r="P56" s="19" t="s">
        <v>52</v>
      </c>
      <c r="Q56" s="19"/>
      <c r="S56" s="16">
        <f t="shared" si="5"/>
        <v>1.0068465264672748</v>
      </c>
      <c r="T56" s="16">
        <f t="shared" si="9"/>
        <v>1.3600004184990284</v>
      </c>
      <c r="U56" s="22">
        <f t="shared" si="10"/>
        <v>9.1753960910075039E-2</v>
      </c>
      <c r="V56" s="22">
        <f t="shared" si="6"/>
        <v>9.0069110799300578E-2</v>
      </c>
      <c r="W56" s="22">
        <f t="shared" si="7"/>
        <v>1.6848501107744607E-3</v>
      </c>
      <c r="Z56" s="37"/>
    </row>
    <row r="57" spans="1:26">
      <c r="A57" s="61">
        <f t="shared" si="0"/>
        <v>684862</v>
      </c>
      <c r="B57" s="13">
        <v>1875.01</v>
      </c>
      <c r="C57" s="14">
        <v>4.54</v>
      </c>
      <c r="D57" s="15">
        <v>0.32750000000000001</v>
      </c>
      <c r="E57" s="14">
        <v>0.45169999999999999</v>
      </c>
      <c r="F57" s="14">
        <v>11.51265124</v>
      </c>
      <c r="G57" s="15">
        <f t="shared" si="11"/>
        <v>1875.0416666666631</v>
      </c>
      <c r="H57" s="16">
        <v>5.07</v>
      </c>
      <c r="I57" s="15">
        <f t="shared" si="1"/>
        <v>123.9258794744833</v>
      </c>
      <c r="J57" s="15">
        <f t="shared" si="2"/>
        <v>8.9395871206813382</v>
      </c>
      <c r="K57" s="17">
        <f t="shared" si="8"/>
        <v>159.22268187902151</v>
      </c>
      <c r="L57" s="15">
        <f t="shared" si="3"/>
        <v>12.329806114234383</v>
      </c>
      <c r="M57" s="17">
        <f t="shared" si="4"/>
        <v>15.841604714703525</v>
      </c>
      <c r="N57" s="36" t="s">
        <v>52</v>
      </c>
      <c r="O57" s="18"/>
      <c r="P57" s="19" t="s">
        <v>52</v>
      </c>
      <c r="Q57" s="19"/>
      <c r="S57" s="16">
        <f t="shared" si="5"/>
        <v>1.0073431926888408</v>
      </c>
      <c r="T57" s="16">
        <f t="shared" si="9"/>
        <v>1.3693116973597868</v>
      </c>
      <c r="U57" s="22">
        <f t="shared" si="10"/>
        <v>8.9208398274062795E-2</v>
      </c>
      <c r="V57" s="22">
        <f t="shared" si="6"/>
        <v>8.972112928294762E-2</v>
      </c>
      <c r="W57" s="22">
        <f t="shared" si="7"/>
        <v>-5.1273100888482581E-4</v>
      </c>
      <c r="Z57" s="37"/>
    </row>
    <row r="58" spans="1:26">
      <c r="A58" s="61">
        <f t="shared" si="0"/>
        <v>684890</v>
      </c>
      <c r="B58" s="13">
        <v>1875.02</v>
      </c>
      <c r="C58" s="14">
        <v>4.53</v>
      </c>
      <c r="D58" s="15">
        <v>0.32500000000000001</v>
      </c>
      <c r="E58" s="14">
        <v>0.44330000000000003</v>
      </c>
      <c r="F58" s="14">
        <v>11.51265124</v>
      </c>
      <c r="G58" s="15">
        <f t="shared" si="11"/>
        <v>1875.1249999999964</v>
      </c>
      <c r="H58" s="16">
        <f>H57*11/12+H69*1/12</f>
        <v>5.03</v>
      </c>
      <c r="I58" s="15">
        <f t="shared" si="1"/>
        <v>123.65291498224876</v>
      </c>
      <c r="J58" s="15">
        <f t="shared" si="2"/>
        <v>8.8713459976227025</v>
      </c>
      <c r="K58" s="17">
        <f t="shared" si="8"/>
        <v>159.82181274879392</v>
      </c>
      <c r="L58" s="15">
        <f t="shared" si="3"/>
        <v>12.100515940757365</v>
      </c>
      <c r="M58" s="17">
        <f t="shared" si="4"/>
        <v>15.639957967227446</v>
      </c>
      <c r="N58" s="36" t="s">
        <v>52</v>
      </c>
      <c r="O58" s="18"/>
      <c r="P58" s="19" t="s">
        <v>52</v>
      </c>
      <c r="Q58" s="19"/>
      <c r="S58" s="16">
        <f t="shared" si="5"/>
        <v>1.0073155682359349</v>
      </c>
      <c r="T58" s="16">
        <f t="shared" si="9"/>
        <v>1.3793668170045832</v>
      </c>
      <c r="U58" s="22">
        <f t="shared" si="10"/>
        <v>9.1463780582804244E-2</v>
      </c>
      <c r="V58" s="22">
        <f t="shared" si="6"/>
        <v>8.811211747288672E-2</v>
      </c>
      <c r="W58" s="22">
        <f t="shared" si="7"/>
        <v>3.3516631099175243E-3</v>
      </c>
      <c r="Z58" s="37"/>
    </row>
    <row r="59" spans="1:26">
      <c r="A59" s="61">
        <f t="shared" si="0"/>
        <v>684921</v>
      </c>
      <c r="B59" s="13">
        <v>1875.03</v>
      </c>
      <c r="C59" s="14">
        <v>4.59</v>
      </c>
      <c r="D59" s="15">
        <v>0.32250000000000001</v>
      </c>
      <c r="E59" s="14">
        <v>0.435</v>
      </c>
      <c r="F59" s="14">
        <v>11.51265124</v>
      </c>
      <c r="G59" s="15">
        <f t="shared" si="11"/>
        <v>1875.2083333333296</v>
      </c>
      <c r="H59" s="16">
        <f>H57*10/12+H69*2/12</f>
        <v>4.99</v>
      </c>
      <c r="I59" s="15">
        <f t="shared" si="1"/>
        <v>125.290701935656</v>
      </c>
      <c r="J59" s="15">
        <f t="shared" si="2"/>
        <v>8.8031048745640668</v>
      </c>
      <c r="K59" s="17">
        <f t="shared" si="8"/>
        <v>162.88682819748072</v>
      </c>
      <c r="L59" s="15">
        <f t="shared" si="3"/>
        <v>11.873955412202694</v>
      </c>
      <c r="M59" s="17">
        <f t="shared" si="4"/>
        <v>15.436986986035755</v>
      </c>
      <c r="N59" s="36" t="s">
        <v>52</v>
      </c>
      <c r="O59" s="18"/>
      <c r="P59" s="19" t="s">
        <v>52</v>
      </c>
      <c r="Q59" s="19"/>
      <c r="S59" s="16">
        <f t="shared" si="5"/>
        <v>1.0072879584453418</v>
      </c>
      <c r="T59" s="16">
        <f t="shared" si="9"/>
        <v>1.3894576690767646</v>
      </c>
      <c r="U59" s="22">
        <f t="shared" si="10"/>
        <v>9.2756125299535475E-2</v>
      </c>
      <c r="V59" s="22">
        <f t="shared" si="6"/>
        <v>9.0254177086700693E-2</v>
      </c>
      <c r="W59" s="22">
        <f t="shared" si="7"/>
        <v>2.5019482128347814E-3</v>
      </c>
      <c r="Z59" s="37"/>
    </row>
    <row r="60" spans="1:26">
      <c r="A60" s="61">
        <f t="shared" si="0"/>
        <v>684951</v>
      </c>
      <c r="B60" s="13">
        <v>1875.04</v>
      </c>
      <c r="C60" s="14">
        <v>4.6500000000000004</v>
      </c>
      <c r="D60" s="15">
        <v>0.32</v>
      </c>
      <c r="E60" s="14">
        <v>0.42670000000000002</v>
      </c>
      <c r="F60" s="14">
        <v>11.60773554</v>
      </c>
      <c r="G60" s="15">
        <f t="shared" si="11"/>
        <v>1875.2916666666629</v>
      </c>
      <c r="H60" s="16">
        <f>H57*9/12+H69*3/12</f>
        <v>4.95</v>
      </c>
      <c r="I60" s="15">
        <f t="shared" si="1"/>
        <v>125.8887592644104</v>
      </c>
      <c r="J60" s="15">
        <f t="shared" si="2"/>
        <v>8.6633124655078113</v>
      </c>
      <c r="K60" s="17">
        <f t="shared" si="8"/>
        <v>164.60292217310555</v>
      </c>
      <c r="L60" s="15">
        <f t="shared" si="3"/>
        <v>11.551985715725573</v>
      </c>
      <c r="M60" s="17">
        <f t="shared" si="4"/>
        <v>15.104530514250353</v>
      </c>
      <c r="N60" s="36" t="s">
        <v>52</v>
      </c>
      <c r="O60" s="18"/>
      <c r="P60" s="19" t="s">
        <v>52</v>
      </c>
      <c r="Q60" s="19"/>
      <c r="S60" s="16">
        <f t="shared" si="5"/>
        <v>1.0072603633605304</v>
      </c>
      <c r="T60" s="16">
        <f t="shared" si="9"/>
        <v>1.3881193428160883</v>
      </c>
      <c r="U60" s="22">
        <f t="shared" si="10"/>
        <v>9.0695274841059437E-2</v>
      </c>
      <c r="V60" s="22">
        <f t="shared" si="6"/>
        <v>8.9529622959025668E-2</v>
      </c>
      <c r="W60" s="22">
        <f t="shared" si="7"/>
        <v>1.1656518820337691E-3</v>
      </c>
      <c r="Z60" s="37"/>
    </row>
    <row r="61" spans="1:26">
      <c r="A61" s="61">
        <f t="shared" si="0"/>
        <v>684982</v>
      </c>
      <c r="B61" s="13">
        <v>1875.05</v>
      </c>
      <c r="C61" s="14">
        <v>4.47</v>
      </c>
      <c r="D61" s="15">
        <v>0.3175</v>
      </c>
      <c r="E61" s="14">
        <v>0.41830000000000001</v>
      </c>
      <c r="F61" s="14">
        <v>11.322320660000001</v>
      </c>
      <c r="G61" s="15">
        <f t="shared" si="11"/>
        <v>1875.3749999999961</v>
      </c>
      <c r="H61" s="16">
        <f>H57*8/12+H69*4/12</f>
        <v>4.91</v>
      </c>
      <c r="I61" s="15">
        <f t="shared" si="1"/>
        <v>124.06622786816571</v>
      </c>
      <c r="J61" s="15">
        <f t="shared" si="2"/>
        <v>8.8123103687119944</v>
      </c>
      <c r="K61" s="17">
        <f t="shared" si="8"/>
        <v>163.18010789798532</v>
      </c>
      <c r="L61" s="15">
        <f t="shared" si="3"/>
        <v>11.610045440101501</v>
      </c>
      <c r="M61" s="17">
        <f t="shared" si="4"/>
        <v>15.270299582489319</v>
      </c>
      <c r="N61" s="36" t="s">
        <v>52</v>
      </c>
      <c r="O61" s="18"/>
      <c r="P61" s="19" t="s">
        <v>52</v>
      </c>
      <c r="Q61" s="19"/>
      <c r="S61" s="16">
        <f t="shared" si="5"/>
        <v>1.0072327830251093</v>
      </c>
      <c r="T61" s="16">
        <f t="shared" si="9"/>
        <v>1.4334435834246131</v>
      </c>
      <c r="U61" s="22">
        <f t="shared" si="10"/>
        <v>9.351657903820465E-2</v>
      </c>
      <c r="V61" s="22">
        <f t="shared" si="6"/>
        <v>8.8992586834211185E-2</v>
      </c>
      <c r="W61" s="22">
        <f t="shared" si="7"/>
        <v>4.5239922039934655E-3</v>
      </c>
      <c r="Z61" s="37"/>
    </row>
    <row r="62" spans="1:26">
      <c r="A62" s="61">
        <f t="shared" si="0"/>
        <v>685012</v>
      </c>
      <c r="B62" s="13">
        <v>1875.06</v>
      </c>
      <c r="C62" s="14">
        <v>4.38</v>
      </c>
      <c r="D62" s="15">
        <v>0.315</v>
      </c>
      <c r="E62" s="14">
        <v>0.41</v>
      </c>
      <c r="F62" s="14">
        <v>11.13207107</v>
      </c>
      <c r="G62" s="15">
        <f t="shared" si="11"/>
        <v>1875.4583333333294</v>
      </c>
      <c r="H62" s="16">
        <f>H57*7/12+H69*5/12</f>
        <v>4.87</v>
      </c>
      <c r="I62" s="15">
        <f t="shared" si="1"/>
        <v>123.64587877177472</v>
      </c>
      <c r="J62" s="15">
        <f t="shared" si="2"/>
        <v>8.8923405966002367</v>
      </c>
      <c r="K62" s="17">
        <f t="shared" si="8"/>
        <v>163.60188650362869</v>
      </c>
      <c r="L62" s="15">
        <f t="shared" si="3"/>
        <v>11.574157601924115</v>
      </c>
      <c r="M62" s="17">
        <f t="shared" si="4"/>
        <v>15.31433184166387</v>
      </c>
      <c r="N62" s="36" t="s">
        <v>52</v>
      </c>
      <c r="O62" s="18"/>
      <c r="P62" s="19" t="s">
        <v>52</v>
      </c>
      <c r="Q62" s="19"/>
      <c r="S62" s="16">
        <f t="shared" si="5"/>
        <v>1.0072052174828279</v>
      </c>
      <c r="T62" s="16">
        <f t="shared" si="9"/>
        <v>1.4684864298039291</v>
      </c>
      <c r="U62" s="22">
        <f t="shared" si="10"/>
        <v>9.5914444065068993E-2</v>
      </c>
      <c r="V62" s="22">
        <f t="shared" si="6"/>
        <v>8.9383604061397115E-2</v>
      </c>
      <c r="W62" s="22">
        <f t="shared" si="7"/>
        <v>6.5308400036718783E-3</v>
      </c>
      <c r="Z62" s="37"/>
    </row>
    <row r="63" spans="1:26">
      <c r="A63" s="61">
        <f t="shared" si="0"/>
        <v>685043</v>
      </c>
      <c r="B63" s="13">
        <v>1875.07</v>
      </c>
      <c r="C63" s="14">
        <v>4.3899999999999997</v>
      </c>
      <c r="D63" s="15">
        <v>0.3125</v>
      </c>
      <c r="E63" s="14">
        <v>0.4017</v>
      </c>
      <c r="F63" s="14">
        <v>11.13207107</v>
      </c>
      <c r="G63" s="15">
        <f t="shared" si="11"/>
        <v>1875.5416666666626</v>
      </c>
      <c r="H63" s="16">
        <f>H57*6/12+H69*6/12</f>
        <v>4.83</v>
      </c>
      <c r="I63" s="15">
        <f t="shared" si="1"/>
        <v>123.9281752986509</v>
      </c>
      <c r="J63" s="15">
        <f t="shared" si="2"/>
        <v>8.8217664648811862</v>
      </c>
      <c r="K63" s="17">
        <f t="shared" si="8"/>
        <v>164.94811587792125</v>
      </c>
      <c r="L63" s="15">
        <f t="shared" si="3"/>
        <v>11.339851484616874</v>
      </c>
      <c r="M63" s="17">
        <f t="shared" si="4"/>
        <v>15.093316206870384</v>
      </c>
      <c r="N63" s="36" t="s">
        <v>52</v>
      </c>
      <c r="O63" s="18"/>
      <c r="P63" s="19" t="s">
        <v>52</v>
      </c>
      <c r="Q63" s="19"/>
      <c r="S63" s="16">
        <f t="shared" si="5"/>
        <v>1.0071776667775758</v>
      </c>
      <c r="T63" s="16">
        <f t="shared" si="9"/>
        <v>1.4790671939012479</v>
      </c>
      <c r="U63" s="22">
        <f t="shared" si="10"/>
        <v>9.8260060266824878E-2</v>
      </c>
      <c r="V63" s="22">
        <f t="shared" si="6"/>
        <v>8.7725444828712584E-2</v>
      </c>
      <c r="W63" s="22">
        <f t="shared" si="7"/>
        <v>1.0534615438112294E-2</v>
      </c>
      <c r="Z63" s="37"/>
    </row>
    <row r="64" spans="1:26">
      <c r="A64" s="61">
        <f t="shared" si="0"/>
        <v>685074</v>
      </c>
      <c r="B64" s="13">
        <v>1875.08</v>
      </c>
      <c r="C64" s="14">
        <v>4.41</v>
      </c>
      <c r="D64" s="15">
        <v>0.31</v>
      </c>
      <c r="E64" s="14">
        <v>0.39329999999999998</v>
      </c>
      <c r="F64" s="14">
        <v>11.22715537</v>
      </c>
      <c r="G64" s="15">
        <f t="shared" si="11"/>
        <v>1875.6249999999959</v>
      </c>
      <c r="H64" s="16">
        <f>H57*5/12+H69*7/12</f>
        <v>4.79</v>
      </c>
      <c r="I64" s="15">
        <f t="shared" si="1"/>
        <v>123.43842222965519</v>
      </c>
      <c r="J64" s="15">
        <f t="shared" si="2"/>
        <v>8.6770772995902732</v>
      </c>
      <c r="K64" s="17">
        <f t="shared" si="8"/>
        <v>165.25868649612156</v>
      </c>
      <c r="L64" s="15">
        <f t="shared" si="3"/>
        <v>11.008691941705981</v>
      </c>
      <c r="M64" s="17">
        <f t="shared" si="4"/>
        <v>14.738376734450021</v>
      </c>
      <c r="N64" s="36" t="s">
        <v>52</v>
      </c>
      <c r="O64" s="18"/>
      <c r="P64" s="19" t="s">
        <v>52</v>
      </c>
      <c r="Q64" s="19"/>
      <c r="S64" s="16">
        <f t="shared" si="5"/>
        <v>1.0071501309533841</v>
      </c>
      <c r="T64" s="16">
        <f t="shared" si="9"/>
        <v>1.4770671144241894</v>
      </c>
      <c r="U64" s="22">
        <f t="shared" si="10"/>
        <v>0.10457179338880351</v>
      </c>
      <c r="V64" s="22">
        <f t="shared" si="6"/>
        <v>8.8298362154796584E-2</v>
      </c>
      <c r="W64" s="22">
        <f t="shared" si="7"/>
        <v>1.627343123400693E-2</v>
      </c>
      <c r="Z64" s="37"/>
    </row>
    <row r="65" spans="1:26">
      <c r="A65" s="61">
        <f t="shared" si="0"/>
        <v>685104</v>
      </c>
      <c r="B65" s="13">
        <v>1875.09</v>
      </c>
      <c r="C65" s="14">
        <v>4.37</v>
      </c>
      <c r="D65" s="15">
        <v>0.3075</v>
      </c>
      <c r="E65" s="14">
        <v>0.38500000000000001</v>
      </c>
      <c r="F65" s="14">
        <v>11.13207107</v>
      </c>
      <c r="G65" s="15">
        <f t="shared" si="11"/>
        <v>1875.7083333333292</v>
      </c>
      <c r="H65" s="16">
        <f>H57*4/12+H69*8/12</f>
        <v>4.75</v>
      </c>
      <c r="I65" s="15">
        <f t="shared" si="1"/>
        <v>123.36358224489852</v>
      </c>
      <c r="J65" s="15">
        <f t="shared" si="2"/>
        <v>8.6806182014430888</v>
      </c>
      <c r="K65" s="17">
        <f t="shared" si="8"/>
        <v>166.12695482495997</v>
      </c>
      <c r="L65" s="15">
        <f t="shared" si="3"/>
        <v>10.868416284733623</v>
      </c>
      <c r="M65" s="17">
        <f t="shared" si="4"/>
        <v>14.635898766043383</v>
      </c>
      <c r="N65" s="36" t="s">
        <v>52</v>
      </c>
      <c r="O65" s="18"/>
      <c r="P65" s="19" t="s">
        <v>52</v>
      </c>
      <c r="Q65" s="19"/>
      <c r="S65" s="16">
        <f t="shared" si="5"/>
        <v>1.0071226100544257</v>
      </c>
      <c r="T65" s="16">
        <f t="shared" si="9"/>
        <v>1.5003348770741327</v>
      </c>
      <c r="U65" s="22">
        <f t="shared" si="10"/>
        <v>0.10440819145589186</v>
      </c>
      <c r="V65" s="22">
        <f t="shared" si="6"/>
        <v>8.8325407366840913E-2</v>
      </c>
      <c r="W65" s="22">
        <f t="shared" si="7"/>
        <v>1.608278408905095E-2</v>
      </c>
      <c r="Z65" s="37"/>
    </row>
    <row r="66" spans="1:26">
      <c r="A66" s="61">
        <f t="shared" si="0"/>
        <v>684831</v>
      </c>
      <c r="B66" s="13">
        <v>1875.1</v>
      </c>
      <c r="C66" s="14">
        <v>4.3</v>
      </c>
      <c r="D66" s="15">
        <v>0.30499999999999999</v>
      </c>
      <c r="E66" s="14">
        <v>0.37669999999999998</v>
      </c>
      <c r="F66" s="14">
        <v>11.13207107</v>
      </c>
      <c r="G66" s="15">
        <f t="shared" si="11"/>
        <v>1875.7916666666624</v>
      </c>
      <c r="H66" s="16">
        <f>H57*3/12+H69*9/12</f>
        <v>4.7100000000000009</v>
      </c>
      <c r="I66" s="15">
        <f t="shared" si="1"/>
        <v>121.38750655676515</v>
      </c>
      <c r="J66" s="15">
        <f t="shared" si="2"/>
        <v>8.6100440697240384</v>
      </c>
      <c r="K66" s="17">
        <f t="shared" si="8"/>
        <v>164.43210507607833</v>
      </c>
      <c r="L66" s="15">
        <f t="shared" si="3"/>
        <v>10.634110167426378</v>
      </c>
      <c r="M66" s="17">
        <f t="shared" si="4"/>
        <v>14.405017205153186</v>
      </c>
      <c r="N66" s="36" t="s">
        <v>52</v>
      </c>
      <c r="O66" s="18"/>
      <c r="P66" s="19" t="s">
        <v>52</v>
      </c>
      <c r="Q66" s="19"/>
      <c r="S66" s="16">
        <f t="shared" si="5"/>
        <v>1.0070951041250158</v>
      </c>
      <c r="T66" s="16">
        <f t="shared" si="9"/>
        <v>1.5110211773545867</v>
      </c>
      <c r="U66" s="22">
        <f t="shared" si="10"/>
        <v>0.11227183026903442</v>
      </c>
      <c r="V66" s="22">
        <f t="shared" si="6"/>
        <v>8.7976727736581273E-2</v>
      </c>
      <c r="W66" s="22">
        <f t="shared" si="7"/>
        <v>2.429510253245315E-2</v>
      </c>
      <c r="Z66" s="37"/>
    </row>
    <row r="67" spans="1:26">
      <c r="A67" s="61">
        <f t="shared" si="0"/>
        <v>685165</v>
      </c>
      <c r="B67" s="13">
        <v>1875.11</v>
      </c>
      <c r="C67" s="14">
        <v>4.37</v>
      </c>
      <c r="D67" s="15">
        <v>0.30249999999999999</v>
      </c>
      <c r="E67" s="14">
        <v>0.36830000000000002</v>
      </c>
      <c r="F67" s="14">
        <v>11.03690579</v>
      </c>
      <c r="G67" s="15">
        <f t="shared" si="11"/>
        <v>1875.8749999999957</v>
      </c>
      <c r="H67" s="16">
        <f>H57*2/12+H69*10/12</f>
        <v>4.67</v>
      </c>
      <c r="I67" s="15">
        <f t="shared" si="1"/>
        <v>124.42727981281432</v>
      </c>
      <c r="J67" s="15">
        <f t="shared" si="2"/>
        <v>8.6131011769739878</v>
      </c>
      <c r="K67" s="17">
        <f t="shared" si="8"/>
        <v>169.52207572285806</v>
      </c>
      <c r="L67" s="15">
        <f t="shared" si="3"/>
        <v>10.486628639601719</v>
      </c>
      <c r="M67" s="17">
        <f t="shared" si="4"/>
        <v>14.28718088986925</v>
      </c>
      <c r="N67" s="36" t="s">
        <v>52</v>
      </c>
      <c r="O67" s="18"/>
      <c r="P67" s="19" t="s">
        <v>52</v>
      </c>
      <c r="Q67" s="19"/>
      <c r="S67" s="16">
        <f t="shared" si="5"/>
        <v>1.0070676132096117</v>
      </c>
      <c r="T67" s="16">
        <f t="shared" si="9"/>
        <v>1.5348631899060345</v>
      </c>
      <c r="U67" s="22">
        <f t="shared" si="10"/>
        <v>0.11499503759337637</v>
      </c>
      <c r="V67" s="22">
        <f t="shared" si="6"/>
        <v>8.5396078743462667E-2</v>
      </c>
      <c r="W67" s="22">
        <f t="shared" si="7"/>
        <v>2.9598958849913704E-2</v>
      </c>
      <c r="Z67" s="37"/>
    </row>
    <row r="68" spans="1:26">
      <c r="A68" s="61">
        <f t="shared" si="0"/>
        <v>685196</v>
      </c>
      <c r="B68" s="13">
        <v>1875.12</v>
      </c>
      <c r="C68" s="14">
        <v>4.37</v>
      </c>
      <c r="D68" s="15">
        <v>0.3</v>
      </c>
      <c r="E68" s="14">
        <v>0.36</v>
      </c>
      <c r="F68" s="14">
        <v>10.9417405</v>
      </c>
      <c r="G68" s="15">
        <f t="shared" si="11"/>
        <v>1875.9583333333289</v>
      </c>
      <c r="H68" s="16">
        <f>H57*1/12+H69*11/12</f>
        <v>4.63</v>
      </c>
      <c r="I68" s="15">
        <f t="shared" si="1"/>
        <v>125.50948041584431</v>
      </c>
      <c r="J68" s="15">
        <f t="shared" si="2"/>
        <v>8.6162114701952621</v>
      </c>
      <c r="K68" s="17">
        <f t="shared" si="8"/>
        <v>171.97472702896894</v>
      </c>
      <c r="L68" s="15">
        <f t="shared" si="3"/>
        <v>10.339453764234314</v>
      </c>
      <c r="M68" s="17">
        <f t="shared" si="4"/>
        <v>14.167254400555795</v>
      </c>
      <c r="N68" s="36" t="s">
        <v>52</v>
      </c>
      <c r="O68" s="18"/>
      <c r="P68" s="19" t="s">
        <v>52</v>
      </c>
      <c r="Q68" s="19"/>
      <c r="S68" s="16">
        <f t="shared" si="5"/>
        <v>1.0070401373528144</v>
      </c>
      <c r="T68" s="16">
        <f t="shared" si="9"/>
        <v>1.5591547604140388</v>
      </c>
      <c r="U68" s="22">
        <f t="shared" si="10"/>
        <v>0.11035320886148181</v>
      </c>
      <c r="V68" s="22">
        <f t="shared" si="6"/>
        <v>8.1565062593567994E-2</v>
      </c>
      <c r="W68" s="22">
        <f t="shared" si="7"/>
        <v>2.8788146267913817E-2</v>
      </c>
      <c r="Z68" s="37"/>
    </row>
    <row r="69" spans="1:26">
      <c r="A69" s="61">
        <f t="shared" si="0"/>
        <v>685227</v>
      </c>
      <c r="B69" s="13">
        <v>1876.01</v>
      </c>
      <c r="C69" s="14">
        <v>4.46</v>
      </c>
      <c r="D69" s="15">
        <v>0.3</v>
      </c>
      <c r="E69" s="14">
        <v>0.3533</v>
      </c>
      <c r="F69" s="14">
        <v>10.846575209999999</v>
      </c>
      <c r="G69" s="15">
        <f t="shared" si="11"/>
        <v>1876.0416666666622</v>
      </c>
      <c r="H69" s="16">
        <v>4.59</v>
      </c>
      <c r="I69" s="15">
        <f t="shared" si="1"/>
        <v>129.21821338663827</v>
      </c>
      <c r="J69" s="15">
        <f t="shared" si="2"/>
        <v>8.6918080753344125</v>
      </c>
      <c r="K69" s="17">
        <f t="shared" si="8"/>
        <v>178.04895038254892</v>
      </c>
      <c r="L69" s="15">
        <f t="shared" si="3"/>
        <v>10.236052643385491</v>
      </c>
      <c r="M69" s="17">
        <f t="shared" si="4"/>
        <v>14.104191517971866</v>
      </c>
      <c r="N69" s="36" t="s">
        <v>52</v>
      </c>
      <c r="O69" s="18"/>
      <c r="P69" s="19" t="s">
        <v>52</v>
      </c>
      <c r="Q69" s="19"/>
      <c r="S69" s="16">
        <f t="shared" si="5"/>
        <v>1.0047535252938302</v>
      </c>
      <c r="T69" s="16">
        <f t="shared" si="9"/>
        <v>1.5839073864861757</v>
      </c>
      <c r="U69" s="22">
        <f t="shared" si="10"/>
        <v>0.10953518207915169</v>
      </c>
      <c r="V69" s="22">
        <f t="shared" si="6"/>
        <v>8.2824970216905935E-2</v>
      </c>
      <c r="W69" s="22">
        <f t="shared" si="7"/>
        <v>2.6710211862245758E-2</v>
      </c>
      <c r="Z69" s="37"/>
    </row>
    <row r="70" spans="1:26">
      <c r="A70" s="61">
        <f t="shared" si="0"/>
        <v>685256</v>
      </c>
      <c r="B70" s="13">
        <v>1876.02</v>
      </c>
      <c r="C70" s="14">
        <v>4.5199999999999996</v>
      </c>
      <c r="D70" s="15">
        <v>0.3</v>
      </c>
      <c r="E70" s="14">
        <v>0.34670000000000001</v>
      </c>
      <c r="F70" s="14">
        <v>10.846575209999999</v>
      </c>
      <c r="G70" s="15">
        <f t="shared" si="11"/>
        <v>1876.1249999999955</v>
      </c>
      <c r="H70" s="16">
        <f>H69*11/12+H81*1/12</f>
        <v>4.5783333333333331</v>
      </c>
      <c r="I70" s="15">
        <f t="shared" si="1"/>
        <v>130.95657500170512</v>
      </c>
      <c r="J70" s="15">
        <f t="shared" si="2"/>
        <v>8.6918080753344125</v>
      </c>
      <c r="K70" s="17">
        <f t="shared" si="8"/>
        <v>181.4422599750414</v>
      </c>
      <c r="L70" s="15">
        <f t="shared" si="3"/>
        <v>10.044832865728136</v>
      </c>
      <c r="M70" s="17">
        <f t="shared" si="4"/>
        <v>13.917263613572315</v>
      </c>
      <c r="N70" s="36" t="s">
        <v>52</v>
      </c>
      <c r="O70" s="18"/>
      <c r="P70" s="19" t="s">
        <v>52</v>
      </c>
      <c r="Q70" s="19"/>
      <c r="S70" s="16">
        <f t="shared" si="5"/>
        <v>1.0047443025681573</v>
      </c>
      <c r="T70" s="16">
        <f t="shared" si="9"/>
        <v>1.5914365303109221</v>
      </c>
      <c r="U70" s="22">
        <f t="shared" si="10"/>
        <v>0.109966211808318</v>
      </c>
      <c r="V70" s="22">
        <f t="shared" si="6"/>
        <v>8.2501543111416442E-2</v>
      </c>
      <c r="W70" s="22">
        <f t="shared" si="7"/>
        <v>2.7464668696901562E-2</v>
      </c>
      <c r="Z70" s="37"/>
    </row>
    <row r="71" spans="1:26">
      <c r="A71" s="61">
        <f t="shared" si="0"/>
        <v>685287</v>
      </c>
      <c r="B71" s="13">
        <v>1876.03</v>
      </c>
      <c r="C71" s="14">
        <v>4.51</v>
      </c>
      <c r="D71" s="15">
        <v>0.3</v>
      </c>
      <c r="E71" s="14">
        <v>0.34</v>
      </c>
      <c r="F71" s="14">
        <v>10.846575209999999</v>
      </c>
      <c r="G71" s="15">
        <f t="shared" si="11"/>
        <v>1876.2083333333287</v>
      </c>
      <c r="H71" s="16">
        <f>H69*10/12+H81*2/12</f>
        <v>4.5666666666666664</v>
      </c>
      <c r="I71" s="15">
        <f t="shared" si="1"/>
        <v>130.66684806586065</v>
      </c>
      <c r="J71" s="15">
        <f t="shared" si="2"/>
        <v>8.6918080753344125</v>
      </c>
      <c r="K71" s="17">
        <f t="shared" si="8"/>
        <v>182.04439136876388</v>
      </c>
      <c r="L71" s="15">
        <f t="shared" si="3"/>
        <v>9.8507158187123327</v>
      </c>
      <c r="M71" s="17">
        <f t="shared" si="4"/>
        <v>13.723967420261578</v>
      </c>
      <c r="N71" s="36" t="s">
        <v>52</v>
      </c>
      <c r="O71" s="18"/>
      <c r="P71" s="19" t="s">
        <v>52</v>
      </c>
      <c r="Q71" s="19"/>
      <c r="S71" s="16">
        <f t="shared" si="5"/>
        <v>1.0047350802178763</v>
      </c>
      <c r="T71" s="16">
        <f t="shared" si="9"/>
        <v>1.5989867867287357</v>
      </c>
      <c r="U71" s="22">
        <f t="shared" si="10"/>
        <v>0.10901821433351011</v>
      </c>
      <c r="V71" s="22">
        <f t="shared" si="6"/>
        <v>8.3477150939624822E-2</v>
      </c>
      <c r="W71" s="22">
        <f t="shared" si="7"/>
        <v>2.5541063393885288E-2</v>
      </c>
      <c r="Z71" s="37"/>
    </row>
    <row r="72" spans="1:26">
      <c r="A72" s="61">
        <f t="shared" si="0"/>
        <v>685317</v>
      </c>
      <c r="B72" s="13">
        <v>1876.04</v>
      </c>
      <c r="C72" s="14">
        <v>4.34</v>
      </c>
      <c r="D72" s="15">
        <v>0.3</v>
      </c>
      <c r="E72" s="14">
        <v>0.33329999999999999</v>
      </c>
      <c r="F72" s="14">
        <v>10.751490909999999</v>
      </c>
      <c r="G72" s="15">
        <f t="shared" si="11"/>
        <v>1876.291666666662</v>
      </c>
      <c r="H72" s="16">
        <f>H69*9/12+H81*3/12</f>
        <v>4.5550000000000006</v>
      </c>
      <c r="I72" s="15">
        <f t="shared" si="1"/>
        <v>126.85352584277082</v>
      </c>
      <c r="J72" s="15">
        <f t="shared" si="2"/>
        <v>8.76867690157402</v>
      </c>
      <c r="K72" s="17">
        <f t="shared" si="8"/>
        <v>177.74972983808127</v>
      </c>
      <c r="L72" s="15">
        <f t="shared" si="3"/>
        <v>9.7420000376487348</v>
      </c>
      <c r="M72" s="17">
        <f t="shared" si="4"/>
        <v>13.650687777657254</v>
      </c>
      <c r="N72" s="36" t="s">
        <v>52</v>
      </c>
      <c r="O72" s="18"/>
      <c r="P72" s="19" t="s">
        <v>52</v>
      </c>
      <c r="Q72" s="19"/>
      <c r="S72" s="16">
        <f t="shared" si="5"/>
        <v>1.0047258582433127</v>
      </c>
      <c r="T72" s="16">
        <f t="shared" si="9"/>
        <v>1.6207662356618915</v>
      </c>
      <c r="U72" s="22">
        <f t="shared" si="10"/>
        <v>0.11192838192299148</v>
      </c>
      <c r="V72" s="22">
        <f t="shared" si="6"/>
        <v>8.3517230858883851E-2</v>
      </c>
      <c r="W72" s="22">
        <f t="shared" si="7"/>
        <v>2.8411151064107631E-2</v>
      </c>
      <c r="Z72" s="37"/>
    </row>
    <row r="73" spans="1:26">
      <c r="A73" s="61">
        <f t="shared" ref="A73:A136" si="12">EOMONTH(DATE(LEFT(B73,4),RIGHT(B73,2),1),0)</f>
        <v>685348</v>
      </c>
      <c r="B73" s="13">
        <v>1876.05</v>
      </c>
      <c r="C73" s="14">
        <v>4.18</v>
      </c>
      <c r="D73" s="15">
        <v>0.3</v>
      </c>
      <c r="E73" s="14">
        <v>0.32669999999999999</v>
      </c>
      <c r="F73" s="14">
        <v>10.370910739999999</v>
      </c>
      <c r="G73" s="15">
        <f t="shared" si="11"/>
        <v>1876.3749999999952</v>
      </c>
      <c r="H73" s="16">
        <f>H69*8/12+H81*4/12</f>
        <v>4.543333333333333</v>
      </c>
      <c r="I73" s="15">
        <f t="shared" ref="I73:I136" si="13">C73*$F$1852/F73</f>
        <v>126.66041034695091</v>
      </c>
      <c r="J73" s="15">
        <f t="shared" ref="J73:J136" si="14">D73*$F$1852/F73</f>
        <v>9.0904600727476748</v>
      </c>
      <c r="K73" s="17">
        <f t="shared" si="8"/>
        <v>178.54061055892444</v>
      </c>
      <c r="L73" s="15">
        <f t="shared" ref="L73:L136" si="15">E73*$F$1852/F73</f>
        <v>9.8995110192222171</v>
      </c>
      <c r="M73" s="17">
        <f t="shared" ref="M73:M136" si="16">L73*(K73/I73)</f>
        <v>13.954358246315939</v>
      </c>
      <c r="N73" s="36" t="s">
        <v>52</v>
      </c>
      <c r="O73" s="18"/>
      <c r="P73" s="19" t="s">
        <v>52</v>
      </c>
      <c r="Q73" s="19"/>
      <c r="S73" s="16">
        <f t="shared" ref="S73:S136" si="17">((H73/H74+H73/1200+((1+H74/1200)^(-119))*(1-H73/H74)))</f>
        <v>1.0047166366447913</v>
      </c>
      <c r="T73" s="16">
        <f t="shared" si="9"/>
        <v>1.6881839075548075</v>
      </c>
      <c r="U73" s="22">
        <f t="shared" si="10"/>
        <v>0.11241410249312955</v>
      </c>
      <c r="V73" s="22">
        <f t="shared" ref="V73:V128" si="18">(($T193/$T73)^(1/10)-1)</f>
        <v>8.1971734677914743E-2</v>
      </c>
      <c r="W73" s="22">
        <f t="shared" ref="W73:W128" si="19">U73-V73</f>
        <v>3.044236781521481E-2</v>
      </c>
      <c r="Z73" s="37"/>
    </row>
    <row r="74" spans="1:26">
      <c r="A74" s="61">
        <f t="shared" si="12"/>
        <v>685378</v>
      </c>
      <c r="B74" s="13">
        <v>1876.06</v>
      </c>
      <c r="C74" s="14">
        <v>4.1500000000000004</v>
      </c>
      <c r="D74" s="15">
        <v>0.3</v>
      </c>
      <c r="E74" s="14">
        <v>0.32</v>
      </c>
      <c r="F74" s="14">
        <v>10.08541488</v>
      </c>
      <c r="G74" s="15">
        <f t="shared" si="11"/>
        <v>1876.4583333333285</v>
      </c>
      <c r="H74" s="16">
        <f>H69*7/12+H81*5/12</f>
        <v>4.5316666666666663</v>
      </c>
      <c r="I74" s="15">
        <f t="shared" si="13"/>
        <v>129.31110822086484</v>
      </c>
      <c r="J74" s="15">
        <f t="shared" si="14"/>
        <v>9.3477909557251682</v>
      </c>
      <c r="K74" s="17">
        <f t="shared" ref="K74:K137" si="20">K73*((I74+(J74/12))/I73)</f>
        <v>183.37509072934918</v>
      </c>
      <c r="L74" s="15">
        <f t="shared" si="15"/>
        <v>9.9709770194401806</v>
      </c>
      <c r="M74" s="17">
        <f t="shared" si="16"/>
        <v>14.139766032142587</v>
      </c>
      <c r="N74" s="36" t="s">
        <v>52</v>
      </c>
      <c r="O74" s="18"/>
      <c r="P74" s="19" t="s">
        <v>52</v>
      </c>
      <c r="Q74" s="19"/>
      <c r="S74" s="16">
        <f t="shared" si="17"/>
        <v>1.0047074154226387</v>
      </c>
      <c r="T74" s="16">
        <f t="shared" ref="T74:T137" si="21">T73*S73*F73/F74</f>
        <v>1.7441606243682406</v>
      </c>
      <c r="U74" s="22">
        <f t="shared" ref="U74:U128" si="22">(($K194/$K74)^(1/10)-1)</f>
        <v>0.11623666750572381</v>
      </c>
      <c r="V74" s="22">
        <f t="shared" si="18"/>
        <v>7.9999817603011891E-2</v>
      </c>
      <c r="W74" s="22">
        <f t="shared" si="19"/>
        <v>3.6236849902711921E-2</v>
      </c>
      <c r="Z74" s="37"/>
    </row>
    <row r="75" spans="1:26">
      <c r="A75" s="61">
        <f t="shared" si="12"/>
        <v>685409</v>
      </c>
      <c r="B75" s="13">
        <v>1876.07</v>
      </c>
      <c r="C75" s="14">
        <v>4.0999999999999996</v>
      </c>
      <c r="D75" s="15">
        <v>0.3</v>
      </c>
      <c r="E75" s="14">
        <v>0.31330000000000002</v>
      </c>
      <c r="F75" s="14">
        <v>10.08541488</v>
      </c>
      <c r="G75" s="15">
        <f t="shared" ref="G75:G138" si="23">G74+1/12</f>
        <v>1876.5416666666617</v>
      </c>
      <c r="H75" s="16">
        <f>H69*6/12+H81*6/12</f>
        <v>4.5199999999999996</v>
      </c>
      <c r="I75" s="15">
        <f t="shared" si="13"/>
        <v>127.75314306157729</v>
      </c>
      <c r="J75" s="15">
        <f t="shared" si="14"/>
        <v>9.3477909557251682</v>
      </c>
      <c r="K75" s="17">
        <f t="shared" si="20"/>
        <v>182.27042150808802</v>
      </c>
      <c r="L75" s="15">
        <f t="shared" si="15"/>
        <v>9.7622096880956519</v>
      </c>
      <c r="M75" s="17">
        <f t="shared" si="16"/>
        <v>13.928127575239996</v>
      </c>
      <c r="N75" s="36" t="s">
        <v>52</v>
      </c>
      <c r="O75" s="18"/>
      <c r="P75" s="19" t="s">
        <v>52</v>
      </c>
      <c r="Q75" s="19"/>
      <c r="S75" s="16">
        <f t="shared" si="17"/>
        <v>1.0046981945771802</v>
      </c>
      <c r="T75" s="16">
        <f t="shared" si="21"/>
        <v>1.7523711129909509</v>
      </c>
      <c r="U75" s="22">
        <f t="shared" si="22"/>
        <v>0.11759364095515079</v>
      </c>
      <c r="V75" s="22">
        <f t="shared" si="18"/>
        <v>7.8330823946356265E-2</v>
      </c>
      <c r="W75" s="22">
        <f t="shared" si="19"/>
        <v>3.9262817008794526E-2</v>
      </c>
      <c r="Z75" s="37"/>
    </row>
    <row r="76" spans="1:26">
      <c r="A76" s="61">
        <f t="shared" si="12"/>
        <v>685440</v>
      </c>
      <c r="B76" s="13">
        <v>1876.08</v>
      </c>
      <c r="C76" s="14">
        <v>3.93</v>
      </c>
      <c r="D76" s="15">
        <v>0.3</v>
      </c>
      <c r="E76" s="14">
        <v>0.30669999999999997</v>
      </c>
      <c r="F76" s="14">
        <v>10.180580170000001</v>
      </c>
      <c r="G76" s="15">
        <f t="shared" si="23"/>
        <v>1876.624999999995</v>
      </c>
      <c r="H76" s="16">
        <f>H69*5/12+H81*7/12</f>
        <v>4.5083333333333337</v>
      </c>
      <c r="I76" s="15">
        <f t="shared" si="13"/>
        <v>121.31137561681815</v>
      </c>
      <c r="J76" s="15">
        <f t="shared" si="14"/>
        <v>9.2604103524288668</v>
      </c>
      <c r="K76" s="17">
        <f t="shared" si="20"/>
        <v>174.18071505450774</v>
      </c>
      <c r="L76" s="15">
        <f t="shared" si="15"/>
        <v>9.4672261836331106</v>
      </c>
      <c r="M76" s="17">
        <f t="shared" si="16"/>
        <v>13.593187101073159</v>
      </c>
      <c r="N76" s="36" t="s">
        <v>52</v>
      </c>
      <c r="O76" s="18"/>
      <c r="P76" s="19" t="s">
        <v>52</v>
      </c>
      <c r="Q76" s="19"/>
      <c r="S76" s="16">
        <f t="shared" si="17"/>
        <v>1.0046889741087426</v>
      </c>
      <c r="T76" s="16">
        <f t="shared" si="21"/>
        <v>1.7441464460155387</v>
      </c>
      <c r="U76" s="22">
        <f t="shared" si="22"/>
        <v>0.12251791865412565</v>
      </c>
      <c r="V76" s="22">
        <f t="shared" si="18"/>
        <v>7.7695185070670192E-2</v>
      </c>
      <c r="W76" s="22">
        <f t="shared" si="19"/>
        <v>4.4822733583455454E-2</v>
      </c>
      <c r="Z76" s="37"/>
    </row>
    <row r="77" spans="1:26">
      <c r="A77" s="61">
        <f t="shared" si="12"/>
        <v>685470</v>
      </c>
      <c r="B77" s="13">
        <v>1876.09</v>
      </c>
      <c r="C77" s="14">
        <v>3.69</v>
      </c>
      <c r="D77" s="15">
        <v>0.3</v>
      </c>
      <c r="E77" s="14">
        <v>0.3</v>
      </c>
      <c r="F77" s="14">
        <v>10.275745450000001</v>
      </c>
      <c r="G77" s="15">
        <f t="shared" si="23"/>
        <v>1876.7083333333283</v>
      </c>
      <c r="H77" s="16">
        <f>H69*4/12+H81*8/12</f>
        <v>4.496666666666667</v>
      </c>
      <c r="I77" s="15">
        <f t="shared" si="13"/>
        <v>112.84817346268541</v>
      </c>
      <c r="J77" s="15">
        <f t="shared" si="14"/>
        <v>9.1746482489988139</v>
      </c>
      <c r="K77" s="17">
        <f t="shared" si="20"/>
        <v>163.12687917137256</v>
      </c>
      <c r="L77" s="15">
        <f t="shared" si="15"/>
        <v>9.1746482489988139</v>
      </c>
      <c r="M77" s="17">
        <f t="shared" si="16"/>
        <v>13.262347900111591</v>
      </c>
      <c r="N77" s="36" t="s">
        <v>52</v>
      </c>
      <c r="O77" s="18"/>
      <c r="P77" s="19" t="s">
        <v>52</v>
      </c>
      <c r="Q77" s="19"/>
      <c r="S77" s="16">
        <f t="shared" si="17"/>
        <v>1.004679754017652</v>
      </c>
      <c r="T77" s="16">
        <f t="shared" si="21"/>
        <v>1.7360961513783471</v>
      </c>
      <c r="U77" s="22">
        <f t="shared" si="22"/>
        <v>0.13319853175354246</v>
      </c>
      <c r="V77" s="22">
        <f t="shared" si="18"/>
        <v>7.8391420705782089E-2</v>
      </c>
      <c r="W77" s="22">
        <f t="shared" si="19"/>
        <v>5.4807111047760371E-2</v>
      </c>
      <c r="Z77" s="37"/>
    </row>
    <row r="78" spans="1:26">
      <c r="A78" s="61">
        <f t="shared" si="12"/>
        <v>685196</v>
      </c>
      <c r="B78" s="13">
        <v>1876.1</v>
      </c>
      <c r="C78" s="14">
        <v>3.67</v>
      </c>
      <c r="D78" s="15">
        <v>0.3</v>
      </c>
      <c r="E78" s="14">
        <v>0.29330000000000001</v>
      </c>
      <c r="F78" s="14">
        <v>10.465995039999999</v>
      </c>
      <c r="G78" s="15">
        <f t="shared" si="23"/>
        <v>1876.7916666666615</v>
      </c>
      <c r="H78" s="16">
        <f>H69*3/12+H81*9/12</f>
        <v>4.4850000000000003</v>
      </c>
      <c r="I78" s="15">
        <f t="shared" si="13"/>
        <v>110.19630819546046</v>
      </c>
      <c r="J78" s="15">
        <f t="shared" si="14"/>
        <v>9.0078726045335529</v>
      </c>
      <c r="K78" s="17">
        <f t="shared" si="20"/>
        <v>160.37859963188427</v>
      </c>
      <c r="L78" s="15">
        <f t="shared" si="15"/>
        <v>8.8066967830323026</v>
      </c>
      <c r="M78" s="17">
        <f t="shared" si="16"/>
        <v>12.817178003278379</v>
      </c>
      <c r="N78" s="36" t="s">
        <v>52</v>
      </c>
      <c r="O78" s="18"/>
      <c r="P78" s="19" t="s">
        <v>52</v>
      </c>
      <c r="Q78" s="19"/>
      <c r="S78" s="16">
        <f t="shared" si="17"/>
        <v>1.0046705343042359</v>
      </c>
      <c r="T78" s="16">
        <f t="shared" si="21"/>
        <v>1.7125144225562385</v>
      </c>
      <c r="U78" s="22">
        <f t="shared" si="22"/>
        <v>0.13835154000468131</v>
      </c>
      <c r="V78" s="22">
        <f t="shared" si="18"/>
        <v>8.0066311899993803E-2</v>
      </c>
      <c r="W78" s="22">
        <f t="shared" si="19"/>
        <v>5.8285228104687503E-2</v>
      </c>
      <c r="Z78" s="37"/>
    </row>
    <row r="79" spans="1:26">
      <c r="A79" s="61">
        <f t="shared" si="12"/>
        <v>685531</v>
      </c>
      <c r="B79" s="13">
        <v>1876.11</v>
      </c>
      <c r="C79" s="14">
        <v>3.6</v>
      </c>
      <c r="D79" s="15">
        <v>0.3</v>
      </c>
      <c r="E79" s="14">
        <v>0.28670000000000001</v>
      </c>
      <c r="F79" s="14">
        <v>10.56116033</v>
      </c>
      <c r="G79" s="15">
        <f t="shared" si="23"/>
        <v>1876.8749999999948</v>
      </c>
      <c r="H79" s="16">
        <f>H69*2/12+H81*10/12</f>
        <v>4.4733333333333336</v>
      </c>
      <c r="I79" s="15">
        <f t="shared" si="13"/>
        <v>107.12044554293784</v>
      </c>
      <c r="J79" s="15">
        <f t="shared" si="14"/>
        <v>8.9267037952448209</v>
      </c>
      <c r="K79" s="17">
        <f t="shared" si="20"/>
        <v>156.98467295234997</v>
      </c>
      <c r="L79" s="15">
        <f t="shared" si="15"/>
        <v>8.5309532603223008</v>
      </c>
      <c r="M79" s="17">
        <f t="shared" si="16"/>
        <v>12.502084926510761</v>
      </c>
      <c r="N79" s="36" t="s">
        <v>52</v>
      </c>
      <c r="O79" s="18"/>
      <c r="P79" s="19" t="s">
        <v>52</v>
      </c>
      <c r="Q79" s="19"/>
      <c r="S79" s="16">
        <f t="shared" si="17"/>
        <v>1.0046613149688211</v>
      </c>
      <c r="T79" s="16">
        <f t="shared" si="21"/>
        <v>1.7050094552280191</v>
      </c>
      <c r="U79" s="22">
        <f t="shared" si="22"/>
        <v>0.14394905408238201</v>
      </c>
      <c r="V79" s="22">
        <f t="shared" si="18"/>
        <v>8.074114453889969E-2</v>
      </c>
      <c r="W79" s="22">
        <f t="shared" si="19"/>
        <v>6.3207909543482321E-2</v>
      </c>
      <c r="Z79" s="37"/>
    </row>
    <row r="80" spans="1:26">
      <c r="A80" s="61">
        <f t="shared" si="12"/>
        <v>685562</v>
      </c>
      <c r="B80" s="13">
        <v>1876.12</v>
      </c>
      <c r="C80" s="14">
        <v>3.58</v>
      </c>
      <c r="D80" s="15">
        <v>0.3</v>
      </c>
      <c r="E80" s="14">
        <v>0.28000000000000003</v>
      </c>
      <c r="F80" s="14">
        <v>10.751490909999999</v>
      </c>
      <c r="G80" s="15">
        <f t="shared" si="23"/>
        <v>1876.958333333328</v>
      </c>
      <c r="H80" s="16">
        <f>H69*1/12+H81*11/12</f>
        <v>4.4616666666666669</v>
      </c>
      <c r="I80" s="15">
        <f t="shared" si="13"/>
        <v>104.6395443587833</v>
      </c>
      <c r="J80" s="15">
        <f t="shared" si="14"/>
        <v>8.76867690157402</v>
      </c>
      <c r="K80" s="17">
        <f t="shared" si="20"/>
        <v>154.41979248848682</v>
      </c>
      <c r="L80" s="15">
        <f t="shared" si="15"/>
        <v>8.1840984414690858</v>
      </c>
      <c r="M80" s="17">
        <f t="shared" si="16"/>
        <v>12.077525669490591</v>
      </c>
      <c r="N80" s="36" t="s">
        <v>52</v>
      </c>
      <c r="O80" s="18"/>
      <c r="P80" s="19" t="s">
        <v>52</v>
      </c>
      <c r="Q80" s="19"/>
      <c r="S80" s="16">
        <f t="shared" si="17"/>
        <v>1.0046520960117353</v>
      </c>
      <c r="T80" s="16">
        <f t="shared" si="21"/>
        <v>1.6826330509190333</v>
      </c>
      <c r="U80" s="22">
        <f t="shared" si="22"/>
        <v>0.14180043980962043</v>
      </c>
      <c r="V80" s="22">
        <f t="shared" si="18"/>
        <v>8.1044370213336769E-2</v>
      </c>
      <c r="W80" s="22">
        <f t="shared" si="19"/>
        <v>6.0756069596283657E-2</v>
      </c>
      <c r="Z80" s="37"/>
    </row>
    <row r="81" spans="1:26">
      <c r="A81" s="61">
        <f t="shared" si="12"/>
        <v>685593</v>
      </c>
      <c r="B81" s="13">
        <v>1877.01</v>
      </c>
      <c r="C81" s="14">
        <v>3.55</v>
      </c>
      <c r="D81" s="15">
        <v>0.2908</v>
      </c>
      <c r="E81" s="14">
        <v>0.28170000000000001</v>
      </c>
      <c r="F81" s="14">
        <v>10.9417405</v>
      </c>
      <c r="G81" s="15">
        <f t="shared" si="23"/>
        <v>1877.0416666666613</v>
      </c>
      <c r="H81" s="16">
        <v>4.45</v>
      </c>
      <c r="I81" s="15">
        <f t="shared" si="13"/>
        <v>101.95850239731058</v>
      </c>
      <c r="J81" s="15">
        <f t="shared" si="14"/>
        <v>8.3519809851092734</v>
      </c>
      <c r="K81" s="17">
        <f t="shared" si="20"/>
        <v>151.49040270244032</v>
      </c>
      <c r="L81" s="15">
        <f t="shared" si="15"/>
        <v>8.0906225705133501</v>
      </c>
      <c r="M81" s="17">
        <f t="shared" si="16"/>
        <v>12.021083504585194</v>
      </c>
      <c r="N81" s="36" t="s">
        <v>52</v>
      </c>
      <c r="O81" s="18"/>
      <c r="P81" s="19" t="s">
        <v>52</v>
      </c>
      <c r="Q81" s="19"/>
      <c r="S81" s="16">
        <f t="shared" si="17"/>
        <v>1.004442533161084</v>
      </c>
      <c r="T81" s="16">
        <f t="shared" si="21"/>
        <v>1.6610679219869882</v>
      </c>
      <c r="U81" s="22">
        <f t="shared" si="22"/>
        <v>0.14039429114462609</v>
      </c>
      <c r="V81" s="22">
        <f t="shared" si="18"/>
        <v>8.0037070033219582E-2</v>
      </c>
      <c r="W81" s="22">
        <f t="shared" si="19"/>
        <v>6.0357221111406512E-2</v>
      </c>
      <c r="Z81" s="37"/>
    </row>
    <row r="82" spans="1:26">
      <c r="A82" s="61">
        <f t="shared" si="12"/>
        <v>685621</v>
      </c>
      <c r="B82" s="13">
        <v>1877.02</v>
      </c>
      <c r="C82" s="14">
        <v>3.34</v>
      </c>
      <c r="D82" s="15">
        <v>0.28170000000000001</v>
      </c>
      <c r="E82" s="14">
        <v>0.2833</v>
      </c>
      <c r="F82" s="14">
        <v>10.65632562</v>
      </c>
      <c r="G82" s="15">
        <f t="shared" si="23"/>
        <v>1877.1249999999945</v>
      </c>
      <c r="H82" s="16">
        <f>H81*11/12+H93*1/12</f>
        <v>4.440833333333333</v>
      </c>
      <c r="I82" s="15">
        <f t="shared" si="13"/>
        <v>98.496429954249109</v>
      </c>
      <c r="J82" s="15">
        <f t="shared" si="14"/>
        <v>8.3073186581173584</v>
      </c>
      <c r="K82" s="17">
        <f t="shared" si="20"/>
        <v>147.37502747973767</v>
      </c>
      <c r="L82" s="15">
        <f t="shared" si="15"/>
        <v>8.3545025766583159</v>
      </c>
      <c r="M82" s="17">
        <f t="shared" si="16"/>
        <v>12.500402779943018</v>
      </c>
      <c r="N82" s="36" t="s">
        <v>52</v>
      </c>
      <c r="O82" s="18"/>
      <c r="P82" s="19" t="s">
        <v>52</v>
      </c>
      <c r="Q82" s="19"/>
      <c r="S82" s="16">
        <f t="shared" si="17"/>
        <v>1.0044352053538859</v>
      </c>
      <c r="T82" s="16">
        <f t="shared" si="21"/>
        <v>1.7131343139871542</v>
      </c>
      <c r="U82" s="22">
        <f t="shared" si="22"/>
        <v>0.14175117808280091</v>
      </c>
      <c r="V82" s="22">
        <f t="shared" si="18"/>
        <v>7.5638237390101226E-2</v>
      </c>
      <c r="W82" s="22">
        <f t="shared" si="19"/>
        <v>6.6112940692699684E-2</v>
      </c>
      <c r="Z82" s="37"/>
    </row>
    <row r="83" spans="1:26">
      <c r="A83" s="61">
        <f t="shared" si="12"/>
        <v>685652</v>
      </c>
      <c r="B83" s="13">
        <v>1877.03</v>
      </c>
      <c r="C83" s="14">
        <v>3.17</v>
      </c>
      <c r="D83" s="15">
        <v>0.27250000000000002</v>
      </c>
      <c r="E83" s="14">
        <v>0.28499999999999998</v>
      </c>
      <c r="F83" s="14">
        <v>10.180580170000001</v>
      </c>
      <c r="G83" s="15">
        <f t="shared" si="23"/>
        <v>1877.2083333333278</v>
      </c>
      <c r="H83" s="16">
        <f>H81*10/12+H93*2/12</f>
        <v>4.4316666666666666</v>
      </c>
      <c r="I83" s="15">
        <f t="shared" si="13"/>
        <v>97.851669390665023</v>
      </c>
      <c r="J83" s="15">
        <f t="shared" si="14"/>
        <v>8.4115394034562208</v>
      </c>
      <c r="K83" s="17">
        <f t="shared" si="20"/>
        <v>147.45911815986415</v>
      </c>
      <c r="L83" s="15">
        <f t="shared" si="15"/>
        <v>8.7973898348074222</v>
      </c>
      <c r="M83" s="17">
        <f t="shared" si="16"/>
        <v>13.257365512795355</v>
      </c>
      <c r="N83" s="36" t="s">
        <v>52</v>
      </c>
      <c r="O83" s="18"/>
      <c r="P83" s="19" t="s">
        <v>52</v>
      </c>
      <c r="Q83" s="19"/>
      <c r="S83" s="16">
        <f t="shared" si="17"/>
        <v>1.0044278777306086</v>
      </c>
      <c r="T83" s="16">
        <f t="shared" si="21"/>
        <v>1.8011434150689984</v>
      </c>
      <c r="U83" s="22">
        <f t="shared" si="22"/>
        <v>0.14471927044295541</v>
      </c>
      <c r="V83" s="22">
        <f t="shared" si="18"/>
        <v>7.0466246038505931E-2</v>
      </c>
      <c r="W83" s="22">
        <f t="shared" si="19"/>
        <v>7.4253024404449475E-2</v>
      </c>
      <c r="Z83" s="37"/>
    </row>
    <row r="84" spans="1:26">
      <c r="A84" s="61">
        <f t="shared" si="12"/>
        <v>685682</v>
      </c>
      <c r="B84" s="13">
        <v>1877.04</v>
      </c>
      <c r="C84" s="14">
        <v>2.94</v>
      </c>
      <c r="D84" s="15">
        <v>0.26329999999999998</v>
      </c>
      <c r="E84" s="14">
        <v>0.28670000000000001</v>
      </c>
      <c r="F84" s="14">
        <v>10.465995039999999</v>
      </c>
      <c r="G84" s="15">
        <f t="shared" si="23"/>
        <v>1877.2916666666611</v>
      </c>
      <c r="H84" s="16">
        <f>H81*9/12+H93*3/12</f>
        <v>4.4225000000000003</v>
      </c>
      <c r="I84" s="15">
        <f t="shared" si="13"/>
        <v>88.277151524428817</v>
      </c>
      <c r="J84" s="15">
        <f t="shared" si="14"/>
        <v>7.9059095225789475</v>
      </c>
      <c r="K84" s="17">
        <f t="shared" si="20"/>
        <v>134.02347522183084</v>
      </c>
      <c r="L84" s="15">
        <f t="shared" si="15"/>
        <v>8.6085235857325646</v>
      </c>
      <c r="M84" s="17">
        <f t="shared" si="16"/>
        <v>13.069568144931598</v>
      </c>
      <c r="N84" s="36" t="s">
        <v>52</v>
      </c>
      <c r="O84" s="18"/>
      <c r="P84" s="19" t="s">
        <v>52</v>
      </c>
      <c r="Q84" s="19"/>
      <c r="S84" s="16">
        <f t="shared" si="17"/>
        <v>1.0044205502913774</v>
      </c>
      <c r="T84" s="16">
        <f t="shared" si="21"/>
        <v>1.7597827500645762</v>
      </c>
      <c r="U84" s="22">
        <f t="shared" si="22"/>
        <v>0.15871290353602885</v>
      </c>
      <c r="V84" s="22">
        <f t="shared" si="18"/>
        <v>7.3160830614048544E-2</v>
      </c>
      <c r="W84" s="22">
        <f t="shared" si="19"/>
        <v>8.5552072921980304E-2</v>
      </c>
      <c r="Z84" s="37"/>
    </row>
    <row r="85" spans="1:26">
      <c r="A85" s="61">
        <f t="shared" si="12"/>
        <v>685713</v>
      </c>
      <c r="B85" s="13">
        <v>1877.05</v>
      </c>
      <c r="C85" s="14">
        <v>2.94</v>
      </c>
      <c r="D85" s="15">
        <v>0.25419999999999998</v>
      </c>
      <c r="E85" s="14">
        <v>0.2883</v>
      </c>
      <c r="F85" s="14">
        <v>10.65632562</v>
      </c>
      <c r="G85" s="15">
        <f t="shared" si="23"/>
        <v>1877.3749999999943</v>
      </c>
      <c r="H85" s="16">
        <f>H81*8/12+H93*4/12</f>
        <v>4.4133333333333331</v>
      </c>
      <c r="I85" s="15">
        <f t="shared" si="13"/>
        <v>86.700450319009704</v>
      </c>
      <c r="J85" s="15">
        <f t="shared" si="14"/>
        <v>7.496345058194648</v>
      </c>
      <c r="K85" s="17">
        <f t="shared" si="20"/>
        <v>132.57812813726116</v>
      </c>
      <c r="L85" s="15">
        <f t="shared" si="15"/>
        <v>8.5019523220988091</v>
      </c>
      <c r="M85" s="17">
        <f t="shared" si="16"/>
        <v>13.000773585704895</v>
      </c>
      <c r="N85" s="36" t="s">
        <v>52</v>
      </c>
      <c r="O85" s="18"/>
      <c r="P85" s="19" t="s">
        <v>52</v>
      </c>
      <c r="Q85" s="19"/>
      <c r="S85" s="16">
        <f t="shared" si="17"/>
        <v>1.0044132230363174</v>
      </c>
      <c r="T85" s="16">
        <f t="shared" si="21"/>
        <v>1.7359918744254137</v>
      </c>
      <c r="U85" s="22">
        <f t="shared" si="22"/>
        <v>0.16233557057379455</v>
      </c>
      <c r="V85" s="22">
        <f t="shared" si="18"/>
        <v>7.482890996850311E-2</v>
      </c>
      <c r="W85" s="22">
        <f t="shared" si="19"/>
        <v>8.7506660605291442E-2</v>
      </c>
      <c r="Z85" s="37"/>
    </row>
    <row r="86" spans="1:26">
      <c r="A86" s="61">
        <f t="shared" si="12"/>
        <v>685743</v>
      </c>
      <c r="B86" s="13">
        <v>1877.06</v>
      </c>
      <c r="C86" s="14">
        <v>2.73</v>
      </c>
      <c r="D86" s="15">
        <v>0.245</v>
      </c>
      <c r="E86" s="14">
        <v>0.28999999999999998</v>
      </c>
      <c r="F86" s="14">
        <v>10.08541488</v>
      </c>
      <c r="G86" s="15">
        <f t="shared" si="23"/>
        <v>1877.4583333333276</v>
      </c>
      <c r="H86" s="16">
        <f>H81*7/12+H93*5/12</f>
        <v>4.4041666666666668</v>
      </c>
      <c r="I86" s="15">
        <f t="shared" si="13"/>
        <v>85.064897697099028</v>
      </c>
      <c r="J86" s="15">
        <f t="shared" si="14"/>
        <v>7.6340292805088872</v>
      </c>
      <c r="K86" s="17">
        <f t="shared" si="20"/>
        <v>131.0499192842604</v>
      </c>
      <c r="L86" s="15">
        <f t="shared" si="15"/>
        <v>9.0361979238676611</v>
      </c>
      <c r="M86" s="17">
        <f t="shared" si="16"/>
        <v>13.921053696862824</v>
      </c>
      <c r="N86" s="36" t="s">
        <v>52</v>
      </c>
      <c r="O86" s="18"/>
      <c r="P86" s="19" t="s">
        <v>52</v>
      </c>
      <c r="Q86" s="19"/>
      <c r="S86" s="16">
        <f t="shared" si="17"/>
        <v>1.0044058959655546</v>
      </c>
      <c r="T86" s="16">
        <f t="shared" si="21"/>
        <v>1.8423571486255097</v>
      </c>
      <c r="U86" s="22">
        <f t="shared" si="22"/>
        <v>0.16205707677969539</v>
      </c>
      <c r="V86" s="22">
        <f t="shared" si="18"/>
        <v>6.9928055828592628E-2</v>
      </c>
      <c r="W86" s="22">
        <f t="shared" si="19"/>
        <v>9.2129020951102758E-2</v>
      </c>
      <c r="Z86" s="37"/>
    </row>
    <row r="87" spans="1:26">
      <c r="A87" s="61">
        <f t="shared" si="12"/>
        <v>685774</v>
      </c>
      <c r="B87" s="13">
        <v>1877.07</v>
      </c>
      <c r="C87" s="14">
        <v>2.85</v>
      </c>
      <c r="D87" s="15">
        <v>0.23580000000000001</v>
      </c>
      <c r="E87" s="14">
        <v>0.29170000000000001</v>
      </c>
      <c r="F87" s="14">
        <v>10.180580170000001</v>
      </c>
      <c r="G87" s="15">
        <f t="shared" si="23"/>
        <v>1877.5416666666608</v>
      </c>
      <c r="H87" s="16">
        <f>H81*6/12+H93*6/12</f>
        <v>4.3949999999999996</v>
      </c>
      <c r="I87" s="15">
        <f t="shared" si="13"/>
        <v>87.973898348074229</v>
      </c>
      <c r="J87" s="15">
        <f t="shared" si="14"/>
        <v>7.2786825370090895</v>
      </c>
      <c r="K87" s="17">
        <f t="shared" si="20"/>
        <v>136.46594331879123</v>
      </c>
      <c r="L87" s="15">
        <f t="shared" si="15"/>
        <v>9.0042056660116696</v>
      </c>
      <c r="M87" s="17">
        <f t="shared" si="16"/>
        <v>13.967409005646109</v>
      </c>
      <c r="N87" s="36" t="s">
        <v>52</v>
      </c>
      <c r="O87" s="18"/>
      <c r="P87" s="19" t="s">
        <v>52</v>
      </c>
      <c r="Q87" s="19"/>
      <c r="S87" s="16">
        <f t="shared" si="17"/>
        <v>1.0043985690792139</v>
      </c>
      <c r="T87" s="16">
        <f t="shared" si="21"/>
        <v>1.8331766521383228</v>
      </c>
      <c r="U87" s="22">
        <f t="shared" si="22"/>
        <v>0.15629330873783354</v>
      </c>
      <c r="V87" s="22">
        <f t="shared" si="18"/>
        <v>7.1953547612414237E-2</v>
      </c>
      <c r="W87" s="22">
        <f t="shared" si="19"/>
        <v>8.4339761125419299E-2</v>
      </c>
      <c r="Z87" s="37"/>
    </row>
    <row r="88" spans="1:26">
      <c r="A88" s="61">
        <f t="shared" si="12"/>
        <v>685805</v>
      </c>
      <c r="B88" s="13">
        <v>1877.08</v>
      </c>
      <c r="C88" s="14">
        <v>3.05</v>
      </c>
      <c r="D88" s="15">
        <v>0.22670000000000001</v>
      </c>
      <c r="E88" s="14">
        <v>0.29330000000000001</v>
      </c>
      <c r="F88" s="14">
        <v>9.8000000000000007</v>
      </c>
      <c r="G88" s="15">
        <f t="shared" si="23"/>
        <v>1877.6249999999941</v>
      </c>
      <c r="H88" s="16">
        <f>H81*5/12+H93*7/12</f>
        <v>4.3858333333333333</v>
      </c>
      <c r="I88" s="15">
        <f t="shared" si="13"/>
        <v>97.803696428571456</v>
      </c>
      <c r="J88" s="15">
        <f t="shared" si="14"/>
        <v>7.2695403214285745</v>
      </c>
      <c r="K88" s="17">
        <f t="shared" si="20"/>
        <v>152.65373406374479</v>
      </c>
      <c r="L88" s="15">
        <f t="shared" si="15"/>
        <v>9.4051882500000037</v>
      </c>
      <c r="M88" s="17">
        <f t="shared" si="16"/>
        <v>14.679783672425033</v>
      </c>
      <c r="N88" s="36" t="s">
        <v>52</v>
      </c>
      <c r="O88" s="18"/>
      <c r="P88" s="19" t="s">
        <v>52</v>
      </c>
      <c r="Q88" s="19"/>
      <c r="S88" s="16">
        <f t="shared" si="17"/>
        <v>1.0043912423774213</v>
      </c>
      <c r="T88" s="16">
        <f t="shared" si="21"/>
        <v>1.9127440302159064</v>
      </c>
      <c r="U88" s="22">
        <f t="shared" si="22"/>
        <v>0.13955989189381079</v>
      </c>
      <c r="V88" s="22">
        <f t="shared" si="18"/>
        <v>6.6339364450650917E-2</v>
      </c>
      <c r="W88" s="22">
        <f t="shared" si="19"/>
        <v>7.3220527443159877E-2</v>
      </c>
      <c r="Z88" s="37"/>
    </row>
    <row r="89" spans="1:26">
      <c r="A89" s="61">
        <f t="shared" si="12"/>
        <v>685835</v>
      </c>
      <c r="B89" s="13">
        <v>1877.09</v>
      </c>
      <c r="C89" s="14">
        <v>3.24</v>
      </c>
      <c r="D89" s="15">
        <v>0.2175</v>
      </c>
      <c r="E89" s="14">
        <v>0.29499999999999998</v>
      </c>
      <c r="F89" s="14">
        <v>9.7048347110000002</v>
      </c>
      <c r="G89" s="15">
        <f t="shared" si="23"/>
        <v>1877.7083333333273</v>
      </c>
      <c r="H89" s="16">
        <f>H81*4/12+H93*8/12</f>
        <v>4.3766666666666669</v>
      </c>
      <c r="I89" s="15">
        <f t="shared" si="13"/>
        <v>104.91519024491302</v>
      </c>
      <c r="J89" s="15">
        <f t="shared" si="14"/>
        <v>7.042917863663142</v>
      </c>
      <c r="K89" s="17">
        <f t="shared" si="20"/>
        <v>164.66953821667622</v>
      </c>
      <c r="L89" s="15">
        <f t="shared" si="15"/>
        <v>9.5524633093362148</v>
      </c>
      <c r="M89" s="17">
        <f t="shared" si="16"/>
        <v>14.99305980676527</v>
      </c>
      <c r="N89" s="36" t="s">
        <v>52</v>
      </c>
      <c r="O89" s="18"/>
      <c r="P89" s="19" t="s">
        <v>52</v>
      </c>
      <c r="Q89" s="19"/>
      <c r="S89" s="16">
        <f t="shared" si="17"/>
        <v>1.0043839158603021</v>
      </c>
      <c r="T89" s="16">
        <f t="shared" si="21"/>
        <v>1.9399820211954759</v>
      </c>
      <c r="U89" s="22">
        <f t="shared" si="22"/>
        <v>0.13127468006042053</v>
      </c>
      <c r="V89" s="22">
        <f t="shared" si="18"/>
        <v>6.6318028704753784E-2</v>
      </c>
      <c r="W89" s="22">
        <f t="shared" si="19"/>
        <v>6.495665135566675E-2</v>
      </c>
      <c r="Z89" s="37"/>
    </row>
    <row r="90" spans="1:26">
      <c r="A90" s="61">
        <f t="shared" si="12"/>
        <v>685562</v>
      </c>
      <c r="B90" s="13">
        <v>1877.1</v>
      </c>
      <c r="C90" s="14">
        <v>3.31</v>
      </c>
      <c r="D90" s="15">
        <v>0.20830000000000001</v>
      </c>
      <c r="E90" s="14">
        <v>0.29670000000000002</v>
      </c>
      <c r="F90" s="14">
        <v>9.7048347110000002</v>
      </c>
      <c r="G90" s="15">
        <f t="shared" si="23"/>
        <v>1877.7916666666606</v>
      </c>
      <c r="H90" s="16">
        <f>H81*3/12+H93*9/12</f>
        <v>4.3675000000000006</v>
      </c>
      <c r="I90" s="15">
        <f t="shared" si="13"/>
        <v>107.18187645390806</v>
      </c>
      <c r="J90" s="15">
        <f t="shared" si="14"/>
        <v>6.745010533338081</v>
      </c>
      <c r="K90" s="17">
        <f t="shared" si="20"/>
        <v>169.10943217018811</v>
      </c>
      <c r="L90" s="15">
        <f t="shared" si="15"/>
        <v>9.6075114029832385</v>
      </c>
      <c r="M90" s="17">
        <f t="shared" si="16"/>
        <v>15.158540339847375</v>
      </c>
      <c r="N90" s="36" t="s">
        <v>52</v>
      </c>
      <c r="O90" s="18"/>
      <c r="P90" s="19" t="s">
        <v>52</v>
      </c>
      <c r="Q90" s="19"/>
      <c r="S90" s="16">
        <f t="shared" si="17"/>
        <v>1.0043765895279828</v>
      </c>
      <c r="T90" s="16">
        <f t="shared" si="21"/>
        <v>1.9484867391468959</v>
      </c>
      <c r="U90" s="22">
        <f t="shared" si="22"/>
        <v>0.12353034304649135</v>
      </c>
      <c r="V90" s="22">
        <f t="shared" si="18"/>
        <v>6.4786319405561565E-2</v>
      </c>
      <c r="W90" s="22">
        <f t="shared" si="19"/>
        <v>5.8744023640929788E-2</v>
      </c>
      <c r="Z90" s="37"/>
    </row>
    <row r="91" spans="1:26">
      <c r="A91" s="61">
        <f t="shared" si="12"/>
        <v>685896</v>
      </c>
      <c r="B91" s="13">
        <v>1877.11</v>
      </c>
      <c r="C91" s="14">
        <v>3.26</v>
      </c>
      <c r="D91" s="15">
        <v>0.19919999999999999</v>
      </c>
      <c r="E91" s="14">
        <v>0.29830000000000001</v>
      </c>
      <c r="F91" s="14">
        <v>9.5145851239999999</v>
      </c>
      <c r="G91" s="15">
        <f t="shared" si="23"/>
        <v>1877.8749999999939</v>
      </c>
      <c r="H91" s="16">
        <f>H81*2/12+H93*10/12</f>
        <v>4.3583333333333334</v>
      </c>
      <c r="I91" s="15">
        <f t="shared" si="13"/>
        <v>107.67360390899587</v>
      </c>
      <c r="J91" s="15">
        <f t="shared" si="14"/>
        <v>6.5793196008196251</v>
      </c>
      <c r="K91" s="17">
        <f t="shared" si="20"/>
        <v>170.75032992900611</v>
      </c>
      <c r="L91" s="15">
        <f t="shared" si="15"/>
        <v>9.8524650448016793</v>
      </c>
      <c r="M91" s="17">
        <f t="shared" si="16"/>
        <v>15.624178962522249</v>
      </c>
      <c r="N91" s="36" t="s">
        <v>52</v>
      </c>
      <c r="O91" s="18"/>
      <c r="P91" s="19" t="s">
        <v>52</v>
      </c>
      <c r="Q91" s="19"/>
      <c r="S91" s="16">
        <f t="shared" si="17"/>
        <v>1.0043692633805883</v>
      </c>
      <c r="T91" s="16">
        <f t="shared" si="21"/>
        <v>1.9961460925673595</v>
      </c>
      <c r="U91" s="22">
        <f t="shared" si="22"/>
        <v>0.12369224054914918</v>
      </c>
      <c r="V91" s="22">
        <f t="shared" si="18"/>
        <v>6.1170700598773164E-2</v>
      </c>
      <c r="W91" s="22">
        <f t="shared" si="19"/>
        <v>6.2521539950376015E-2</v>
      </c>
      <c r="Z91" s="37"/>
    </row>
    <row r="92" spans="1:26">
      <c r="A92" s="61">
        <f t="shared" si="12"/>
        <v>685927</v>
      </c>
      <c r="B92" s="13">
        <v>1877.12</v>
      </c>
      <c r="C92" s="14">
        <v>3.25</v>
      </c>
      <c r="D92" s="15">
        <v>0.19</v>
      </c>
      <c r="E92" s="14">
        <v>0.3</v>
      </c>
      <c r="F92" s="14">
        <v>9.5145851239999999</v>
      </c>
      <c r="G92" s="15">
        <f t="shared" si="23"/>
        <v>1877.9583333333271</v>
      </c>
      <c r="H92" s="16">
        <f>H81*1/12+H93*11/12</f>
        <v>4.3491666666666662</v>
      </c>
      <c r="I92" s="15">
        <f t="shared" si="13"/>
        <v>107.34331678044067</v>
      </c>
      <c r="J92" s="15">
        <f t="shared" si="14"/>
        <v>6.2754554425488394</v>
      </c>
      <c r="K92" s="17">
        <f t="shared" si="20"/>
        <v>171.05586477294861</v>
      </c>
      <c r="L92" s="15">
        <f t="shared" si="15"/>
        <v>9.9086138566560624</v>
      </c>
      <c r="M92" s="17">
        <f t="shared" si="16"/>
        <v>15.789772132887563</v>
      </c>
      <c r="N92" s="36" t="s">
        <v>52</v>
      </c>
      <c r="O92" s="18"/>
      <c r="P92" s="19" t="s">
        <v>52</v>
      </c>
      <c r="Q92" s="19"/>
      <c r="S92" s="16">
        <f t="shared" si="17"/>
        <v>1.0043619374182455</v>
      </c>
      <c r="T92" s="16">
        <f t="shared" si="21"/>
        <v>2.0048677805919186</v>
      </c>
      <c r="U92" s="22">
        <f t="shared" si="22"/>
        <v>0.12068740905577857</v>
      </c>
      <c r="V92" s="22">
        <f t="shared" si="18"/>
        <v>5.8455430646356277E-2</v>
      </c>
      <c r="W92" s="22">
        <f t="shared" si="19"/>
        <v>6.2231978409422295E-2</v>
      </c>
      <c r="Z92" s="37"/>
    </row>
    <row r="93" spans="1:26">
      <c r="A93" s="61">
        <f t="shared" si="12"/>
        <v>685958</v>
      </c>
      <c r="B93" s="13">
        <v>1878.01</v>
      </c>
      <c r="C93" s="14">
        <v>3.25</v>
      </c>
      <c r="D93" s="15">
        <v>0.18920000000000001</v>
      </c>
      <c r="E93" s="14">
        <v>0.30080000000000001</v>
      </c>
      <c r="F93" s="14">
        <v>9.229089256</v>
      </c>
      <c r="G93" s="15">
        <f t="shared" si="23"/>
        <v>1878.0416666666604</v>
      </c>
      <c r="H93" s="16">
        <v>4.34</v>
      </c>
      <c r="I93" s="15">
        <f t="shared" si="13"/>
        <v>110.66391240457631</v>
      </c>
      <c r="J93" s="15">
        <f t="shared" si="14"/>
        <v>6.4423422236756425</v>
      </c>
      <c r="K93" s="17">
        <f t="shared" si="20"/>
        <v>177.20287740672319</v>
      </c>
      <c r="L93" s="15">
        <f t="shared" si="15"/>
        <v>10.242370723475863</v>
      </c>
      <c r="M93" s="17">
        <f t="shared" si="16"/>
        <v>16.400807853520721</v>
      </c>
      <c r="N93" s="36" t="s">
        <v>52</v>
      </c>
      <c r="O93" s="18"/>
      <c r="P93" s="19" t="s">
        <v>52</v>
      </c>
      <c r="Q93" s="19"/>
      <c r="S93" s="16">
        <f t="shared" si="17"/>
        <v>1.0044217286102688</v>
      </c>
      <c r="T93" s="16">
        <f t="shared" si="21"/>
        <v>2.0759026922234454</v>
      </c>
      <c r="U93" s="22">
        <f t="shared" si="22"/>
        <v>0.11673997892457599</v>
      </c>
      <c r="V93" s="22">
        <f t="shared" si="18"/>
        <v>5.3783076352889481E-2</v>
      </c>
      <c r="W93" s="22">
        <f t="shared" si="19"/>
        <v>6.2956902571686513E-2</v>
      </c>
      <c r="Z93" s="37"/>
    </row>
    <row r="94" spans="1:26">
      <c r="A94" s="61">
        <f t="shared" si="12"/>
        <v>685986</v>
      </c>
      <c r="B94" s="13">
        <v>1878.02</v>
      </c>
      <c r="C94" s="14">
        <v>3.18</v>
      </c>
      <c r="D94" s="15">
        <v>0.1883</v>
      </c>
      <c r="E94" s="14">
        <v>0.30170000000000002</v>
      </c>
      <c r="F94" s="14">
        <v>9.1340049590000003</v>
      </c>
      <c r="G94" s="15">
        <f t="shared" si="23"/>
        <v>1878.1249999999936</v>
      </c>
      <c r="H94" s="16">
        <f>H93*11/12+H105*1/12</f>
        <v>4.33</v>
      </c>
      <c r="I94" s="15">
        <f t="shared" si="13"/>
        <v>109.40757252549247</v>
      </c>
      <c r="J94" s="15">
        <f t="shared" si="14"/>
        <v>6.4784421089780597</v>
      </c>
      <c r="K94" s="17">
        <f t="shared" si="20"/>
        <v>176.05561548323664</v>
      </c>
      <c r="L94" s="15">
        <f t="shared" si="15"/>
        <v>10.379957431113548</v>
      </c>
      <c r="M94" s="17">
        <f t="shared" si="16"/>
        <v>16.703138110469339</v>
      </c>
      <c r="N94" s="36" t="s">
        <v>52</v>
      </c>
      <c r="O94" s="18"/>
      <c r="P94" s="19" t="s">
        <v>52</v>
      </c>
      <c r="Q94" s="19"/>
      <c r="S94" s="16">
        <f t="shared" si="17"/>
        <v>1.0044137681563745</v>
      </c>
      <c r="T94" s="16">
        <f t="shared" si="21"/>
        <v>2.1067873132148214</v>
      </c>
      <c r="U94" s="22">
        <f t="shared" si="22"/>
        <v>0.11854460093593122</v>
      </c>
      <c r="V94" s="22">
        <f t="shared" si="18"/>
        <v>5.3913136018938435E-2</v>
      </c>
      <c r="W94" s="22">
        <f t="shared" si="19"/>
        <v>6.4631464916992787E-2</v>
      </c>
      <c r="Z94" s="37"/>
    </row>
    <row r="95" spans="1:26">
      <c r="A95" s="61">
        <f t="shared" si="12"/>
        <v>686017</v>
      </c>
      <c r="B95" s="13">
        <v>1878.03</v>
      </c>
      <c r="C95" s="14">
        <v>3.24</v>
      </c>
      <c r="D95" s="15">
        <v>0.1875</v>
      </c>
      <c r="E95" s="14">
        <v>0.30249999999999999</v>
      </c>
      <c r="F95" s="14">
        <v>8.9436743799999991</v>
      </c>
      <c r="G95" s="15">
        <f t="shared" si="23"/>
        <v>1878.2083333333269</v>
      </c>
      <c r="H95" s="16">
        <f>H93*10/12+H105*2/12</f>
        <v>4.32</v>
      </c>
      <c r="I95" s="15">
        <f t="shared" si="13"/>
        <v>113.8441021820833</v>
      </c>
      <c r="J95" s="15">
        <f t="shared" si="14"/>
        <v>6.5882003577594501</v>
      </c>
      <c r="K95" s="17">
        <f t="shared" si="20"/>
        <v>184.07821768022413</v>
      </c>
      <c r="L95" s="15">
        <f t="shared" si="15"/>
        <v>10.628963243851912</v>
      </c>
      <c r="M95" s="17">
        <f t="shared" si="16"/>
        <v>17.18631507662586</v>
      </c>
      <c r="N95" s="36" t="s">
        <v>52</v>
      </c>
      <c r="O95" s="18"/>
      <c r="P95" s="19" t="s">
        <v>52</v>
      </c>
      <c r="Q95" s="19"/>
      <c r="S95" s="16">
        <f t="shared" si="17"/>
        <v>1.0044058079432483</v>
      </c>
      <c r="T95" s="16">
        <f t="shared" si="21"/>
        <v>2.1611186719048097</v>
      </c>
      <c r="U95" s="22">
        <f t="shared" si="22"/>
        <v>0.10972463559295131</v>
      </c>
      <c r="V95" s="22">
        <f t="shared" si="18"/>
        <v>5.1712284110447371E-2</v>
      </c>
      <c r="W95" s="22">
        <f t="shared" si="19"/>
        <v>5.8012351482503943E-2</v>
      </c>
      <c r="Z95" s="37"/>
    </row>
    <row r="96" spans="1:26">
      <c r="A96" s="61">
        <f t="shared" si="12"/>
        <v>686047</v>
      </c>
      <c r="B96" s="13">
        <v>1878.04</v>
      </c>
      <c r="C96" s="14">
        <v>3.33</v>
      </c>
      <c r="D96" s="15">
        <v>0.1867</v>
      </c>
      <c r="E96" s="14">
        <v>0.30330000000000001</v>
      </c>
      <c r="F96" s="14">
        <v>8.8485090910000004</v>
      </c>
      <c r="G96" s="15">
        <f t="shared" si="23"/>
        <v>1878.2916666666601</v>
      </c>
      <c r="H96" s="16">
        <f>H93*9/12+H105*3/12</f>
        <v>4.3100000000000005</v>
      </c>
      <c r="I96" s="15">
        <f t="shared" si="13"/>
        <v>118.26483696156043</v>
      </c>
      <c r="J96" s="15">
        <f t="shared" si="14"/>
        <v>6.6306441623793804</v>
      </c>
      <c r="K96" s="17">
        <f t="shared" si="20"/>
        <v>192.11968893889733</v>
      </c>
      <c r="L96" s="15">
        <f t="shared" si="15"/>
        <v>10.77168920433672</v>
      </c>
      <c r="M96" s="17">
        <f t="shared" si="16"/>
        <v>17.498468965515784</v>
      </c>
      <c r="N96" s="36" t="s">
        <v>52</v>
      </c>
      <c r="O96" s="18"/>
      <c r="P96" s="19" t="s">
        <v>52</v>
      </c>
      <c r="Q96" s="19"/>
      <c r="S96" s="16">
        <f t="shared" si="17"/>
        <v>1.0043978479710691</v>
      </c>
      <c r="T96" s="16">
        <f t="shared" si="21"/>
        <v>2.1939852759131644</v>
      </c>
      <c r="U96" s="22">
        <f t="shared" si="22"/>
        <v>0.10714224225389746</v>
      </c>
      <c r="V96" s="22">
        <f t="shared" si="18"/>
        <v>5.1818822714418289E-2</v>
      </c>
      <c r="W96" s="22">
        <f t="shared" si="19"/>
        <v>5.5323419539479168E-2</v>
      </c>
      <c r="Z96" s="37"/>
    </row>
    <row r="97" spans="1:26">
      <c r="A97" s="61">
        <f t="shared" si="12"/>
        <v>686078</v>
      </c>
      <c r="B97" s="13">
        <v>1878.05</v>
      </c>
      <c r="C97" s="14">
        <v>3.34</v>
      </c>
      <c r="D97" s="15">
        <v>0.18579999999999999</v>
      </c>
      <c r="E97" s="14">
        <v>0.30420000000000003</v>
      </c>
      <c r="F97" s="14">
        <v>8.5630942149999996</v>
      </c>
      <c r="G97" s="15">
        <f t="shared" si="23"/>
        <v>1878.3749999999934</v>
      </c>
      <c r="H97" s="16">
        <f>H93*8/12+H105*4/12</f>
        <v>4.3</v>
      </c>
      <c r="I97" s="15">
        <f t="shared" si="13"/>
        <v>122.57368699288571</v>
      </c>
      <c r="J97" s="15">
        <f t="shared" si="14"/>
        <v>6.8186200728377742</v>
      </c>
      <c r="K97" s="17">
        <f t="shared" si="20"/>
        <v>200.04242305320238</v>
      </c>
      <c r="L97" s="15">
        <f t="shared" si="15"/>
        <v>11.163747180609532</v>
      </c>
      <c r="M97" s="17">
        <f t="shared" si="16"/>
        <v>18.219432662510229</v>
      </c>
      <c r="N97" s="36" t="s">
        <v>52</v>
      </c>
      <c r="O97" s="18"/>
      <c r="P97" s="19" t="s">
        <v>52</v>
      </c>
      <c r="Q97" s="19"/>
      <c r="S97" s="16">
        <f t="shared" si="17"/>
        <v>1.0043898882400162</v>
      </c>
      <c r="T97" s="16">
        <f t="shared" si="21"/>
        <v>2.2770830012558188</v>
      </c>
      <c r="U97" s="22">
        <f t="shared" si="22"/>
        <v>0.10590338286570189</v>
      </c>
      <c r="V97" s="22">
        <f t="shared" si="18"/>
        <v>4.9617399723885347E-2</v>
      </c>
      <c r="W97" s="22">
        <f t="shared" si="19"/>
        <v>5.6285983141816542E-2</v>
      </c>
      <c r="Z97" s="37"/>
    </row>
    <row r="98" spans="1:26">
      <c r="A98" s="61">
        <f t="shared" si="12"/>
        <v>686108</v>
      </c>
      <c r="B98" s="13">
        <v>1878.06</v>
      </c>
      <c r="C98" s="14">
        <v>3.41</v>
      </c>
      <c r="D98" s="15">
        <v>0.185</v>
      </c>
      <c r="E98" s="14">
        <v>0.30499999999999999</v>
      </c>
      <c r="F98" s="14">
        <v>8.3728446279999993</v>
      </c>
      <c r="G98" s="15">
        <f t="shared" si="23"/>
        <v>1878.4583333333267</v>
      </c>
      <c r="H98" s="16">
        <f>H93*7/12+H105*5/12</f>
        <v>4.29</v>
      </c>
      <c r="I98" s="15">
        <f t="shared" si="13"/>
        <v>127.98611375354911</v>
      </c>
      <c r="J98" s="15">
        <f t="shared" si="14"/>
        <v>6.9435281655151266</v>
      </c>
      <c r="K98" s="17">
        <f t="shared" si="20"/>
        <v>209.81992921922517</v>
      </c>
      <c r="L98" s="15">
        <f t="shared" si="15"/>
        <v>11.447438326930344</v>
      </c>
      <c r="M98" s="17">
        <f t="shared" si="16"/>
        <v>18.766885164769405</v>
      </c>
      <c r="N98" s="36" t="s">
        <v>52</v>
      </c>
      <c r="O98" s="18"/>
      <c r="P98" s="19" t="s">
        <v>52</v>
      </c>
      <c r="Q98" s="19"/>
      <c r="S98" s="16">
        <f t="shared" si="17"/>
        <v>1.0043819287502689</v>
      </c>
      <c r="T98" s="16">
        <f t="shared" si="21"/>
        <v>2.3390466481712737</v>
      </c>
      <c r="U98" s="22">
        <f t="shared" si="22"/>
        <v>9.892094350792946E-2</v>
      </c>
      <c r="V98" s="22">
        <f t="shared" si="18"/>
        <v>4.8516120025503318E-2</v>
      </c>
      <c r="W98" s="22">
        <f t="shared" si="19"/>
        <v>5.0404823482426142E-2</v>
      </c>
      <c r="Z98" s="37"/>
    </row>
    <row r="99" spans="1:26">
      <c r="A99" s="61">
        <f t="shared" si="12"/>
        <v>686139</v>
      </c>
      <c r="B99" s="13">
        <v>1878.07</v>
      </c>
      <c r="C99" s="14">
        <v>3.48</v>
      </c>
      <c r="D99" s="15">
        <v>0.1842</v>
      </c>
      <c r="E99" s="14">
        <v>0.30580000000000002</v>
      </c>
      <c r="F99" s="14">
        <v>8.4679289260000008</v>
      </c>
      <c r="G99" s="15">
        <f t="shared" si="23"/>
        <v>1878.5416666666599</v>
      </c>
      <c r="H99" s="16">
        <f>H93*6/12+H105*6/12</f>
        <v>4.2799999999999994</v>
      </c>
      <c r="I99" s="15">
        <f t="shared" si="13"/>
        <v>129.14676889199959</v>
      </c>
      <c r="J99" s="15">
        <f t="shared" si="14"/>
        <v>6.8358720775592889</v>
      </c>
      <c r="K99" s="17">
        <f t="shared" si="20"/>
        <v>212.65659447380222</v>
      </c>
      <c r="L99" s="15">
        <f t="shared" si="15"/>
        <v>11.348586760682034</v>
      </c>
      <c r="M99" s="17">
        <f t="shared" si="16"/>
        <v>18.686892698301357</v>
      </c>
      <c r="N99" s="36" t="s">
        <v>52</v>
      </c>
      <c r="O99" s="18"/>
      <c r="P99" s="19" t="s">
        <v>52</v>
      </c>
      <c r="Q99" s="19"/>
      <c r="S99" s="16">
        <f t="shared" si="17"/>
        <v>1.0043739695020064</v>
      </c>
      <c r="T99" s="16">
        <f t="shared" si="21"/>
        <v>2.3229165130070015</v>
      </c>
      <c r="U99" s="22">
        <f t="shared" si="22"/>
        <v>9.9383617716457096E-2</v>
      </c>
      <c r="V99" s="22">
        <f t="shared" si="18"/>
        <v>4.8472788674609246E-2</v>
      </c>
      <c r="W99" s="22">
        <f t="shared" si="19"/>
        <v>5.0910829041847849E-2</v>
      </c>
      <c r="Z99" s="37"/>
    </row>
    <row r="100" spans="1:26">
      <c r="A100" s="61">
        <f t="shared" si="12"/>
        <v>686170</v>
      </c>
      <c r="B100" s="13">
        <v>1878.08</v>
      </c>
      <c r="C100" s="14">
        <v>3.45</v>
      </c>
      <c r="D100" s="15">
        <v>0.18329999999999999</v>
      </c>
      <c r="E100" s="14">
        <v>0.30669999999999997</v>
      </c>
      <c r="F100" s="14">
        <v>8.5630942149999996</v>
      </c>
      <c r="G100" s="15">
        <f t="shared" si="23"/>
        <v>1878.6249999999932</v>
      </c>
      <c r="H100" s="16">
        <f>H93*5/12+H105*7/12</f>
        <v>4.2699999999999996</v>
      </c>
      <c r="I100" s="15">
        <f t="shared" si="13"/>
        <v>126.61054494774123</v>
      </c>
      <c r="J100" s="15">
        <f t="shared" si="14"/>
        <v>6.7268733011365125</v>
      </c>
      <c r="K100" s="17">
        <f t="shared" si="20"/>
        <v>209.40343333700392</v>
      </c>
      <c r="L100" s="15">
        <f t="shared" si="15"/>
        <v>11.255493952310793</v>
      </c>
      <c r="M100" s="17">
        <f t="shared" si="16"/>
        <v>18.615661740422929</v>
      </c>
      <c r="N100" s="36" t="s">
        <v>52</v>
      </c>
      <c r="O100" s="18"/>
      <c r="P100" s="19" t="s">
        <v>52</v>
      </c>
      <c r="Q100" s="19"/>
      <c r="S100" s="16">
        <f t="shared" si="17"/>
        <v>1.0043660104954082</v>
      </c>
      <c r="T100" s="16">
        <f t="shared" si="21"/>
        <v>2.3071484085249341</v>
      </c>
      <c r="U100" s="22">
        <f t="shared" si="22"/>
        <v>0.10382760299540661</v>
      </c>
      <c r="V100" s="22">
        <f t="shared" si="18"/>
        <v>4.9658128364912901E-2</v>
      </c>
      <c r="W100" s="22">
        <f t="shared" si="19"/>
        <v>5.4169474630493708E-2</v>
      </c>
      <c r="Z100" s="37"/>
    </row>
    <row r="101" spans="1:26">
      <c r="A101" s="61">
        <f t="shared" si="12"/>
        <v>686200</v>
      </c>
      <c r="B101" s="13">
        <v>1878.09</v>
      </c>
      <c r="C101" s="14">
        <v>3.52</v>
      </c>
      <c r="D101" s="15">
        <v>0.1825</v>
      </c>
      <c r="E101" s="14">
        <v>0.3075</v>
      </c>
      <c r="F101" s="14">
        <v>8.5630942149999996</v>
      </c>
      <c r="G101" s="15">
        <f t="shared" si="23"/>
        <v>1878.7083333333264</v>
      </c>
      <c r="H101" s="16">
        <f>H93*4/12+H105*8/12</f>
        <v>4.26</v>
      </c>
      <c r="I101" s="15">
        <f t="shared" si="13"/>
        <v>129.17945455537657</v>
      </c>
      <c r="J101" s="15">
        <f t="shared" si="14"/>
        <v>6.6975143341921095</v>
      </c>
      <c r="K101" s="17">
        <f t="shared" si="20"/>
        <v>214.57529349611229</v>
      </c>
      <c r="L101" s="15">
        <f t="shared" si="15"/>
        <v>11.284852919255197</v>
      </c>
      <c r="M101" s="17">
        <f t="shared" si="16"/>
        <v>18.744858735810947</v>
      </c>
      <c r="N101" s="36" t="s">
        <v>52</v>
      </c>
      <c r="O101" s="18"/>
      <c r="P101" s="19" t="s">
        <v>52</v>
      </c>
      <c r="Q101" s="19"/>
      <c r="S101" s="16">
        <f t="shared" si="17"/>
        <v>1.0043580517306545</v>
      </c>
      <c r="T101" s="16">
        <f t="shared" si="21"/>
        <v>2.317221442691018</v>
      </c>
      <c r="U101" s="22">
        <f t="shared" si="22"/>
        <v>0.10423562132954345</v>
      </c>
      <c r="V101" s="22">
        <f t="shared" si="18"/>
        <v>4.9670451105291447E-2</v>
      </c>
      <c r="W101" s="22">
        <f t="shared" si="19"/>
        <v>5.4565170224252002E-2</v>
      </c>
      <c r="Z101" s="37"/>
    </row>
    <row r="102" spans="1:26">
      <c r="A102" s="61">
        <f t="shared" si="12"/>
        <v>685927</v>
      </c>
      <c r="B102" s="13">
        <v>1878.1</v>
      </c>
      <c r="C102" s="14">
        <v>3.48</v>
      </c>
      <c r="D102" s="15">
        <v>0.1817</v>
      </c>
      <c r="E102" s="14">
        <v>0.30830000000000002</v>
      </c>
      <c r="F102" s="14">
        <v>8.4679289260000008</v>
      </c>
      <c r="G102" s="15">
        <f t="shared" si="23"/>
        <v>1878.7916666666597</v>
      </c>
      <c r="H102" s="16">
        <f>H93*3/12+H105*9/12</f>
        <v>4.25</v>
      </c>
      <c r="I102" s="15">
        <f t="shared" si="13"/>
        <v>129.14676889199959</v>
      </c>
      <c r="J102" s="15">
        <f t="shared" si="14"/>
        <v>6.7430942263437714</v>
      </c>
      <c r="K102" s="17">
        <f t="shared" si="20"/>
        <v>215.45439290968477</v>
      </c>
      <c r="L102" s="15">
        <f t="shared" si="15"/>
        <v>11.441364611897551</v>
      </c>
      <c r="M102" s="17">
        <f t="shared" si="16"/>
        <v>19.087525670705695</v>
      </c>
      <c r="N102" s="36" t="s">
        <v>52</v>
      </c>
      <c r="O102" s="18"/>
      <c r="P102" s="19" t="s">
        <v>52</v>
      </c>
      <c r="Q102" s="19"/>
      <c r="S102" s="16">
        <f t="shared" si="17"/>
        <v>1.004350093207925</v>
      </c>
      <c r="T102" s="16">
        <f t="shared" si="21"/>
        <v>2.3534751790138597</v>
      </c>
      <c r="U102" s="22">
        <f t="shared" si="22"/>
        <v>0.1022776192460364</v>
      </c>
      <c r="V102" s="22">
        <f t="shared" si="18"/>
        <v>4.7284254876306386E-2</v>
      </c>
      <c r="W102" s="22">
        <f t="shared" si="19"/>
        <v>5.4993364369730013E-2</v>
      </c>
      <c r="Z102" s="37"/>
    </row>
    <row r="103" spans="1:26">
      <c r="A103" s="61">
        <f t="shared" si="12"/>
        <v>686261</v>
      </c>
      <c r="B103" s="13">
        <v>1878.11</v>
      </c>
      <c r="C103" s="14">
        <v>3.47</v>
      </c>
      <c r="D103" s="15">
        <v>0.18079999999999999</v>
      </c>
      <c r="E103" s="14">
        <v>0.30919999999999997</v>
      </c>
      <c r="F103" s="14">
        <v>8.3728446279999993</v>
      </c>
      <c r="G103" s="15">
        <f t="shared" si="23"/>
        <v>1878.874999999993</v>
      </c>
      <c r="H103" s="16">
        <f>H93*2/12+H105*10/12</f>
        <v>4.2399999999999993</v>
      </c>
      <c r="I103" s="15">
        <f t="shared" si="13"/>
        <v>130.23806883425672</v>
      </c>
      <c r="J103" s="15">
        <f t="shared" si="14"/>
        <v>6.785891309865594</v>
      </c>
      <c r="K103" s="17">
        <f t="shared" si="20"/>
        <v>218.21840224041568</v>
      </c>
      <c r="L103" s="15">
        <f t="shared" si="15"/>
        <v>11.605075182579876</v>
      </c>
      <c r="M103" s="17">
        <f t="shared" si="16"/>
        <v>19.444706044016286</v>
      </c>
      <c r="N103" s="36" t="s">
        <v>52</v>
      </c>
      <c r="O103" s="18"/>
      <c r="P103" s="19" t="s">
        <v>52</v>
      </c>
      <c r="Q103" s="19"/>
      <c r="S103" s="16">
        <f t="shared" si="17"/>
        <v>1.0043421349273991</v>
      </c>
      <c r="T103" s="16">
        <f t="shared" si="21"/>
        <v>2.3905559824884408</v>
      </c>
      <c r="U103" s="22">
        <f t="shared" si="22"/>
        <v>9.7722810529392579E-2</v>
      </c>
      <c r="V103" s="22">
        <f t="shared" si="18"/>
        <v>4.490438843299871E-2</v>
      </c>
      <c r="W103" s="22">
        <f t="shared" si="19"/>
        <v>5.2818422096393869E-2</v>
      </c>
      <c r="Z103" s="37"/>
    </row>
    <row r="104" spans="1:26">
      <c r="A104" s="61">
        <f t="shared" si="12"/>
        <v>686292</v>
      </c>
      <c r="B104" s="13">
        <v>1878.12</v>
      </c>
      <c r="C104" s="14">
        <v>3.45</v>
      </c>
      <c r="D104" s="15">
        <v>0.18</v>
      </c>
      <c r="E104" s="14">
        <v>0.31</v>
      </c>
      <c r="F104" s="14">
        <v>8.18251405</v>
      </c>
      <c r="G104" s="15">
        <f t="shared" si="23"/>
        <v>1878.9583333333262</v>
      </c>
      <c r="H104" s="16">
        <f>H93*1/12+H105*11/12</f>
        <v>4.2299999999999995</v>
      </c>
      <c r="I104" s="15">
        <f t="shared" si="13"/>
        <v>132.49937835426024</v>
      </c>
      <c r="J104" s="15">
        <f t="shared" si="14"/>
        <v>6.9130110445701005</v>
      </c>
      <c r="K104" s="17">
        <f t="shared" si="20"/>
        <v>222.97255393638062</v>
      </c>
      <c r="L104" s="15">
        <f t="shared" si="15"/>
        <v>11.905741243426284</v>
      </c>
      <c r="M104" s="17">
        <f t="shared" si="16"/>
        <v>20.03521499138493</v>
      </c>
      <c r="N104" s="36" t="s">
        <v>52</v>
      </c>
      <c r="O104" s="18"/>
      <c r="P104" s="19" t="s">
        <v>52</v>
      </c>
      <c r="Q104" s="19"/>
      <c r="S104" s="16">
        <f t="shared" si="17"/>
        <v>1.0043341768892575</v>
      </c>
      <c r="T104" s="16">
        <f t="shared" si="21"/>
        <v>2.4567834282733547</v>
      </c>
      <c r="U104" s="22">
        <f t="shared" si="22"/>
        <v>9.3657945065172443E-2</v>
      </c>
      <c r="V104" s="22">
        <f t="shared" si="18"/>
        <v>4.2514842079854676E-2</v>
      </c>
      <c r="W104" s="22">
        <f t="shared" si="19"/>
        <v>5.1143102985317768E-2</v>
      </c>
      <c r="Z104" s="37"/>
    </row>
    <row r="105" spans="1:26">
      <c r="A105" s="61">
        <f t="shared" si="12"/>
        <v>686323</v>
      </c>
      <c r="B105" s="13">
        <v>1879.01</v>
      </c>
      <c r="C105" s="14">
        <v>3.58</v>
      </c>
      <c r="D105" s="15">
        <v>0.1817</v>
      </c>
      <c r="E105" s="14">
        <v>0.31580000000000003</v>
      </c>
      <c r="F105" s="14">
        <v>8.2776793390000005</v>
      </c>
      <c r="G105" s="15">
        <f t="shared" si="23"/>
        <v>1879.0416666666595</v>
      </c>
      <c r="H105" s="16">
        <v>4.22</v>
      </c>
      <c r="I105" s="15">
        <f t="shared" si="13"/>
        <v>135.91141477291288</v>
      </c>
      <c r="J105" s="15">
        <f t="shared" si="14"/>
        <v>6.8980737609604104</v>
      </c>
      <c r="K105" s="17">
        <f t="shared" si="20"/>
        <v>229.68174693343022</v>
      </c>
      <c r="L105" s="15">
        <f t="shared" si="15"/>
        <v>11.989057202593825</v>
      </c>
      <c r="M105" s="17">
        <f t="shared" si="16"/>
        <v>20.260752983680803</v>
      </c>
      <c r="N105" s="36" t="s">
        <v>52</v>
      </c>
      <c r="O105" s="18"/>
      <c r="P105" s="19" t="s">
        <v>52</v>
      </c>
      <c r="Q105" s="19"/>
      <c r="S105" s="16">
        <f t="shared" si="17"/>
        <v>1.0048663382006082</v>
      </c>
      <c r="T105" s="16">
        <f t="shared" si="21"/>
        <v>2.4390644525498382</v>
      </c>
      <c r="U105" s="22">
        <f t="shared" si="22"/>
        <v>9.6763243245123087E-2</v>
      </c>
      <c r="V105" s="22">
        <f t="shared" si="18"/>
        <v>4.7399937053232533E-2</v>
      </c>
      <c r="W105" s="22">
        <f t="shared" si="19"/>
        <v>4.9363306191890555E-2</v>
      </c>
      <c r="Z105" s="37"/>
    </row>
    <row r="106" spans="1:26">
      <c r="A106" s="61">
        <f t="shared" si="12"/>
        <v>686351</v>
      </c>
      <c r="B106" s="13">
        <v>1879.02</v>
      </c>
      <c r="C106" s="14">
        <v>3.71</v>
      </c>
      <c r="D106" s="15">
        <v>0.18329999999999999</v>
      </c>
      <c r="E106" s="14">
        <v>0.32169999999999999</v>
      </c>
      <c r="F106" s="14">
        <v>8.3728446279999993</v>
      </c>
      <c r="G106" s="15">
        <f t="shared" si="23"/>
        <v>1879.1249999999927</v>
      </c>
      <c r="H106" s="16">
        <f>H105*11/12+H117*1/12</f>
        <v>4.2033333333333331</v>
      </c>
      <c r="I106" s="15">
        <f t="shared" si="13"/>
        <v>139.24588915708716</v>
      </c>
      <c r="J106" s="15">
        <f t="shared" si="14"/>
        <v>6.8797227715617444</v>
      </c>
      <c r="K106" s="17">
        <f t="shared" si="20"/>
        <v>236.28565727123433</v>
      </c>
      <c r="L106" s="15">
        <f t="shared" si="15"/>
        <v>12.074232491060629</v>
      </c>
      <c r="M106" s="17">
        <f t="shared" si="16"/>
        <v>20.488705106241529</v>
      </c>
      <c r="N106" s="36" t="s">
        <v>52</v>
      </c>
      <c r="O106" s="18"/>
      <c r="P106" s="19" t="s">
        <v>52</v>
      </c>
      <c r="Q106" s="19"/>
      <c r="S106" s="16">
        <f t="shared" si="17"/>
        <v>1.004853493821275</v>
      </c>
      <c r="T106" s="16">
        <f t="shared" si="21"/>
        <v>2.4230765874387807</v>
      </c>
      <c r="U106" s="22">
        <f t="shared" si="22"/>
        <v>9.6609408759285254E-2</v>
      </c>
      <c r="V106" s="22">
        <f t="shared" si="18"/>
        <v>4.9668133462527964E-2</v>
      </c>
      <c r="W106" s="22">
        <f t="shared" si="19"/>
        <v>4.694127529675729E-2</v>
      </c>
      <c r="Z106" s="37"/>
    </row>
    <row r="107" spans="1:26">
      <c r="A107" s="61">
        <f t="shared" si="12"/>
        <v>686382</v>
      </c>
      <c r="B107" s="13">
        <v>1879.03</v>
      </c>
      <c r="C107" s="14">
        <v>3.65</v>
      </c>
      <c r="D107" s="15">
        <v>0.185</v>
      </c>
      <c r="E107" s="14">
        <v>0.32750000000000001</v>
      </c>
      <c r="F107" s="14">
        <v>8.2776793390000005</v>
      </c>
      <c r="G107" s="15">
        <f t="shared" si="23"/>
        <v>1879.208333333326</v>
      </c>
      <c r="H107" s="16">
        <f>H105*10/12+H117*2/12</f>
        <v>4.1866666666666656</v>
      </c>
      <c r="I107" s="15">
        <f t="shared" si="13"/>
        <v>138.56890053662906</v>
      </c>
      <c r="J107" s="15">
        <f t="shared" si="14"/>
        <v>7.0233552326784592</v>
      </c>
      <c r="K107" s="17">
        <f t="shared" si="20"/>
        <v>236.13003669482546</v>
      </c>
      <c r="L107" s="15">
        <f t="shared" si="15"/>
        <v>12.433236965957814</v>
      </c>
      <c r="M107" s="17">
        <f t="shared" si="16"/>
        <v>21.187010141795987</v>
      </c>
      <c r="N107" s="36" t="s">
        <v>52</v>
      </c>
      <c r="O107" s="18"/>
      <c r="P107" s="19" t="s">
        <v>52</v>
      </c>
      <c r="Q107" s="19"/>
      <c r="S107" s="16">
        <f t="shared" si="17"/>
        <v>1.0048406505677119</v>
      </c>
      <c r="T107" s="16">
        <f t="shared" si="21"/>
        <v>2.4628293569541437</v>
      </c>
      <c r="U107" s="22">
        <f t="shared" si="22"/>
        <v>9.6110971247693744E-2</v>
      </c>
      <c r="V107" s="22">
        <f t="shared" si="18"/>
        <v>4.9555504087045454E-2</v>
      </c>
      <c r="W107" s="22">
        <f t="shared" si="19"/>
        <v>4.6555467160648289E-2</v>
      </c>
      <c r="Z107" s="37"/>
    </row>
    <row r="108" spans="1:26">
      <c r="A108" s="61">
        <f t="shared" si="12"/>
        <v>686412</v>
      </c>
      <c r="B108" s="13">
        <v>1879.04</v>
      </c>
      <c r="C108" s="14">
        <v>3.77</v>
      </c>
      <c r="D108" s="15">
        <v>0.1867</v>
      </c>
      <c r="E108" s="14">
        <v>0.33329999999999999</v>
      </c>
      <c r="F108" s="14">
        <v>8.18251405</v>
      </c>
      <c r="G108" s="15">
        <f t="shared" si="23"/>
        <v>1879.2916666666592</v>
      </c>
      <c r="H108" s="16">
        <f>H105*9/12+H117*3/12</f>
        <v>4.17</v>
      </c>
      <c r="I108" s="15">
        <f t="shared" si="13"/>
        <v>144.78917576682935</v>
      </c>
      <c r="J108" s="15">
        <f t="shared" si="14"/>
        <v>7.1703286778957658</v>
      </c>
      <c r="K108" s="17">
        <f t="shared" si="20"/>
        <v>247.7479969774721</v>
      </c>
      <c r="L108" s="15">
        <f t="shared" si="15"/>
        <v>12.800592117528968</v>
      </c>
      <c r="M108" s="17">
        <f t="shared" si="16"/>
        <v>21.903025833578628</v>
      </c>
      <c r="N108" s="36" t="s">
        <v>52</v>
      </c>
      <c r="O108" s="18"/>
      <c r="P108" s="19" t="s">
        <v>52</v>
      </c>
      <c r="Q108" s="19"/>
      <c r="S108" s="16">
        <f t="shared" si="17"/>
        <v>1.004827808441316</v>
      </c>
      <c r="T108" s="16">
        <f t="shared" si="21"/>
        <v>2.5035332096859122</v>
      </c>
      <c r="U108" s="22">
        <f t="shared" si="22"/>
        <v>9.1045780350762939E-2</v>
      </c>
      <c r="V108" s="22">
        <f t="shared" si="18"/>
        <v>4.8158813833927505E-2</v>
      </c>
      <c r="W108" s="22">
        <f t="shared" si="19"/>
        <v>4.2886966516835434E-2</v>
      </c>
      <c r="Z108" s="37"/>
    </row>
    <row r="109" spans="1:26">
      <c r="A109" s="61">
        <f t="shared" si="12"/>
        <v>686443</v>
      </c>
      <c r="B109" s="13">
        <v>1879.05</v>
      </c>
      <c r="C109" s="14">
        <v>3.94</v>
      </c>
      <c r="D109" s="15">
        <v>0.1883</v>
      </c>
      <c r="E109" s="14">
        <v>0.3392</v>
      </c>
      <c r="F109" s="14">
        <v>8.18251405</v>
      </c>
      <c r="G109" s="15">
        <f t="shared" si="23"/>
        <v>1879.3749999999925</v>
      </c>
      <c r="H109" s="16">
        <f>H105*8/12+H117*4/12</f>
        <v>4.1533333333333324</v>
      </c>
      <c r="I109" s="15">
        <f t="shared" si="13"/>
        <v>151.31813064225665</v>
      </c>
      <c r="J109" s="15">
        <f t="shared" si="14"/>
        <v>7.2317776649586101</v>
      </c>
      <c r="K109" s="17">
        <f t="shared" si="20"/>
        <v>259.95084537855297</v>
      </c>
      <c r="L109" s="15">
        <f t="shared" si="15"/>
        <v>13.027185257323211</v>
      </c>
      <c r="M109" s="17">
        <f t="shared" si="16"/>
        <v>22.379524556448011</v>
      </c>
      <c r="N109" s="36" t="s">
        <v>52</v>
      </c>
      <c r="O109" s="18"/>
      <c r="P109" s="19" t="s">
        <v>52</v>
      </c>
      <c r="Q109" s="19"/>
      <c r="S109" s="16">
        <f t="shared" si="17"/>
        <v>1.0048149674434854</v>
      </c>
      <c r="T109" s="16">
        <f t="shared" si="21"/>
        <v>2.515619788448749</v>
      </c>
      <c r="U109" s="22">
        <f t="shared" si="22"/>
        <v>9.1789140645424094E-2</v>
      </c>
      <c r="V109" s="22">
        <f t="shared" si="18"/>
        <v>5.0567110086689793E-2</v>
      </c>
      <c r="W109" s="22">
        <f t="shared" si="19"/>
        <v>4.1222030558734302E-2</v>
      </c>
      <c r="Z109" s="37"/>
    </row>
    <row r="110" spans="1:26">
      <c r="A110" s="61">
        <f t="shared" si="12"/>
        <v>686473</v>
      </c>
      <c r="B110" s="13">
        <v>1879.06</v>
      </c>
      <c r="C110" s="14">
        <v>3.96</v>
      </c>
      <c r="D110" s="15">
        <v>0.19</v>
      </c>
      <c r="E110" s="14">
        <v>0.34499999999999997</v>
      </c>
      <c r="F110" s="14">
        <v>8.0873811569999994</v>
      </c>
      <c r="G110" s="15">
        <f t="shared" si="23"/>
        <v>1879.4583333333258</v>
      </c>
      <c r="H110" s="16">
        <f>H105*7/12+H117*5/12</f>
        <v>4.1366666666666667</v>
      </c>
      <c r="I110" s="15">
        <f t="shared" si="13"/>
        <v>153.87525279711517</v>
      </c>
      <c r="J110" s="15">
        <f t="shared" si="14"/>
        <v>7.3829035432959289</v>
      </c>
      <c r="K110" s="17">
        <f t="shared" si="20"/>
        <v>265.40067964831644</v>
      </c>
      <c r="L110" s="15">
        <f t="shared" si="15"/>
        <v>13.405798539142607</v>
      </c>
      <c r="M110" s="17">
        <f t="shared" si="16"/>
        <v>23.122028908754835</v>
      </c>
      <c r="N110" s="36" t="s">
        <v>52</v>
      </c>
      <c r="O110" s="18"/>
      <c r="P110" s="19" t="s">
        <v>52</v>
      </c>
      <c r="Q110" s="19"/>
      <c r="S110" s="16">
        <f t="shared" si="17"/>
        <v>1.00480212757562</v>
      </c>
      <c r="T110" s="16">
        <f t="shared" si="21"/>
        <v>2.5574664536825686</v>
      </c>
      <c r="U110" s="22">
        <f t="shared" si="22"/>
        <v>9.1733185230576719E-2</v>
      </c>
      <c r="V110" s="22">
        <f t="shared" si="18"/>
        <v>4.9157552491394085E-2</v>
      </c>
      <c r="W110" s="22">
        <f t="shared" si="19"/>
        <v>4.2575632739182634E-2</v>
      </c>
      <c r="Z110" s="37"/>
    </row>
    <row r="111" spans="1:26">
      <c r="A111" s="61">
        <f t="shared" si="12"/>
        <v>686504</v>
      </c>
      <c r="B111" s="13">
        <v>1879.07</v>
      </c>
      <c r="C111" s="14">
        <v>4.04</v>
      </c>
      <c r="D111" s="15">
        <v>0.19170000000000001</v>
      </c>
      <c r="E111" s="14">
        <v>0.3508</v>
      </c>
      <c r="F111" s="14">
        <v>8.18251405</v>
      </c>
      <c r="G111" s="15">
        <f t="shared" si="23"/>
        <v>1879.541666666659</v>
      </c>
      <c r="H111" s="16">
        <f>H105*6/12+H117*6/12</f>
        <v>4.1199999999999992</v>
      </c>
      <c r="I111" s="15">
        <f t="shared" si="13"/>
        <v>155.15869233368446</v>
      </c>
      <c r="J111" s="15">
        <f t="shared" si="14"/>
        <v>7.3623567624671571</v>
      </c>
      <c r="K111" s="17">
        <f t="shared" si="20"/>
        <v>268.67253086235036</v>
      </c>
      <c r="L111" s="15">
        <f t="shared" si="15"/>
        <v>13.47269041352884</v>
      </c>
      <c r="M111" s="17">
        <f t="shared" si="16"/>
        <v>23.329288075869435</v>
      </c>
      <c r="N111" s="36" t="s">
        <v>52</v>
      </c>
      <c r="O111" s="18"/>
      <c r="P111" s="19" t="s">
        <v>52</v>
      </c>
      <c r="Q111" s="19"/>
      <c r="S111" s="16">
        <f t="shared" si="17"/>
        <v>1.0047892888391219</v>
      </c>
      <c r="T111" s="16">
        <f t="shared" si="21"/>
        <v>2.5398709093681653</v>
      </c>
      <c r="U111" s="22">
        <f t="shared" si="22"/>
        <v>8.8541710736451673E-2</v>
      </c>
      <c r="V111" s="22">
        <f t="shared" si="18"/>
        <v>5.0204458524767626E-2</v>
      </c>
      <c r="W111" s="22">
        <f t="shared" si="19"/>
        <v>3.8337252211684048E-2</v>
      </c>
      <c r="Z111" s="37"/>
    </row>
    <row r="112" spans="1:26">
      <c r="A112" s="61">
        <f t="shared" si="12"/>
        <v>686535</v>
      </c>
      <c r="B112" s="13">
        <v>1879.08</v>
      </c>
      <c r="C112" s="14">
        <v>4.07</v>
      </c>
      <c r="D112" s="15">
        <v>0.1933</v>
      </c>
      <c r="E112" s="14">
        <v>0.35670000000000002</v>
      </c>
      <c r="F112" s="14">
        <v>8.18251405</v>
      </c>
      <c r="G112" s="15">
        <f t="shared" si="23"/>
        <v>1879.6249999999923</v>
      </c>
      <c r="H112" s="16">
        <f>H105*5/12+H117*7/12</f>
        <v>4.1033333333333326</v>
      </c>
      <c r="I112" s="15">
        <f t="shared" si="13"/>
        <v>156.31086084111286</v>
      </c>
      <c r="J112" s="15">
        <f t="shared" si="14"/>
        <v>7.4238057495300023</v>
      </c>
      <c r="K112" s="17">
        <f t="shared" si="20"/>
        <v>271.73887804317013</v>
      </c>
      <c r="L112" s="15">
        <f t="shared" si="15"/>
        <v>13.699283553323083</v>
      </c>
      <c r="M112" s="17">
        <f t="shared" si="16"/>
        <v>23.815542456510755</v>
      </c>
      <c r="N112" s="36" t="s">
        <v>52</v>
      </c>
      <c r="O112" s="18"/>
      <c r="P112" s="19" t="s">
        <v>52</v>
      </c>
      <c r="Q112" s="19"/>
      <c r="S112" s="16">
        <f t="shared" si="17"/>
        <v>1.0047764512353945</v>
      </c>
      <c r="T112" s="16">
        <f t="shared" si="21"/>
        <v>2.5520350847672124</v>
      </c>
      <c r="U112" s="22">
        <f t="shared" si="22"/>
        <v>8.9111386893727218E-2</v>
      </c>
      <c r="V112" s="22">
        <f t="shared" si="18"/>
        <v>5.0024868987590176E-2</v>
      </c>
      <c r="W112" s="22">
        <f t="shared" si="19"/>
        <v>3.9086517906137042E-2</v>
      </c>
      <c r="Z112" s="37"/>
    </row>
    <row r="113" spans="1:26">
      <c r="A113" s="61">
        <f t="shared" si="12"/>
        <v>686565</v>
      </c>
      <c r="B113" s="13">
        <v>1879.09</v>
      </c>
      <c r="C113" s="14">
        <v>4.22</v>
      </c>
      <c r="D113" s="15">
        <v>0.19500000000000001</v>
      </c>
      <c r="E113" s="14">
        <v>0.36249999999999999</v>
      </c>
      <c r="F113" s="14">
        <v>8.4679289260000008</v>
      </c>
      <c r="G113" s="15">
        <f t="shared" si="23"/>
        <v>1879.7083333333255</v>
      </c>
      <c r="H113" s="16">
        <f>H105*4/12+H117*8/12</f>
        <v>4.086666666666666</v>
      </c>
      <c r="I113" s="15">
        <f t="shared" si="13"/>
        <v>156.60901285179261</v>
      </c>
      <c r="J113" s="15">
        <f t="shared" si="14"/>
        <v>7.2366723948103218</v>
      </c>
      <c r="K113" s="17">
        <f t="shared" si="20"/>
        <v>273.30558467717049</v>
      </c>
      <c r="L113" s="15">
        <f t="shared" si="15"/>
        <v>13.452788426249956</v>
      </c>
      <c r="M113" s="17">
        <f t="shared" si="16"/>
        <v>23.47707925248206</v>
      </c>
      <c r="N113" s="36" t="s">
        <v>52</v>
      </c>
      <c r="O113" s="18"/>
      <c r="P113" s="19" t="s">
        <v>52</v>
      </c>
      <c r="Q113" s="19"/>
      <c r="S113" s="16">
        <f t="shared" si="17"/>
        <v>1.0047636147658443</v>
      </c>
      <c r="T113" s="16">
        <f t="shared" si="21"/>
        <v>2.4777965516564411</v>
      </c>
      <c r="U113" s="22">
        <f t="shared" si="22"/>
        <v>9.0104551557638191E-2</v>
      </c>
      <c r="V113" s="22">
        <f t="shared" si="18"/>
        <v>5.2144394527997129E-2</v>
      </c>
      <c r="W113" s="22">
        <f t="shared" si="19"/>
        <v>3.7960157029641062E-2</v>
      </c>
      <c r="Z113" s="37"/>
    </row>
    <row r="114" spans="1:26">
      <c r="A114" s="61">
        <f t="shared" si="12"/>
        <v>686292</v>
      </c>
      <c r="B114" s="13">
        <v>1879.1</v>
      </c>
      <c r="C114" s="14">
        <v>4.68</v>
      </c>
      <c r="D114" s="15">
        <v>0.19670000000000001</v>
      </c>
      <c r="E114" s="14">
        <v>0.36830000000000002</v>
      </c>
      <c r="F114" s="14">
        <v>8.9436743799999991</v>
      </c>
      <c r="G114" s="15">
        <f t="shared" si="23"/>
        <v>1879.7916666666588</v>
      </c>
      <c r="H114" s="16">
        <f>H105*3/12+H117*9/12</f>
        <v>4.0699999999999994</v>
      </c>
      <c r="I114" s="15">
        <f t="shared" si="13"/>
        <v>164.44148092967586</v>
      </c>
      <c r="J114" s="15">
        <f t="shared" si="14"/>
        <v>6.9114613886468472</v>
      </c>
      <c r="K114" s="17">
        <f t="shared" si="20"/>
        <v>287.97951036825287</v>
      </c>
      <c r="L114" s="15">
        <f t="shared" si="15"/>
        <v>12.940982356068297</v>
      </c>
      <c r="M114" s="17">
        <f t="shared" si="16"/>
        <v>22.66300292064691</v>
      </c>
      <c r="N114" s="36" t="s">
        <v>52</v>
      </c>
      <c r="O114" s="18"/>
      <c r="P114" s="19" t="s">
        <v>52</v>
      </c>
      <c r="Q114" s="19"/>
      <c r="S114" s="16">
        <f t="shared" si="17"/>
        <v>1.004750779431878</v>
      </c>
      <c r="T114" s="16">
        <f t="shared" si="21"/>
        <v>2.3571692610154491</v>
      </c>
      <c r="U114" s="22">
        <f t="shared" si="22"/>
        <v>8.2800089835030732E-2</v>
      </c>
      <c r="V114" s="22">
        <f t="shared" si="18"/>
        <v>5.7732581236854985E-2</v>
      </c>
      <c r="W114" s="22">
        <f t="shared" si="19"/>
        <v>2.5067508598175747E-2</v>
      </c>
      <c r="Z114" s="37"/>
    </row>
    <row r="115" spans="1:26">
      <c r="A115" s="61">
        <f t="shared" si="12"/>
        <v>686626</v>
      </c>
      <c r="B115" s="13">
        <v>1879.11</v>
      </c>
      <c r="C115" s="14">
        <v>4.93</v>
      </c>
      <c r="D115" s="15">
        <v>0.1983</v>
      </c>
      <c r="E115" s="14">
        <v>0.37419999999999998</v>
      </c>
      <c r="F115" s="14">
        <v>9.4194198349999994</v>
      </c>
      <c r="G115" s="15">
        <f t="shared" si="23"/>
        <v>1879.874999999992</v>
      </c>
      <c r="H115" s="16">
        <f>H105*2/12+H117*10/12</f>
        <v>4.0533333333333328</v>
      </c>
      <c r="I115" s="15">
        <f t="shared" si="13"/>
        <v>164.47665696387347</v>
      </c>
      <c r="J115" s="15">
        <f t="shared" si="14"/>
        <v>6.6157649241249716</v>
      </c>
      <c r="K115" s="17">
        <f t="shared" si="20"/>
        <v>289.00660546684639</v>
      </c>
      <c r="L115" s="15">
        <f t="shared" si="15"/>
        <v>12.484211974823824</v>
      </c>
      <c r="M115" s="17">
        <f t="shared" si="16"/>
        <v>21.936363441317226</v>
      </c>
      <c r="N115" s="36" t="s">
        <v>52</v>
      </c>
      <c r="O115" s="18"/>
      <c r="P115" s="19" t="s">
        <v>52</v>
      </c>
      <c r="Q115" s="19"/>
      <c r="S115" s="16">
        <f t="shared" si="17"/>
        <v>1.0047379452349057</v>
      </c>
      <c r="T115" s="16">
        <f t="shared" si="21"/>
        <v>2.2487488045936366</v>
      </c>
      <c r="U115" s="22">
        <f t="shared" si="22"/>
        <v>8.1779571543002527E-2</v>
      </c>
      <c r="V115" s="22">
        <f t="shared" si="18"/>
        <v>6.305032386033349E-2</v>
      </c>
      <c r="W115" s="22">
        <f t="shared" si="19"/>
        <v>1.8729247682669037E-2</v>
      </c>
      <c r="Z115" s="37"/>
    </row>
    <row r="116" spans="1:26">
      <c r="A116" s="61">
        <f t="shared" si="12"/>
        <v>686657</v>
      </c>
      <c r="B116" s="13">
        <v>1879.12</v>
      </c>
      <c r="C116" s="14">
        <v>4.92</v>
      </c>
      <c r="D116" s="15">
        <v>0.2</v>
      </c>
      <c r="E116" s="14">
        <v>0.38</v>
      </c>
      <c r="F116" s="14">
        <v>9.7048347110000002</v>
      </c>
      <c r="G116" s="15">
        <f t="shared" si="23"/>
        <v>1879.9583333333253</v>
      </c>
      <c r="H116" s="16">
        <f>H105*1/12+H117*11/12</f>
        <v>4.0366666666666671</v>
      </c>
      <c r="I116" s="15">
        <f t="shared" si="13"/>
        <v>159.31565926079384</v>
      </c>
      <c r="J116" s="15">
        <f t="shared" si="14"/>
        <v>6.4762463114143838</v>
      </c>
      <c r="K116" s="17">
        <f t="shared" si="20"/>
        <v>280.88636951305892</v>
      </c>
      <c r="L116" s="15">
        <f t="shared" si="15"/>
        <v>12.304867991687329</v>
      </c>
      <c r="M116" s="17">
        <f t="shared" si="16"/>
        <v>21.694475694098049</v>
      </c>
      <c r="N116" s="36" t="s">
        <v>52</v>
      </c>
      <c r="O116" s="18"/>
      <c r="P116" s="19" t="s">
        <v>52</v>
      </c>
      <c r="Q116" s="19"/>
      <c r="S116" s="16">
        <f t="shared" si="17"/>
        <v>1.004725112176339</v>
      </c>
      <c r="T116" s="16">
        <f t="shared" si="21"/>
        <v>2.1929552076819072</v>
      </c>
      <c r="U116" s="22">
        <f t="shared" si="22"/>
        <v>8.3300077284706786E-2</v>
      </c>
      <c r="V116" s="22">
        <f t="shared" si="18"/>
        <v>6.4743286223947427E-2</v>
      </c>
      <c r="W116" s="22">
        <f t="shared" si="19"/>
        <v>1.8556791060759359E-2</v>
      </c>
      <c r="Z116" s="37"/>
    </row>
    <row r="117" spans="1:26">
      <c r="A117" s="61">
        <f t="shared" si="12"/>
        <v>686688</v>
      </c>
      <c r="B117" s="13">
        <v>1880.01</v>
      </c>
      <c r="C117" s="14">
        <v>5.1100000000000003</v>
      </c>
      <c r="D117" s="15">
        <v>0.20499999999999999</v>
      </c>
      <c r="E117" s="14">
        <v>0.38919999999999999</v>
      </c>
      <c r="F117" s="14">
        <v>9.9903305790000001</v>
      </c>
      <c r="G117" s="15">
        <f t="shared" si="23"/>
        <v>1880.0416666666586</v>
      </c>
      <c r="H117" s="16">
        <v>4.0199999999999996</v>
      </c>
      <c r="I117" s="15">
        <f t="shared" si="13"/>
        <v>160.73947526576646</v>
      </c>
      <c r="J117" s="15">
        <f t="shared" si="14"/>
        <v>6.448452530231334</v>
      </c>
      <c r="K117" s="17">
        <f t="shared" si="20"/>
        <v>284.34410061576506</v>
      </c>
      <c r="L117" s="15">
        <f t="shared" si="15"/>
        <v>12.242623047639198</v>
      </c>
      <c r="M117" s="17">
        <f t="shared" si="16"/>
        <v>21.656893142789773</v>
      </c>
      <c r="N117" s="36" t="s">
        <v>52</v>
      </c>
      <c r="O117" s="18"/>
      <c r="P117" s="19" t="s">
        <v>52</v>
      </c>
      <c r="Q117" s="19"/>
      <c r="S117" s="16">
        <f t="shared" si="17"/>
        <v>1.0055306639798018</v>
      </c>
      <c r="T117" s="16">
        <f t="shared" si="21"/>
        <v>2.1403524891297896</v>
      </c>
      <c r="U117" s="22">
        <f t="shared" si="22"/>
        <v>8.6237032044705453E-2</v>
      </c>
      <c r="V117" s="22">
        <f t="shared" si="18"/>
        <v>7.0297515736478022E-2</v>
      </c>
      <c r="W117" s="22">
        <f t="shared" si="19"/>
        <v>1.593951630822743E-2</v>
      </c>
      <c r="Z117" s="37"/>
    </row>
    <row r="118" spans="1:26">
      <c r="A118" s="61">
        <f t="shared" si="12"/>
        <v>686717</v>
      </c>
      <c r="B118" s="13">
        <v>1880.02</v>
      </c>
      <c r="C118" s="14">
        <v>5.2</v>
      </c>
      <c r="D118" s="15">
        <v>0.21</v>
      </c>
      <c r="E118" s="14">
        <v>0.39829999999999999</v>
      </c>
      <c r="F118" s="14">
        <v>9.9903305790000001</v>
      </c>
      <c r="G118" s="15">
        <f t="shared" si="23"/>
        <v>1880.1249999999918</v>
      </c>
      <c r="H118" s="16">
        <f>H117*11/12+H129*1/12</f>
        <v>3.9933333333333332</v>
      </c>
      <c r="I118" s="15">
        <f t="shared" si="13"/>
        <v>163.57050320586799</v>
      </c>
      <c r="J118" s="15">
        <f t="shared" si="14"/>
        <v>6.6057318602369763</v>
      </c>
      <c r="K118" s="17">
        <f t="shared" si="20"/>
        <v>290.32589920993229</v>
      </c>
      <c r="L118" s="15">
        <f t="shared" si="15"/>
        <v>12.528871428249465</v>
      </c>
      <c r="M118" s="17">
        <f t="shared" si="16"/>
        <v>22.237847241406925</v>
      </c>
      <c r="N118" s="36" t="s">
        <v>52</v>
      </c>
      <c r="O118" s="18"/>
      <c r="P118" s="19" t="s">
        <v>52</v>
      </c>
      <c r="Q118" s="19"/>
      <c r="S118" s="16">
        <f t="shared" si="17"/>
        <v>1.0055111531554377</v>
      </c>
      <c r="T118" s="16">
        <f t="shared" si="21"/>
        <v>2.1521900595454988</v>
      </c>
      <c r="U118" s="22">
        <f t="shared" si="22"/>
        <v>8.3135500088081349E-2</v>
      </c>
      <c r="V118" s="22">
        <f t="shared" si="18"/>
        <v>6.9862487185594402E-2</v>
      </c>
      <c r="W118" s="22">
        <f t="shared" si="19"/>
        <v>1.3273012902486947E-2</v>
      </c>
      <c r="Z118" s="37"/>
    </row>
    <row r="119" spans="1:26">
      <c r="A119" s="61">
        <f t="shared" si="12"/>
        <v>686748</v>
      </c>
      <c r="B119" s="13">
        <v>1880.03</v>
      </c>
      <c r="C119" s="14">
        <v>5.3</v>
      </c>
      <c r="D119" s="15">
        <v>0.215</v>
      </c>
      <c r="E119" s="14">
        <v>0.40749999999999997</v>
      </c>
      <c r="F119" s="14">
        <v>10.08541488</v>
      </c>
      <c r="G119" s="15">
        <f t="shared" si="23"/>
        <v>1880.2083333333251</v>
      </c>
      <c r="H119" s="16">
        <f>H117*10/12+H129*2/12</f>
        <v>3.9666666666666663</v>
      </c>
      <c r="I119" s="15">
        <f t="shared" si="13"/>
        <v>165.14430688447797</v>
      </c>
      <c r="J119" s="15">
        <f t="shared" si="14"/>
        <v>6.6992501849363713</v>
      </c>
      <c r="K119" s="17">
        <f t="shared" si="20"/>
        <v>294.11017841801032</v>
      </c>
      <c r="L119" s="15">
        <f t="shared" si="15"/>
        <v>12.697416048193354</v>
      </c>
      <c r="M119" s="17">
        <f t="shared" si="16"/>
        <v>22.613188246290417</v>
      </c>
      <c r="N119" s="36" t="s">
        <v>52</v>
      </c>
      <c r="O119" s="18"/>
      <c r="P119" s="19" t="s">
        <v>52</v>
      </c>
      <c r="Q119" s="19"/>
      <c r="S119" s="16">
        <f t="shared" si="17"/>
        <v>1.0054916470183479</v>
      </c>
      <c r="T119" s="16">
        <f t="shared" si="21"/>
        <v>2.143648647263011</v>
      </c>
      <c r="U119" s="22">
        <f t="shared" si="22"/>
        <v>8.1292342077649238E-2</v>
      </c>
      <c r="V119" s="22">
        <f t="shared" si="18"/>
        <v>7.0444823014995439E-2</v>
      </c>
      <c r="W119" s="22">
        <f t="shared" si="19"/>
        <v>1.0847519062653799E-2</v>
      </c>
      <c r="Z119" s="37"/>
    </row>
    <row r="120" spans="1:26">
      <c r="A120" s="61">
        <f t="shared" si="12"/>
        <v>686778</v>
      </c>
      <c r="B120" s="13">
        <v>1880.04</v>
      </c>
      <c r="C120" s="14">
        <v>5.18</v>
      </c>
      <c r="D120" s="15">
        <v>0.22</v>
      </c>
      <c r="E120" s="14">
        <v>0.41670000000000001</v>
      </c>
      <c r="F120" s="14">
        <v>9.7048347110000002</v>
      </c>
      <c r="G120" s="15">
        <f t="shared" si="23"/>
        <v>1880.2916666666583</v>
      </c>
      <c r="H120" s="16">
        <f>H117*9/12+H129*3/12</f>
        <v>3.9399999999999995</v>
      </c>
      <c r="I120" s="15">
        <f t="shared" si="13"/>
        <v>167.73477946563253</v>
      </c>
      <c r="J120" s="15">
        <f t="shared" si="14"/>
        <v>7.1238709425558211</v>
      </c>
      <c r="K120" s="17">
        <f t="shared" si="20"/>
        <v>299.78088312990366</v>
      </c>
      <c r="L120" s="15">
        <f t="shared" si="15"/>
        <v>13.493259189831869</v>
      </c>
      <c r="M120" s="17">
        <f t="shared" si="16"/>
        <v>24.11557799232256</v>
      </c>
      <c r="N120" s="36" t="s">
        <v>52</v>
      </c>
      <c r="O120" s="18"/>
      <c r="P120" s="19" t="s">
        <v>52</v>
      </c>
      <c r="Q120" s="19"/>
      <c r="S120" s="16">
        <f t="shared" si="17"/>
        <v>1.005472145577851</v>
      </c>
      <c r="T120" s="16">
        <f t="shared" si="21"/>
        <v>2.2399467633136738</v>
      </c>
      <c r="U120" s="22">
        <f t="shared" si="22"/>
        <v>8.1824199605325498E-2</v>
      </c>
      <c r="V120" s="22">
        <f t="shared" si="18"/>
        <v>6.5909053785043969E-2</v>
      </c>
      <c r="W120" s="22">
        <f t="shared" si="19"/>
        <v>1.5915145820281529E-2</v>
      </c>
      <c r="Z120" s="37"/>
    </row>
    <row r="121" spans="1:26">
      <c r="A121" s="61">
        <f t="shared" si="12"/>
        <v>686809</v>
      </c>
      <c r="B121" s="13">
        <v>1880.05</v>
      </c>
      <c r="C121" s="14">
        <v>4.7699999999999996</v>
      </c>
      <c r="D121" s="15">
        <v>0.22500000000000001</v>
      </c>
      <c r="E121" s="14">
        <v>0.42580000000000001</v>
      </c>
      <c r="F121" s="14">
        <v>9.4194198349999994</v>
      </c>
      <c r="G121" s="15">
        <f t="shared" si="23"/>
        <v>1880.3749999999916</v>
      </c>
      <c r="H121" s="16">
        <f>H117*8/12+H129*4/12</f>
        <v>3.9133333333333331</v>
      </c>
      <c r="I121" s="15">
        <f t="shared" si="13"/>
        <v>159.13867215368688</v>
      </c>
      <c r="J121" s="15">
        <f t="shared" si="14"/>
        <v>7.5065411393248542</v>
      </c>
      <c r="K121" s="17">
        <f t="shared" si="20"/>
        <v>285.53564318582727</v>
      </c>
      <c r="L121" s="15">
        <f t="shared" si="15"/>
        <v>14.205712076108993</v>
      </c>
      <c r="M121" s="17">
        <f t="shared" si="16"/>
        <v>25.488695360277838</v>
      </c>
      <c r="N121" s="36" t="s">
        <v>52</v>
      </c>
      <c r="O121" s="18"/>
      <c r="P121" s="19" t="s">
        <v>52</v>
      </c>
      <c r="Q121" s="19"/>
      <c r="S121" s="16">
        <f t="shared" si="17"/>
        <v>1.0054526488432851</v>
      </c>
      <c r="T121" s="16">
        <f t="shared" si="21"/>
        <v>2.320447405059896</v>
      </c>
      <c r="U121" s="22">
        <f t="shared" si="22"/>
        <v>9.0655952439658405E-2</v>
      </c>
      <c r="V121" s="22">
        <f t="shared" si="18"/>
        <v>6.0992209032631806E-2</v>
      </c>
      <c r="W121" s="22">
        <f t="shared" si="19"/>
        <v>2.9663743407026599E-2</v>
      </c>
      <c r="Z121" s="37"/>
    </row>
    <row r="122" spans="1:26">
      <c r="A122" s="61">
        <f t="shared" si="12"/>
        <v>686839</v>
      </c>
      <c r="B122" s="13">
        <v>1880.06</v>
      </c>
      <c r="C122" s="14">
        <v>4.79</v>
      </c>
      <c r="D122" s="15">
        <v>0.23</v>
      </c>
      <c r="E122" s="14">
        <v>0.435</v>
      </c>
      <c r="F122" s="14">
        <v>9.229089256</v>
      </c>
      <c r="G122" s="15">
        <f t="shared" si="23"/>
        <v>1880.4583333333248</v>
      </c>
      <c r="H122" s="16">
        <f>H117*7/12+H129*5/12</f>
        <v>3.8866666666666667</v>
      </c>
      <c r="I122" s="15">
        <f t="shared" si="13"/>
        <v>163.10158166705247</v>
      </c>
      <c r="J122" s="15">
        <f t="shared" si="14"/>
        <v>7.8315999547854016</v>
      </c>
      <c r="K122" s="17">
        <f t="shared" si="20"/>
        <v>293.81711227484482</v>
      </c>
      <c r="L122" s="15">
        <f t="shared" si="15"/>
        <v>14.811939044920214</v>
      </c>
      <c r="M122" s="17">
        <f t="shared" si="16"/>
        <v>26.682764893435802</v>
      </c>
      <c r="N122" s="36" t="s">
        <v>52</v>
      </c>
      <c r="O122" s="18"/>
      <c r="P122" s="19" t="s">
        <v>52</v>
      </c>
      <c r="Q122" s="19"/>
      <c r="S122" s="16">
        <f t="shared" si="17"/>
        <v>1.0054331568240089</v>
      </c>
      <c r="T122" s="16">
        <f t="shared" si="21"/>
        <v>2.3812152762304288</v>
      </c>
      <c r="U122" s="22">
        <f t="shared" si="22"/>
        <v>8.7122143613428182E-2</v>
      </c>
      <c r="V122" s="22">
        <f t="shared" si="18"/>
        <v>5.8412780526710506E-2</v>
      </c>
      <c r="W122" s="22">
        <f t="shared" si="19"/>
        <v>2.8709363086717676E-2</v>
      </c>
      <c r="Z122" s="37"/>
    </row>
    <row r="123" spans="1:26">
      <c r="A123" s="61">
        <f t="shared" si="12"/>
        <v>686870</v>
      </c>
      <c r="B123" s="13">
        <v>1880.07</v>
      </c>
      <c r="C123" s="14">
        <v>5.01</v>
      </c>
      <c r="D123" s="15">
        <v>0.23499999999999999</v>
      </c>
      <c r="E123" s="14">
        <v>0.44419999999999998</v>
      </c>
      <c r="F123" s="14">
        <v>9.229089256</v>
      </c>
      <c r="G123" s="15">
        <f t="shared" si="23"/>
        <v>1880.5416666666581</v>
      </c>
      <c r="H123" s="16">
        <f>H117*6/12+H129*6/12</f>
        <v>3.8600000000000003</v>
      </c>
      <c r="I123" s="15">
        <f t="shared" si="13"/>
        <v>170.59267727597765</v>
      </c>
      <c r="J123" s="15">
        <f t="shared" si="14"/>
        <v>8.0018521277155177</v>
      </c>
      <c r="K123" s="17">
        <f t="shared" si="20"/>
        <v>308.51307952937123</v>
      </c>
      <c r="L123" s="15">
        <f t="shared" si="15"/>
        <v>15.125203043111631</v>
      </c>
      <c r="M123" s="17">
        <f t="shared" si="16"/>
        <v>27.353594795797743</v>
      </c>
      <c r="N123" s="36" t="s">
        <v>52</v>
      </c>
      <c r="O123" s="18"/>
      <c r="P123" s="19" t="s">
        <v>52</v>
      </c>
      <c r="Q123" s="19"/>
      <c r="S123" s="16">
        <f t="shared" si="17"/>
        <v>1.0054136695294011</v>
      </c>
      <c r="T123" s="16">
        <f t="shared" si="21"/>
        <v>2.3941527922579144</v>
      </c>
      <c r="U123" s="22">
        <f t="shared" si="22"/>
        <v>8.140838182329424E-2</v>
      </c>
      <c r="V123" s="22">
        <f t="shared" si="18"/>
        <v>5.8000756739075454E-2</v>
      </c>
      <c r="W123" s="22">
        <f t="shared" si="19"/>
        <v>2.3407625084218786E-2</v>
      </c>
      <c r="Z123" s="37"/>
    </row>
    <row r="124" spans="1:26">
      <c r="A124" s="61">
        <f t="shared" si="12"/>
        <v>686901</v>
      </c>
      <c r="B124" s="13">
        <v>1880.08</v>
      </c>
      <c r="C124" s="14">
        <v>5.19</v>
      </c>
      <c r="D124" s="15">
        <v>0.24</v>
      </c>
      <c r="E124" s="14">
        <v>0.45329999999999998</v>
      </c>
      <c r="F124" s="14">
        <v>9.229089256</v>
      </c>
      <c r="G124" s="15">
        <f t="shared" si="23"/>
        <v>1880.6249999999914</v>
      </c>
      <c r="H124" s="16">
        <f>H117*5/12+H129*7/12</f>
        <v>3.8333333333333335</v>
      </c>
      <c r="I124" s="15">
        <f t="shared" si="13"/>
        <v>176.72175550146187</v>
      </c>
      <c r="J124" s="15">
        <f t="shared" si="14"/>
        <v>8.1721043006456355</v>
      </c>
      <c r="K124" s="17">
        <f t="shared" si="20"/>
        <v>320.82897092774931</v>
      </c>
      <c r="L124" s="15">
        <f t="shared" si="15"/>
        <v>15.435061997844443</v>
      </c>
      <c r="M124" s="17">
        <f t="shared" si="16"/>
        <v>28.021536131319603</v>
      </c>
      <c r="N124" s="36" t="s">
        <v>52</v>
      </c>
      <c r="O124" s="18"/>
      <c r="P124" s="19" t="s">
        <v>52</v>
      </c>
      <c r="Q124" s="19"/>
      <c r="S124" s="16">
        <f t="shared" si="17"/>
        <v>1.0053941869688605</v>
      </c>
      <c r="T124" s="16">
        <f t="shared" si="21"/>
        <v>2.407113944278092</v>
      </c>
      <c r="U124" s="22">
        <f t="shared" si="22"/>
        <v>7.1090003978579341E-2</v>
      </c>
      <c r="V124" s="22">
        <f t="shared" si="18"/>
        <v>5.375326390602253E-2</v>
      </c>
      <c r="W124" s="22">
        <f t="shared" si="19"/>
        <v>1.7336740072556811E-2</v>
      </c>
      <c r="Z124" s="37"/>
    </row>
    <row r="125" spans="1:26">
      <c r="A125" s="61">
        <f t="shared" si="12"/>
        <v>686931</v>
      </c>
      <c r="B125" s="13">
        <v>1880.09</v>
      </c>
      <c r="C125" s="14">
        <v>5.18</v>
      </c>
      <c r="D125" s="15">
        <v>0.245</v>
      </c>
      <c r="E125" s="14">
        <v>0.46250000000000002</v>
      </c>
      <c r="F125" s="14">
        <v>9.3242545450000005</v>
      </c>
      <c r="G125" s="15">
        <f t="shared" si="23"/>
        <v>1880.7083333333246</v>
      </c>
      <c r="H125" s="16">
        <f>H117*4/12+H129*8/12</f>
        <v>3.8066666666666666</v>
      </c>
      <c r="I125" s="15">
        <f t="shared" si="13"/>
        <v>174.58106727394158</v>
      </c>
      <c r="J125" s="15">
        <f t="shared" si="14"/>
        <v>8.2572126413350748</v>
      </c>
      <c r="K125" s="17">
        <f t="shared" si="20"/>
        <v>318.1918759819734</v>
      </c>
      <c r="L125" s="15">
        <f t="shared" si="15"/>
        <v>15.587595292316212</v>
      </c>
      <c r="M125" s="17">
        <f t="shared" si="16"/>
        <v>28.409988926961908</v>
      </c>
      <c r="N125" s="36" t="s">
        <v>52</v>
      </c>
      <c r="O125" s="18"/>
      <c r="P125" s="19" t="s">
        <v>52</v>
      </c>
      <c r="Q125" s="19"/>
      <c r="S125" s="16">
        <f t="shared" si="17"/>
        <v>1.0053747091518059</v>
      </c>
      <c r="T125" s="16">
        <f t="shared" si="21"/>
        <v>2.3953983376449153</v>
      </c>
      <c r="U125" s="22">
        <f t="shared" si="22"/>
        <v>6.9279584626232626E-2</v>
      </c>
      <c r="V125" s="22">
        <f t="shared" si="18"/>
        <v>5.3184267575099975E-2</v>
      </c>
      <c r="W125" s="22">
        <f t="shared" si="19"/>
        <v>1.6095317051132652E-2</v>
      </c>
      <c r="Z125" s="37"/>
    </row>
    <row r="126" spans="1:26">
      <c r="A126" s="61">
        <f t="shared" si="12"/>
        <v>686657</v>
      </c>
      <c r="B126" s="13">
        <v>1880.1</v>
      </c>
      <c r="C126" s="14">
        <v>5.33</v>
      </c>
      <c r="D126" s="15">
        <v>0.25</v>
      </c>
      <c r="E126" s="14">
        <v>0.47170000000000001</v>
      </c>
      <c r="F126" s="14">
        <v>9.3242545450000005</v>
      </c>
      <c r="G126" s="15">
        <f t="shared" si="23"/>
        <v>1880.7916666666579</v>
      </c>
      <c r="H126" s="16">
        <f>H117*3/12+H129*9/12</f>
        <v>3.7800000000000002</v>
      </c>
      <c r="I126" s="15">
        <f t="shared" si="13"/>
        <v>179.63650358496304</v>
      </c>
      <c r="J126" s="15">
        <f t="shared" si="14"/>
        <v>8.4257271850357913</v>
      </c>
      <c r="K126" s="17">
        <f t="shared" si="20"/>
        <v>328.68565567571608</v>
      </c>
      <c r="L126" s="15">
        <f t="shared" si="15"/>
        <v>15.897662052725529</v>
      </c>
      <c r="M126" s="17">
        <f t="shared" si="16"/>
        <v>29.088372191788981</v>
      </c>
      <c r="N126" s="36" t="s">
        <v>52</v>
      </c>
      <c r="O126" s="18"/>
      <c r="P126" s="19" t="s">
        <v>52</v>
      </c>
      <c r="Q126" s="19"/>
      <c r="S126" s="16">
        <f t="shared" si="17"/>
        <v>1.0053552360876774</v>
      </c>
      <c r="T126" s="16">
        <f t="shared" si="21"/>
        <v>2.408272907012476</v>
      </c>
      <c r="U126" s="22">
        <f t="shared" si="22"/>
        <v>6.1289257063371183E-2</v>
      </c>
      <c r="V126" s="22">
        <f t="shared" si="18"/>
        <v>5.278512270498581E-2</v>
      </c>
      <c r="W126" s="22">
        <f t="shared" si="19"/>
        <v>8.5041343583853735E-3</v>
      </c>
      <c r="Z126" s="37"/>
    </row>
    <row r="127" spans="1:26">
      <c r="A127" s="61">
        <f t="shared" si="12"/>
        <v>686992</v>
      </c>
      <c r="B127" s="13">
        <v>1880.11</v>
      </c>
      <c r="C127" s="14">
        <v>5.61</v>
      </c>
      <c r="D127" s="15">
        <v>0.255</v>
      </c>
      <c r="E127" s="14">
        <v>0.48080000000000001</v>
      </c>
      <c r="F127" s="14">
        <v>9.4194198349999994</v>
      </c>
      <c r="G127" s="15">
        <f t="shared" si="23"/>
        <v>1880.8749999999911</v>
      </c>
      <c r="H127" s="16">
        <f>H117*2/12+H129*10/12</f>
        <v>3.7533333333333334</v>
      </c>
      <c r="I127" s="15">
        <f t="shared" si="13"/>
        <v>187.16309240716637</v>
      </c>
      <c r="J127" s="15">
        <f t="shared" si="14"/>
        <v>8.507413291234835</v>
      </c>
      <c r="K127" s="17">
        <f t="shared" si="20"/>
        <v>343.75444062560587</v>
      </c>
      <c r="L127" s="15">
        <f t="shared" si="15"/>
        <v>16.040644354610624</v>
      </c>
      <c r="M127" s="17">
        <f t="shared" si="16"/>
        <v>29.461164893545686</v>
      </c>
      <c r="N127" s="36" t="s">
        <v>52</v>
      </c>
      <c r="O127" s="18"/>
      <c r="P127" s="19" t="s">
        <v>52</v>
      </c>
      <c r="Q127" s="19"/>
      <c r="S127" s="16">
        <f t="shared" si="17"/>
        <v>1.0053357677859338</v>
      </c>
      <c r="T127" s="16">
        <f t="shared" si="21"/>
        <v>2.3967084696086709</v>
      </c>
      <c r="U127" s="22">
        <f t="shared" si="22"/>
        <v>5.1490916591568903E-2</v>
      </c>
      <c r="V127" s="22">
        <f t="shared" si="18"/>
        <v>5.5970256736687318E-2</v>
      </c>
      <c r="W127" s="22">
        <f t="shared" si="19"/>
        <v>-4.4793401451184156E-3</v>
      </c>
      <c r="Z127" s="37"/>
    </row>
    <row r="128" spans="1:26">
      <c r="A128" s="61">
        <f t="shared" si="12"/>
        <v>687023</v>
      </c>
      <c r="B128" s="13">
        <v>1880.12</v>
      </c>
      <c r="C128" s="14">
        <v>5.84</v>
      </c>
      <c r="D128" s="15">
        <v>0.26</v>
      </c>
      <c r="E128" s="14">
        <v>0.49</v>
      </c>
      <c r="F128" s="14">
        <v>9.5145851239999999</v>
      </c>
      <c r="G128" s="15">
        <f t="shared" si="23"/>
        <v>1880.9583333333244</v>
      </c>
      <c r="H128" s="16">
        <f>H117*1/12+H129*11/12</f>
        <v>3.726666666666667</v>
      </c>
      <c r="I128" s="15">
        <f t="shared" si="13"/>
        <v>192.88768307623801</v>
      </c>
      <c r="J128" s="15">
        <f t="shared" si="14"/>
        <v>8.5874653424352534</v>
      </c>
      <c r="K128" s="17">
        <f t="shared" si="20"/>
        <v>355.58290377797874</v>
      </c>
      <c r="L128" s="15">
        <f t="shared" si="15"/>
        <v>16.1840692992049</v>
      </c>
      <c r="M128" s="17">
        <f t="shared" si="16"/>
        <v>29.834866926576982</v>
      </c>
      <c r="N128" s="36" t="s">
        <v>52</v>
      </c>
      <c r="O128" s="18"/>
      <c r="P128" s="19" t="s">
        <v>52</v>
      </c>
      <c r="Q128" s="19"/>
      <c r="S128" s="16">
        <f t="shared" si="17"/>
        <v>1.0053163042560556</v>
      </c>
      <c r="T128" s="16">
        <f t="shared" si="21"/>
        <v>2.3853968594927881</v>
      </c>
      <c r="U128" s="22">
        <f t="shared" si="22"/>
        <v>4.5882043257926997E-2</v>
      </c>
      <c r="V128" s="22">
        <f t="shared" si="18"/>
        <v>5.663894316368645E-2</v>
      </c>
      <c r="W128" s="22">
        <f t="shared" si="19"/>
        <v>-1.0756899905759454E-2</v>
      </c>
      <c r="Z128" s="37"/>
    </row>
    <row r="129" spans="1:27">
      <c r="A129" s="61">
        <f t="shared" si="12"/>
        <v>687054</v>
      </c>
      <c r="B129" s="13">
        <v>1881.01</v>
      </c>
      <c r="C129" s="14">
        <v>6.19</v>
      </c>
      <c r="D129" s="15">
        <v>0.26500000000000001</v>
      </c>
      <c r="E129" s="14">
        <v>0.48580000000000001</v>
      </c>
      <c r="F129" s="14">
        <v>9.4194198349999994</v>
      </c>
      <c r="G129" s="15">
        <f t="shared" si="23"/>
        <v>1881.0416666666576</v>
      </c>
      <c r="H129" s="16">
        <v>3.7</v>
      </c>
      <c r="I129" s="15">
        <f t="shared" si="13"/>
        <v>206.51328734409267</v>
      </c>
      <c r="J129" s="15">
        <f t="shared" si="14"/>
        <v>8.8410373418714947</v>
      </c>
      <c r="K129" s="17">
        <f t="shared" si="20"/>
        <v>382.0594971027283</v>
      </c>
      <c r="L129" s="15">
        <f t="shared" si="15"/>
        <v>16.207456379928953</v>
      </c>
      <c r="M129" s="17">
        <f t="shared" si="16"/>
        <v>29.984572486672924</v>
      </c>
      <c r="N129" s="36">
        <f t="shared" ref="N129:N192" si="24">I129/AVERAGE(L9:L128)</f>
        <v>18.473952301404932</v>
      </c>
      <c r="O129" s="18"/>
      <c r="P129" s="19">
        <f t="shared" ref="P129:P192" si="25">K129/AVERAGE(M9:M128)</f>
        <v>24.135057421965019</v>
      </c>
      <c r="Q129" s="19"/>
      <c r="R129" s="38">
        <f t="shared" ref="R129:R192" si="26">1/N129-(H129/100-(((F129/F9)^(1/10))-1))</f>
        <v>-1.0488744813437062E-2</v>
      </c>
      <c r="S129" s="16">
        <f t="shared" si="17"/>
        <v>1.003636193113409</v>
      </c>
      <c r="T129" s="16">
        <f t="shared" si="21"/>
        <v>2.422306367277153</v>
      </c>
      <c r="U129" s="22">
        <f>(($K249/$K129)^(1/10)-1)</f>
        <v>4.5353276058498038E-2</v>
      </c>
      <c r="V129" s="22">
        <f>(($T249/$T129)^(1/10)-1)</f>
        <v>5.6467965502210449E-2</v>
      </c>
      <c r="W129" s="22">
        <f>U129-V129</f>
        <v>-1.1114689443712411E-2</v>
      </c>
      <c r="Z129" s="37"/>
      <c r="AA129" s="37"/>
    </row>
    <row r="130" spans="1:27">
      <c r="A130" s="61">
        <f t="shared" si="12"/>
        <v>687082</v>
      </c>
      <c r="B130" s="13">
        <v>1881.02</v>
      </c>
      <c r="C130" s="14">
        <v>6.17</v>
      </c>
      <c r="D130" s="15">
        <v>0.27</v>
      </c>
      <c r="E130" s="14">
        <v>0.48170000000000002</v>
      </c>
      <c r="F130" s="14">
        <v>9.5145851239999999</v>
      </c>
      <c r="G130" s="15">
        <f t="shared" si="23"/>
        <v>1881.1249999999909</v>
      </c>
      <c r="H130" s="16">
        <f>H129*11/12+H141*1/12</f>
        <v>3.6933333333333338</v>
      </c>
      <c r="I130" s="15">
        <f t="shared" si="13"/>
        <v>203.78715831855968</v>
      </c>
      <c r="J130" s="15">
        <f t="shared" si="14"/>
        <v>8.9177524709904574</v>
      </c>
      <c r="K130" s="17">
        <f t="shared" si="20"/>
        <v>378.39088336728133</v>
      </c>
      <c r="L130" s="15">
        <f t="shared" si="15"/>
        <v>15.909930982504084</v>
      </c>
      <c r="M130" s="17">
        <f t="shared" si="16"/>
        <v>29.541473017507201</v>
      </c>
      <c r="N130" s="36">
        <f t="shared" si="24"/>
        <v>18.14725816499023</v>
      </c>
      <c r="O130" s="18"/>
      <c r="P130" s="19">
        <f t="shared" si="25"/>
        <v>23.655503266150102</v>
      </c>
      <c r="Q130" s="19"/>
      <c r="R130" s="38">
        <f t="shared" si="26"/>
        <v>-1.1392839551264043E-2</v>
      </c>
      <c r="S130" s="16">
        <f t="shared" si="17"/>
        <v>1.0036308102375502</v>
      </c>
      <c r="T130" s="16">
        <f t="shared" si="21"/>
        <v>2.4067982309690459</v>
      </c>
      <c r="U130" s="22">
        <f t="shared" ref="U130:U193" si="27">(($K250/$K130)^(1/10)-1)</f>
        <v>4.6774019030632719E-2</v>
      </c>
      <c r="V130" s="22">
        <f t="shared" ref="V130:V193" si="28">(($T250/$T130)^(1/10)-1)</f>
        <v>5.619874876652009E-2</v>
      </c>
      <c r="W130" s="22">
        <f t="shared" ref="W130:W193" si="29">U130-V130</f>
        <v>-9.4247297358873716E-3</v>
      </c>
      <c r="Z130" s="37"/>
      <c r="AA130" s="37"/>
    </row>
    <row r="131" spans="1:27">
      <c r="A131" s="61">
        <f t="shared" si="12"/>
        <v>687113</v>
      </c>
      <c r="B131" s="13">
        <v>1881.03</v>
      </c>
      <c r="C131" s="14">
        <v>6.24</v>
      </c>
      <c r="D131" s="15">
        <v>0.27500000000000002</v>
      </c>
      <c r="E131" s="14">
        <v>0.47749999999999998</v>
      </c>
      <c r="F131" s="14">
        <v>9.5145851239999999</v>
      </c>
      <c r="G131" s="15">
        <f t="shared" si="23"/>
        <v>1881.2083333333242</v>
      </c>
      <c r="H131" s="16">
        <f>H129*10/12+H141*2/12</f>
        <v>3.686666666666667</v>
      </c>
      <c r="I131" s="15">
        <f t="shared" si="13"/>
        <v>206.0991682184461</v>
      </c>
      <c r="J131" s="15">
        <f t="shared" si="14"/>
        <v>9.0828960352680568</v>
      </c>
      <c r="K131" s="17">
        <f t="shared" si="20"/>
        <v>384.08923338017331</v>
      </c>
      <c r="L131" s="15">
        <f t="shared" si="15"/>
        <v>15.771210388510898</v>
      </c>
      <c r="M131" s="17">
        <f t="shared" si="16"/>
        <v>29.391443740229608</v>
      </c>
      <c r="N131" s="36">
        <f t="shared" si="24"/>
        <v>18.270119140204987</v>
      </c>
      <c r="O131" s="18"/>
      <c r="P131" s="19">
        <f t="shared" si="25"/>
        <v>23.767712891469266</v>
      </c>
      <c r="Q131" s="19"/>
      <c r="R131" s="38">
        <f t="shared" si="26"/>
        <v>-1.3123118077292328E-2</v>
      </c>
      <c r="S131" s="16">
        <f t="shared" si="17"/>
        <v>1.0036254274364746</v>
      </c>
      <c r="T131" s="16">
        <f t="shared" si="21"/>
        <v>2.4155368586257659</v>
      </c>
      <c r="U131" s="22">
        <f t="shared" si="27"/>
        <v>4.2422581098677137E-2</v>
      </c>
      <c r="V131" s="22">
        <f t="shared" si="28"/>
        <v>5.4884513803230339E-2</v>
      </c>
      <c r="W131" s="22">
        <f t="shared" si="29"/>
        <v>-1.2461932704553202E-2</v>
      </c>
      <c r="Z131" s="37"/>
      <c r="AA131" s="37"/>
    </row>
    <row r="132" spans="1:27">
      <c r="A132" s="61">
        <f t="shared" si="12"/>
        <v>687143</v>
      </c>
      <c r="B132" s="13">
        <v>1881.04</v>
      </c>
      <c r="C132" s="14">
        <v>6.22</v>
      </c>
      <c r="D132" s="15">
        <v>0.28000000000000003</v>
      </c>
      <c r="E132" s="14">
        <v>0.4733</v>
      </c>
      <c r="F132" s="14">
        <v>9.6096694209999995</v>
      </c>
      <c r="G132" s="15">
        <f t="shared" si="23"/>
        <v>1881.2916666666574</v>
      </c>
      <c r="H132" s="16">
        <f>H129*9/12+H141*3/12</f>
        <v>3.68</v>
      </c>
      <c r="I132" s="15">
        <f t="shared" si="13"/>
        <v>203.40585137387535</v>
      </c>
      <c r="J132" s="15">
        <f t="shared" si="14"/>
        <v>9.1565335023609489</v>
      </c>
      <c r="K132" s="17">
        <f t="shared" si="20"/>
        <v>380.49195131747496</v>
      </c>
      <c r="L132" s="15">
        <f t="shared" si="15"/>
        <v>15.47781180952656</v>
      </c>
      <c r="M132" s="17">
        <f t="shared" si="16"/>
        <v>28.95286825700336</v>
      </c>
      <c r="N132" s="36">
        <f t="shared" si="24"/>
        <v>17.950108278222885</v>
      </c>
      <c r="O132" s="18"/>
      <c r="P132" s="19">
        <f t="shared" si="25"/>
        <v>23.308850117141507</v>
      </c>
      <c r="Q132" s="19"/>
      <c r="R132" s="38">
        <f t="shared" si="26"/>
        <v>-7.503501721981741E-3</v>
      </c>
      <c r="S132" s="16">
        <f t="shared" si="17"/>
        <v>1.0036200447102193</v>
      </c>
      <c r="T132" s="16">
        <f t="shared" si="21"/>
        <v>2.4003066741761567</v>
      </c>
      <c r="U132" s="22">
        <f t="shared" si="27"/>
        <v>4.5970733040427092E-2</v>
      </c>
      <c r="V132" s="22">
        <f t="shared" si="28"/>
        <v>5.4635360559144752E-2</v>
      </c>
      <c r="W132" s="22">
        <f t="shared" si="29"/>
        <v>-8.6646275187176602E-3</v>
      </c>
      <c r="Z132" s="37"/>
      <c r="AA132" s="37"/>
    </row>
    <row r="133" spans="1:27">
      <c r="A133" s="61">
        <f t="shared" si="12"/>
        <v>687174</v>
      </c>
      <c r="B133" s="13">
        <v>1881.05</v>
      </c>
      <c r="C133" s="14">
        <v>6.5</v>
      </c>
      <c r="D133" s="15">
        <v>0.28499999999999998</v>
      </c>
      <c r="E133" s="14">
        <v>0.46920000000000001</v>
      </c>
      <c r="F133" s="14">
        <v>9.5145851239999999</v>
      </c>
      <c r="G133" s="15">
        <f t="shared" si="23"/>
        <v>1881.3749999999907</v>
      </c>
      <c r="H133" s="16">
        <f>H129*8/12+H141*4/12</f>
        <v>3.6733333333333338</v>
      </c>
      <c r="I133" s="15">
        <f t="shared" si="13"/>
        <v>214.68663356088135</v>
      </c>
      <c r="J133" s="15">
        <f t="shared" si="14"/>
        <v>9.413183163823259</v>
      </c>
      <c r="K133" s="17">
        <f t="shared" si="20"/>
        <v>403.06119812899323</v>
      </c>
      <c r="L133" s="15">
        <f t="shared" si="15"/>
        <v>15.497072071810081</v>
      </c>
      <c r="M133" s="17">
        <f t="shared" si="16"/>
        <v>29.094817563403634</v>
      </c>
      <c r="N133" s="36">
        <f t="shared" si="24"/>
        <v>18.869718693152592</v>
      </c>
      <c r="O133" s="18"/>
      <c r="P133" s="19">
        <f t="shared" si="25"/>
        <v>24.456686047737918</v>
      </c>
      <c r="Q133" s="19"/>
      <c r="R133" s="38">
        <f t="shared" si="26"/>
        <v>-8.8810899862742099E-3</v>
      </c>
      <c r="S133" s="16">
        <f t="shared" si="17"/>
        <v>1.0036146620588215</v>
      </c>
      <c r="T133" s="16">
        <f t="shared" si="21"/>
        <v>2.4330702656658305</v>
      </c>
      <c r="U133" s="22">
        <f t="shared" si="27"/>
        <v>4.1157417335912827E-2</v>
      </c>
      <c r="V133" s="22">
        <f t="shared" si="28"/>
        <v>5.4785523143780823E-2</v>
      </c>
      <c r="W133" s="22">
        <f t="shared" si="29"/>
        <v>-1.3628105807867996E-2</v>
      </c>
      <c r="Z133" s="37"/>
      <c r="AA133" s="37"/>
    </row>
    <row r="134" spans="1:27">
      <c r="A134" s="61">
        <f t="shared" si="12"/>
        <v>687204</v>
      </c>
      <c r="B134" s="13">
        <v>1881.06</v>
      </c>
      <c r="C134" s="14">
        <v>6.58</v>
      </c>
      <c r="D134" s="15">
        <v>0.28999999999999998</v>
      </c>
      <c r="E134" s="14">
        <v>0.46500000000000002</v>
      </c>
      <c r="F134" s="14">
        <v>9.5145851239999999</v>
      </c>
      <c r="G134" s="15">
        <f t="shared" si="23"/>
        <v>1881.4583333333239</v>
      </c>
      <c r="H134" s="16">
        <f>H129*7/12+H141*5/12</f>
        <v>3.666666666666667</v>
      </c>
      <c r="I134" s="15">
        <f t="shared" si="13"/>
        <v>217.32893058932297</v>
      </c>
      <c r="J134" s="15">
        <f t="shared" si="14"/>
        <v>9.5783267281008584</v>
      </c>
      <c r="K134" s="17">
        <f t="shared" si="20"/>
        <v>409.52051220157324</v>
      </c>
      <c r="L134" s="15">
        <f t="shared" si="15"/>
        <v>15.358351477816896</v>
      </c>
      <c r="M134" s="17">
        <f t="shared" si="16"/>
        <v>28.940279357709962</v>
      </c>
      <c r="N134" s="36">
        <f t="shared" si="24"/>
        <v>19.028710731115776</v>
      </c>
      <c r="O134" s="18"/>
      <c r="P134" s="19">
        <f t="shared" si="25"/>
        <v>24.616330670871374</v>
      </c>
      <c r="Q134" s="19"/>
      <c r="R134" s="38">
        <f t="shared" si="26"/>
        <v>-7.7324654335101939E-3</v>
      </c>
      <c r="S134" s="16">
        <f t="shared" si="17"/>
        <v>1.0036092794823186</v>
      </c>
      <c r="T134" s="16">
        <f t="shared" si="21"/>
        <v>2.4418649924415798</v>
      </c>
      <c r="U134" s="22">
        <f t="shared" si="27"/>
        <v>4.0279351615211789E-2</v>
      </c>
      <c r="V134" s="22">
        <f t="shared" si="28"/>
        <v>5.7281368771541885E-2</v>
      </c>
      <c r="W134" s="22">
        <f t="shared" si="29"/>
        <v>-1.7002017156330096E-2</v>
      </c>
      <c r="Z134" s="37"/>
      <c r="AA134" s="37"/>
    </row>
    <row r="135" spans="1:27">
      <c r="A135" s="61">
        <f t="shared" si="12"/>
        <v>687235</v>
      </c>
      <c r="B135" s="13">
        <v>1881.07</v>
      </c>
      <c r="C135" s="14">
        <v>6.35</v>
      </c>
      <c r="D135" s="15">
        <v>0.29499999999999998</v>
      </c>
      <c r="E135" s="14">
        <v>0.46079999999999999</v>
      </c>
      <c r="F135" s="14">
        <v>9.6096694209999995</v>
      </c>
      <c r="G135" s="15">
        <f t="shared" si="23"/>
        <v>1881.5416666666572</v>
      </c>
      <c r="H135" s="16">
        <f>H129*6/12+H141*6/12</f>
        <v>3.66</v>
      </c>
      <c r="I135" s="15">
        <f t="shared" si="13"/>
        <v>207.65709907140007</v>
      </c>
      <c r="J135" s="15">
        <f t="shared" si="14"/>
        <v>9.6470620828445703</v>
      </c>
      <c r="K135" s="17">
        <f t="shared" si="20"/>
        <v>392.81039954645848</v>
      </c>
      <c r="L135" s="15">
        <f t="shared" si="15"/>
        <v>15.069037992456874</v>
      </c>
      <c r="M135" s="17">
        <f t="shared" si="16"/>
        <v>28.505044426930404</v>
      </c>
      <c r="N135" s="36">
        <f t="shared" si="24"/>
        <v>18.116367187389731</v>
      </c>
      <c r="O135" s="18"/>
      <c r="P135" s="19">
        <f t="shared" si="25"/>
        <v>23.397455434510508</v>
      </c>
      <c r="Q135" s="19"/>
      <c r="R135" s="38">
        <f t="shared" si="26"/>
        <v>-4.0478721406956644E-3</v>
      </c>
      <c r="S135" s="16">
        <f t="shared" si="17"/>
        <v>1.0036038969807477</v>
      </c>
      <c r="T135" s="16">
        <f t="shared" si="21"/>
        <v>2.4264297656938569</v>
      </c>
      <c r="U135" s="22">
        <f t="shared" si="27"/>
        <v>4.4567268499420054E-2</v>
      </c>
      <c r="V135" s="22">
        <f t="shared" si="28"/>
        <v>5.9584011133140269E-2</v>
      </c>
      <c r="W135" s="22">
        <f t="shared" si="29"/>
        <v>-1.5016742633720215E-2</v>
      </c>
      <c r="Z135" s="37"/>
      <c r="AA135" s="37"/>
    </row>
    <row r="136" spans="1:27">
      <c r="A136" s="61">
        <f t="shared" si="12"/>
        <v>687266</v>
      </c>
      <c r="B136" s="13">
        <v>1881.08</v>
      </c>
      <c r="C136" s="14">
        <v>6.2</v>
      </c>
      <c r="D136" s="15">
        <v>0.3</v>
      </c>
      <c r="E136" s="14">
        <v>0.45669999999999999</v>
      </c>
      <c r="F136" s="14">
        <v>9.8000000000000007</v>
      </c>
      <c r="G136" s="15">
        <f t="shared" si="23"/>
        <v>1881.6249999999905</v>
      </c>
      <c r="H136" s="16">
        <f>H129*5/12+H141*7/12</f>
        <v>3.6533333333333333</v>
      </c>
      <c r="I136" s="15">
        <f t="shared" si="13"/>
        <v>198.81407142857151</v>
      </c>
      <c r="J136" s="15">
        <f t="shared" si="14"/>
        <v>9.6200357142857165</v>
      </c>
      <c r="K136" s="17">
        <f t="shared" si="20"/>
        <v>377.59912546534076</v>
      </c>
      <c r="L136" s="15">
        <f t="shared" si="15"/>
        <v>14.644901035714289</v>
      </c>
      <c r="M136" s="17">
        <f t="shared" si="16"/>
        <v>27.814438806455016</v>
      </c>
      <c r="N136" s="36">
        <f t="shared" si="24"/>
        <v>17.286243553973442</v>
      </c>
      <c r="O136" s="18"/>
      <c r="P136" s="19">
        <f t="shared" si="25"/>
        <v>22.294300579943215</v>
      </c>
      <c r="Q136" s="19"/>
      <c r="R136" s="38">
        <f t="shared" si="26"/>
        <v>2.1436052233798492E-3</v>
      </c>
      <c r="S136" s="16">
        <f t="shared" si="17"/>
        <v>1.0035985145541462</v>
      </c>
      <c r="T136" s="16">
        <f t="shared" si="21"/>
        <v>2.3878796596676124</v>
      </c>
      <c r="U136" s="22">
        <f t="shared" si="27"/>
        <v>5.2557110986098943E-2</v>
      </c>
      <c r="V136" s="22">
        <f t="shared" si="28"/>
        <v>6.1615833877553872E-2</v>
      </c>
      <c r="W136" s="22">
        <f t="shared" si="29"/>
        <v>-9.0587228914549289E-3</v>
      </c>
      <c r="Z136" s="37"/>
      <c r="AA136" s="37"/>
    </row>
    <row r="137" spans="1:27">
      <c r="A137" s="61">
        <f t="shared" ref="A137:A200" si="30">EOMONTH(DATE(LEFT(B137,4),RIGHT(B137,2),1),0)</f>
        <v>687296</v>
      </c>
      <c r="B137" s="13">
        <v>1881.09</v>
      </c>
      <c r="C137" s="14">
        <v>6.25</v>
      </c>
      <c r="D137" s="15">
        <v>0.30499999999999999</v>
      </c>
      <c r="E137" s="14">
        <v>0.45250000000000001</v>
      </c>
      <c r="F137" s="14">
        <v>10.180580170000001</v>
      </c>
      <c r="G137" s="15">
        <f t="shared" si="23"/>
        <v>1881.7083333333237</v>
      </c>
      <c r="H137" s="16">
        <f>H129*4/12+H141*8/12</f>
        <v>3.6466666666666669</v>
      </c>
      <c r="I137" s="15">
        <f t="shared" ref="I137:I200" si="31">C137*$F$1852/F137</f>
        <v>192.92521567560138</v>
      </c>
      <c r="J137" s="15">
        <f t="shared" ref="J137:J200" si="32">D137*$F$1852/F137</f>
        <v>9.4147505249693459</v>
      </c>
      <c r="K137" s="17">
        <f t="shared" si="20"/>
        <v>367.90475806935081</v>
      </c>
      <c r="L137" s="15">
        <f t="shared" ref="L137:L200" si="33">E137*$F$1852/F137</f>
        <v>13.967785614913542</v>
      </c>
      <c r="M137" s="17">
        <f t="shared" ref="M137:M200" si="34">L137*(K137/I137)</f>
        <v>26.636304484221004</v>
      </c>
      <c r="N137" s="36">
        <f t="shared" si="24"/>
        <v>16.724836648772893</v>
      </c>
      <c r="O137" s="18"/>
      <c r="P137" s="19">
        <f t="shared" si="25"/>
        <v>21.542784022650451</v>
      </c>
      <c r="Q137" s="19"/>
      <c r="R137" s="38">
        <f t="shared" si="26"/>
        <v>5.5640506219197597E-3</v>
      </c>
      <c r="S137" s="16">
        <f t="shared" ref="S137:S200" si="35">((H137/H138+H137/1200+((1+H138/1200)^(-119))*(1-H137/H138)))</f>
        <v>1.0035931322025515</v>
      </c>
      <c r="T137" s="16">
        <f t="shared" si="21"/>
        <v>2.3068852566080684</v>
      </c>
      <c r="U137" s="22">
        <f t="shared" si="27"/>
        <v>6.52507750753617E-2</v>
      </c>
      <c r="V137" s="22">
        <f t="shared" si="28"/>
        <v>6.6944701713953059E-2</v>
      </c>
      <c r="W137" s="22">
        <f t="shared" si="29"/>
        <v>-1.6939266385913587E-3</v>
      </c>
      <c r="Z137" s="37"/>
      <c r="AA137" s="37"/>
    </row>
    <row r="138" spans="1:27">
      <c r="A138" s="61">
        <f t="shared" si="30"/>
        <v>687023</v>
      </c>
      <c r="B138" s="13">
        <v>1881.1</v>
      </c>
      <c r="C138" s="14">
        <v>6.15</v>
      </c>
      <c r="D138" s="15">
        <v>0.31</v>
      </c>
      <c r="E138" s="14">
        <v>0.44829999999999998</v>
      </c>
      <c r="F138" s="14">
        <v>10.275745450000001</v>
      </c>
      <c r="G138" s="15">
        <f t="shared" si="23"/>
        <v>1881.791666666657</v>
      </c>
      <c r="H138" s="16">
        <f>H129*3/12+H141*9/12</f>
        <v>3.64</v>
      </c>
      <c r="I138" s="15">
        <f t="shared" si="31"/>
        <v>188.0802891044757</v>
      </c>
      <c r="J138" s="15">
        <f t="shared" si="32"/>
        <v>9.4804698572987736</v>
      </c>
      <c r="K138" s="17">
        <f t="shared" ref="K138:K201" si="36">K137*((I138+(J138/12))/I137)</f>
        <v>360.17216402410463</v>
      </c>
      <c r="L138" s="15">
        <f t="shared" si="33"/>
        <v>13.709982700087227</v>
      </c>
      <c r="M138" s="17">
        <f t="shared" si="34"/>
        <v>26.254500997074164</v>
      </c>
      <c r="N138" s="36">
        <f t="shared" si="24"/>
        <v>16.261989411181343</v>
      </c>
      <c r="O138" s="18"/>
      <c r="P138" s="19">
        <f t="shared" si="25"/>
        <v>20.927319306516633</v>
      </c>
      <c r="Q138" s="19"/>
      <c r="R138" s="38">
        <f t="shared" si="26"/>
        <v>6.7240357476537754E-3</v>
      </c>
      <c r="S138" s="16">
        <f t="shared" si="35"/>
        <v>1.0035877499260009</v>
      </c>
      <c r="T138" s="16">
        <f t="shared" ref="T138:T201" si="37">T137*S137*F137/F138</f>
        <v>2.2937330112418839</v>
      </c>
      <c r="U138" s="22">
        <f t="shared" si="27"/>
        <v>6.7882600876726373E-2</v>
      </c>
      <c r="V138" s="22">
        <f t="shared" si="28"/>
        <v>6.7890115979221566E-2</v>
      </c>
      <c r="W138" s="22">
        <f t="shared" si="29"/>
        <v>-7.5151024951924938E-6</v>
      </c>
      <c r="Z138" s="37"/>
      <c r="AA138" s="37"/>
    </row>
    <row r="139" spans="1:27">
      <c r="A139" s="61">
        <f t="shared" si="30"/>
        <v>687357</v>
      </c>
      <c r="B139" s="13">
        <v>1881.11</v>
      </c>
      <c r="C139" s="14">
        <v>6.19</v>
      </c>
      <c r="D139" s="15">
        <v>0.315</v>
      </c>
      <c r="E139" s="14">
        <v>0.44419999999999998</v>
      </c>
      <c r="F139" s="14">
        <v>10.180580170000001</v>
      </c>
      <c r="G139" s="15">
        <f t="shared" ref="G139:G202" si="38">G138+1/12</f>
        <v>1881.8749999999902</v>
      </c>
      <c r="H139" s="16">
        <f>H129*2/12+H141*10/12</f>
        <v>3.6333333333333337</v>
      </c>
      <c r="I139" s="15">
        <f t="shared" si="31"/>
        <v>191.07313360511563</v>
      </c>
      <c r="J139" s="15">
        <f t="shared" si="32"/>
        <v>9.7234308700503096</v>
      </c>
      <c r="K139" s="17">
        <f t="shared" si="36"/>
        <v>367.45512660933321</v>
      </c>
      <c r="L139" s="15">
        <f t="shared" si="33"/>
        <v>13.711580928496343</v>
      </c>
      <c r="M139" s="17">
        <f t="shared" si="34"/>
        <v>26.368912316618065</v>
      </c>
      <c r="N139" s="36">
        <f t="shared" si="24"/>
        <v>16.478642316644862</v>
      </c>
      <c r="O139" s="18"/>
      <c r="P139" s="19">
        <f t="shared" si="25"/>
        <v>21.18977465045721</v>
      </c>
      <c r="Q139" s="19"/>
      <c r="R139" s="38">
        <f t="shared" si="26"/>
        <v>5.0693073656584639E-3</v>
      </c>
      <c r="S139" s="16">
        <f t="shared" si="35"/>
        <v>1.0035823677245315</v>
      </c>
      <c r="T139" s="16">
        <f t="shared" si="37"/>
        <v>2.3234804663770237</v>
      </c>
      <c r="U139" s="22">
        <f t="shared" si="27"/>
        <v>6.5847343483768306E-2</v>
      </c>
      <c r="V139" s="22">
        <f t="shared" si="28"/>
        <v>6.8192546948356636E-2</v>
      </c>
      <c r="W139" s="22">
        <f t="shared" si="29"/>
        <v>-2.3452034645883302E-3</v>
      </c>
      <c r="Z139" s="37"/>
      <c r="AA139" s="37"/>
    </row>
    <row r="140" spans="1:27">
      <c r="A140" s="61">
        <f t="shared" si="30"/>
        <v>687388</v>
      </c>
      <c r="B140" s="13">
        <v>1881.12</v>
      </c>
      <c r="C140" s="14">
        <v>6.01</v>
      </c>
      <c r="D140" s="15">
        <v>0.32</v>
      </c>
      <c r="E140" s="14">
        <v>0.44</v>
      </c>
      <c r="F140" s="14">
        <v>10.180580170000001</v>
      </c>
      <c r="G140" s="15">
        <f t="shared" si="38"/>
        <v>1881.9583333333235</v>
      </c>
      <c r="H140" s="16">
        <f>H129*1/12+H141*11/12</f>
        <v>3.6266666666666669</v>
      </c>
      <c r="I140" s="15">
        <f t="shared" si="31"/>
        <v>185.51688739365829</v>
      </c>
      <c r="J140" s="15">
        <f t="shared" si="32"/>
        <v>9.8777710425907923</v>
      </c>
      <c r="K140" s="17">
        <f t="shared" si="36"/>
        <v>358.35284560554783</v>
      </c>
      <c r="L140" s="15">
        <f t="shared" si="33"/>
        <v>13.581935183562337</v>
      </c>
      <c r="M140" s="17">
        <f t="shared" si="34"/>
        <v>26.235482872951916</v>
      </c>
      <c r="N140" s="36">
        <f t="shared" si="24"/>
        <v>15.958754206105073</v>
      </c>
      <c r="O140" s="18"/>
      <c r="P140" s="19">
        <f t="shared" si="25"/>
        <v>20.509855894384827</v>
      </c>
      <c r="Q140" s="19"/>
      <c r="R140" s="38">
        <f t="shared" si="26"/>
        <v>4.8775071089471322E-3</v>
      </c>
      <c r="S140" s="16">
        <f t="shared" si="35"/>
        <v>1.0035769855981806</v>
      </c>
      <c r="T140" s="16">
        <f t="shared" si="37"/>
        <v>2.3318040278083521</v>
      </c>
      <c r="U140" s="22">
        <f t="shared" si="27"/>
        <v>7.2099449277684302E-2</v>
      </c>
      <c r="V140" s="22">
        <f t="shared" si="28"/>
        <v>6.8145621975638226E-2</v>
      </c>
      <c r="W140" s="22">
        <f t="shared" si="29"/>
        <v>3.9538273020460757E-3</v>
      </c>
      <c r="Z140" s="37"/>
      <c r="AA140" s="37"/>
    </row>
    <row r="141" spans="1:27">
      <c r="A141" s="61">
        <f t="shared" si="30"/>
        <v>687419</v>
      </c>
      <c r="B141" s="13">
        <v>1882.01</v>
      </c>
      <c r="C141" s="14">
        <v>5.92</v>
      </c>
      <c r="D141" s="15">
        <v>0.32</v>
      </c>
      <c r="E141" s="14">
        <v>0.43919999999999998</v>
      </c>
      <c r="F141" s="14">
        <v>10.180580170000001</v>
      </c>
      <c r="G141" s="15">
        <f t="shared" si="38"/>
        <v>1882.0416666666567</v>
      </c>
      <c r="H141" s="16">
        <v>3.62</v>
      </c>
      <c r="I141" s="15">
        <f t="shared" si="31"/>
        <v>182.73876428792963</v>
      </c>
      <c r="J141" s="15">
        <f t="shared" si="32"/>
        <v>9.8777710425907923</v>
      </c>
      <c r="K141" s="17">
        <f t="shared" si="36"/>
        <v>354.57652610110773</v>
      </c>
      <c r="L141" s="15">
        <f t="shared" si="33"/>
        <v>13.55724075595586</v>
      </c>
      <c r="M141" s="17">
        <f t="shared" si="34"/>
        <v>26.305744976960558</v>
      </c>
      <c r="N141" s="36">
        <f t="shared" si="24"/>
        <v>15.678764160028736</v>
      </c>
      <c r="O141" s="18"/>
      <c r="P141" s="19">
        <f t="shared" si="25"/>
        <v>20.142053775383271</v>
      </c>
      <c r="Q141" s="19"/>
      <c r="R141" s="38">
        <f t="shared" si="26"/>
        <v>6.0631781355543965E-3</v>
      </c>
      <c r="S141" s="16">
        <f t="shared" si="35"/>
        <v>1.0029473239550168</v>
      </c>
      <c r="T141" s="16">
        <f t="shared" si="37"/>
        <v>2.3401448572336023</v>
      </c>
      <c r="U141" s="22">
        <f t="shared" si="27"/>
        <v>7.8324813670879845E-2</v>
      </c>
      <c r="V141" s="22">
        <f t="shared" si="28"/>
        <v>7.0841489005616154E-2</v>
      </c>
      <c r="W141" s="22">
        <f t="shared" si="29"/>
        <v>7.4833246652636909E-3</v>
      </c>
      <c r="Z141" s="37"/>
      <c r="AA141" s="37"/>
    </row>
    <row r="142" spans="1:27">
      <c r="A142" s="61">
        <f t="shared" si="30"/>
        <v>687447</v>
      </c>
      <c r="B142" s="13">
        <v>1882.02</v>
      </c>
      <c r="C142" s="14">
        <v>5.79</v>
      </c>
      <c r="D142" s="15">
        <v>0.32</v>
      </c>
      <c r="E142" s="14">
        <v>0.43830000000000002</v>
      </c>
      <c r="F142" s="14">
        <v>10.275745450000001</v>
      </c>
      <c r="G142" s="15">
        <f t="shared" si="38"/>
        <v>1882.12499999999</v>
      </c>
      <c r="H142" s="16">
        <f>H141*11/12+H153*1/12</f>
        <v>3.6208333333333336</v>
      </c>
      <c r="I142" s="15">
        <f t="shared" si="31"/>
        <v>177.0707112056771</v>
      </c>
      <c r="J142" s="15">
        <f t="shared" si="32"/>
        <v>9.7862914655987367</v>
      </c>
      <c r="K142" s="17">
        <f t="shared" si="36"/>
        <v>345.16093872372454</v>
      </c>
      <c r="L142" s="15">
        <f t="shared" si="33"/>
        <v>13.404161091787268</v>
      </c>
      <c r="M142" s="17">
        <f t="shared" si="34"/>
        <v>26.128504221521325</v>
      </c>
      <c r="N142" s="36">
        <f t="shared" si="24"/>
        <v>15.153861528363034</v>
      </c>
      <c r="O142" s="18"/>
      <c r="P142" s="19">
        <f t="shared" si="25"/>
        <v>19.462129672651738</v>
      </c>
      <c r="Q142" s="19"/>
      <c r="R142" s="38">
        <f t="shared" si="26"/>
        <v>9.1749223696453927E-3</v>
      </c>
      <c r="S142" s="16">
        <f t="shared" si="35"/>
        <v>1.0029480211096595</v>
      </c>
      <c r="T142" s="16">
        <f t="shared" si="37"/>
        <v>2.3253057002951274</v>
      </c>
      <c r="U142" s="22">
        <f t="shared" si="27"/>
        <v>8.1790936593133301E-2</v>
      </c>
      <c r="V142" s="22">
        <f t="shared" si="28"/>
        <v>7.1732676963995434E-2</v>
      </c>
      <c r="W142" s="22">
        <f t="shared" si="29"/>
        <v>1.0058259629137867E-2</v>
      </c>
      <c r="Z142" s="37"/>
      <c r="AA142" s="37"/>
    </row>
    <row r="143" spans="1:27">
      <c r="A143" s="61">
        <f t="shared" si="30"/>
        <v>687478</v>
      </c>
      <c r="B143" s="13">
        <v>1882.03</v>
      </c>
      <c r="C143" s="14">
        <v>5.78</v>
      </c>
      <c r="D143" s="15">
        <v>0.32</v>
      </c>
      <c r="E143" s="14">
        <v>0.4375</v>
      </c>
      <c r="F143" s="14">
        <v>10.275745450000001</v>
      </c>
      <c r="G143" s="15">
        <f t="shared" si="38"/>
        <v>1882.2083333333233</v>
      </c>
      <c r="H143" s="16">
        <f>H141*10/12+H153*2/12</f>
        <v>3.621666666666667</v>
      </c>
      <c r="I143" s="15">
        <f t="shared" si="31"/>
        <v>176.76488959737716</v>
      </c>
      <c r="J143" s="15">
        <f t="shared" si="32"/>
        <v>9.7862914655987367</v>
      </c>
      <c r="K143" s="17">
        <f t="shared" si="36"/>
        <v>346.15449352718952</v>
      </c>
      <c r="L143" s="15">
        <f t="shared" si="33"/>
        <v>13.379695363123272</v>
      </c>
      <c r="M143" s="17">
        <f t="shared" si="34"/>
        <v>26.201140297256991</v>
      </c>
      <c r="N143" s="36">
        <f t="shared" si="24"/>
        <v>15.091670299486742</v>
      </c>
      <c r="O143" s="18"/>
      <c r="P143" s="19">
        <f t="shared" si="25"/>
        <v>19.377440588099812</v>
      </c>
      <c r="Q143" s="19"/>
      <c r="R143" s="38">
        <f t="shared" si="26"/>
        <v>7.9781280657485812E-3</v>
      </c>
      <c r="S143" s="16">
        <f t="shared" si="35"/>
        <v>1.0029487182641554</v>
      </c>
      <c r="T143" s="16">
        <f t="shared" si="37"/>
        <v>2.3321607505860089</v>
      </c>
      <c r="U143" s="22">
        <f t="shared" si="27"/>
        <v>8.5867023255433939E-2</v>
      </c>
      <c r="V143" s="22">
        <f t="shared" si="28"/>
        <v>7.4452106489965031E-2</v>
      </c>
      <c r="W143" s="22">
        <f t="shared" si="29"/>
        <v>1.1414916765468908E-2</v>
      </c>
      <c r="Z143" s="37"/>
      <c r="AA143" s="37"/>
    </row>
    <row r="144" spans="1:27">
      <c r="A144" s="61">
        <f t="shared" si="30"/>
        <v>687508</v>
      </c>
      <c r="B144" s="13">
        <v>1882.04</v>
      </c>
      <c r="C144" s="14">
        <v>5.78</v>
      </c>
      <c r="D144" s="15">
        <v>0.32</v>
      </c>
      <c r="E144" s="14">
        <v>0.43669999999999998</v>
      </c>
      <c r="F144" s="14">
        <v>10.370910739999999</v>
      </c>
      <c r="G144" s="15">
        <f t="shared" si="38"/>
        <v>1882.2916666666565</v>
      </c>
      <c r="H144" s="16">
        <f>H141*9/12+H153*3/12</f>
        <v>3.6225000000000001</v>
      </c>
      <c r="I144" s="15">
        <f t="shared" si="31"/>
        <v>175.14286406827188</v>
      </c>
      <c r="J144" s="15">
        <f t="shared" si="32"/>
        <v>9.696490744264187</v>
      </c>
      <c r="K144" s="17">
        <f t="shared" si="36"/>
        <v>344.560486712395</v>
      </c>
      <c r="L144" s="15">
        <f t="shared" si="33"/>
        <v>13.232679712563032</v>
      </c>
      <c r="M144" s="17">
        <f t="shared" si="34"/>
        <v>26.032796634481468</v>
      </c>
      <c r="N144" s="36">
        <f t="shared" si="24"/>
        <v>14.916997168375298</v>
      </c>
      <c r="O144" s="18"/>
      <c r="P144" s="19">
        <f t="shared" si="25"/>
        <v>19.149099336903042</v>
      </c>
      <c r="Q144" s="19"/>
      <c r="R144" s="38">
        <f t="shared" si="26"/>
        <v>7.4981727357587916E-3</v>
      </c>
      <c r="S144" s="16">
        <f t="shared" si="35"/>
        <v>1.0029494154185046</v>
      </c>
      <c r="T144" s="16">
        <f t="shared" si="37"/>
        <v>2.317574217329899</v>
      </c>
      <c r="U144" s="22">
        <f t="shared" si="27"/>
        <v>8.8000811534221235E-2</v>
      </c>
      <c r="V144" s="22">
        <f t="shared" si="28"/>
        <v>7.6783745334904951E-2</v>
      </c>
      <c r="W144" s="22">
        <f t="shared" si="29"/>
        <v>1.1217066199316283E-2</v>
      </c>
      <c r="Z144" s="37"/>
      <c r="AA144" s="37"/>
    </row>
    <row r="145" spans="1:27">
      <c r="A145" s="61">
        <f t="shared" si="30"/>
        <v>687539</v>
      </c>
      <c r="B145" s="13">
        <v>1882.05</v>
      </c>
      <c r="C145" s="14">
        <v>5.71</v>
      </c>
      <c r="D145" s="15">
        <v>0.32</v>
      </c>
      <c r="E145" s="14">
        <v>0.43580000000000002</v>
      </c>
      <c r="F145" s="14">
        <v>10.465995039999999</v>
      </c>
      <c r="G145" s="15">
        <f t="shared" si="38"/>
        <v>1882.3749999999898</v>
      </c>
      <c r="H145" s="16">
        <f>H141*8/12+H153*4/12</f>
        <v>3.6233333333333335</v>
      </c>
      <c r="I145" s="15">
        <f t="shared" si="31"/>
        <v>171.44984190628864</v>
      </c>
      <c r="J145" s="15">
        <f t="shared" si="32"/>
        <v>9.6083974448357896</v>
      </c>
      <c r="K145" s="17">
        <f t="shared" si="36"/>
        <v>338.87038902825009</v>
      </c>
      <c r="L145" s="15">
        <f t="shared" si="33"/>
        <v>13.08543627018574</v>
      </c>
      <c r="M145" s="17">
        <f t="shared" si="34"/>
        <v>25.863347730037017</v>
      </c>
      <c r="N145" s="36">
        <f t="shared" si="24"/>
        <v>14.56710320219176</v>
      </c>
      <c r="O145" s="18"/>
      <c r="P145" s="19">
        <f t="shared" si="25"/>
        <v>18.698420500259182</v>
      </c>
      <c r="Q145" s="19"/>
      <c r="R145" s="38">
        <f t="shared" si="26"/>
        <v>9.9918347756730516E-3</v>
      </c>
      <c r="S145" s="16">
        <f t="shared" si="35"/>
        <v>1.0029501125727069</v>
      </c>
      <c r="T145" s="16">
        <f t="shared" si="37"/>
        <v>2.3032922810258158</v>
      </c>
      <c r="U145" s="22">
        <f t="shared" si="27"/>
        <v>9.0185722671140223E-2</v>
      </c>
      <c r="V145" s="22">
        <f t="shared" si="28"/>
        <v>7.7664059676380237E-2</v>
      </c>
      <c r="W145" s="22">
        <f t="shared" si="29"/>
        <v>1.2521662994759986E-2</v>
      </c>
      <c r="Z145" s="37"/>
      <c r="AA145" s="37"/>
    </row>
    <row r="146" spans="1:27">
      <c r="A146" s="61">
        <f t="shared" si="30"/>
        <v>687569</v>
      </c>
      <c r="B146" s="13">
        <v>1882.06</v>
      </c>
      <c r="C146" s="14">
        <v>5.68</v>
      </c>
      <c r="D146" s="15">
        <v>0.32</v>
      </c>
      <c r="E146" s="14">
        <v>0.435</v>
      </c>
      <c r="F146" s="14">
        <v>10.56116033</v>
      </c>
      <c r="G146" s="15">
        <f t="shared" si="38"/>
        <v>1882.458333333323</v>
      </c>
      <c r="H146" s="16">
        <f>H141*7/12+H153*5/12</f>
        <v>3.6241666666666665</v>
      </c>
      <c r="I146" s="15">
        <f t="shared" si="31"/>
        <v>169.01225852330191</v>
      </c>
      <c r="J146" s="15">
        <f t="shared" si="32"/>
        <v>9.5218173815944755</v>
      </c>
      <c r="K146" s="17">
        <f t="shared" si="36"/>
        <v>335.62083028622675</v>
      </c>
      <c r="L146" s="15">
        <f t="shared" si="33"/>
        <v>12.94372050310499</v>
      </c>
      <c r="M146" s="17">
        <f t="shared" si="34"/>
        <v>25.70335584058251</v>
      </c>
      <c r="N146" s="36">
        <f t="shared" si="24"/>
        <v>14.327404890131666</v>
      </c>
      <c r="O146" s="18"/>
      <c r="P146" s="19">
        <f t="shared" si="25"/>
        <v>18.39019781872345</v>
      </c>
      <c r="Q146" s="19"/>
      <c r="R146" s="38">
        <f t="shared" si="26"/>
        <v>1.2729276253183271E-2</v>
      </c>
      <c r="S146" s="16">
        <f t="shared" si="35"/>
        <v>1.0029508097267625</v>
      </c>
      <c r="T146" s="16">
        <f t="shared" si="37"/>
        <v>2.2892713462933485</v>
      </c>
      <c r="U146" s="22">
        <f t="shared" si="27"/>
        <v>9.102426945949138E-2</v>
      </c>
      <c r="V146" s="22">
        <f t="shared" si="28"/>
        <v>7.8538130082240531E-2</v>
      </c>
      <c r="W146" s="22">
        <f t="shared" si="29"/>
        <v>1.2486139377250849E-2</v>
      </c>
      <c r="Z146" s="37"/>
      <c r="AA146" s="37"/>
    </row>
    <row r="147" spans="1:27">
      <c r="A147" s="61">
        <f t="shared" si="30"/>
        <v>687600</v>
      </c>
      <c r="B147" s="13">
        <v>1882.07</v>
      </c>
      <c r="C147" s="14">
        <v>6</v>
      </c>
      <c r="D147" s="15">
        <v>0.32</v>
      </c>
      <c r="E147" s="14">
        <v>0.43419999999999997</v>
      </c>
      <c r="F147" s="14">
        <v>10.465995039999999</v>
      </c>
      <c r="G147" s="15">
        <f t="shared" si="38"/>
        <v>1882.5416666666563</v>
      </c>
      <c r="H147" s="16">
        <f>H141*6/12+H153*6/12</f>
        <v>3.625</v>
      </c>
      <c r="I147" s="15">
        <f t="shared" si="31"/>
        <v>180.15745209067106</v>
      </c>
      <c r="J147" s="15">
        <f t="shared" si="32"/>
        <v>9.6083974448357896</v>
      </c>
      <c r="K147" s="17">
        <f t="shared" si="36"/>
        <v>359.34272289423956</v>
      </c>
      <c r="L147" s="15">
        <f t="shared" si="33"/>
        <v>13.037394282961561</v>
      </c>
      <c r="M147" s="17">
        <f t="shared" si="34"/>
        <v>26.0044350467798</v>
      </c>
      <c r="N147" s="36">
        <f t="shared" si="24"/>
        <v>15.240559761217821</v>
      </c>
      <c r="O147" s="18"/>
      <c r="P147" s="19">
        <f t="shared" si="25"/>
        <v>19.55702412921714</v>
      </c>
      <c r="Q147" s="19"/>
      <c r="R147" s="38">
        <f t="shared" si="26"/>
        <v>9.0931419186627352E-3</v>
      </c>
      <c r="S147" s="16">
        <f t="shared" si="35"/>
        <v>1.0029515068806714</v>
      </c>
      <c r="T147" s="16">
        <f t="shared" si="37"/>
        <v>2.3169038804771618</v>
      </c>
      <c r="U147" s="22">
        <f t="shared" si="27"/>
        <v>8.1088598385692823E-2</v>
      </c>
      <c r="V147" s="22">
        <f t="shared" si="28"/>
        <v>7.45920020030304E-2</v>
      </c>
      <c r="W147" s="22">
        <f t="shared" si="29"/>
        <v>6.4965963826624229E-3</v>
      </c>
      <c r="Z147" s="37"/>
      <c r="AA147" s="37"/>
    </row>
    <row r="148" spans="1:27">
      <c r="A148" s="61">
        <f t="shared" si="30"/>
        <v>687631</v>
      </c>
      <c r="B148" s="13">
        <v>1882.08</v>
      </c>
      <c r="C148" s="14">
        <v>6.18</v>
      </c>
      <c r="D148" s="15">
        <v>0.32</v>
      </c>
      <c r="E148" s="14">
        <v>0.43330000000000002</v>
      </c>
      <c r="F148" s="14">
        <v>10.56116033</v>
      </c>
      <c r="G148" s="15">
        <f t="shared" si="38"/>
        <v>1882.6249999999895</v>
      </c>
      <c r="H148" s="16">
        <f>H141*5/12+H153*7/12</f>
        <v>3.6258333333333335</v>
      </c>
      <c r="I148" s="15">
        <f t="shared" si="31"/>
        <v>183.89009818204329</v>
      </c>
      <c r="J148" s="15">
        <f t="shared" si="32"/>
        <v>9.5218173815944755</v>
      </c>
      <c r="K148" s="17">
        <f t="shared" si="36"/>
        <v>368.37056034013472</v>
      </c>
      <c r="L148" s="15">
        <f t="shared" si="33"/>
        <v>12.89313584826527</v>
      </c>
      <c r="M148" s="17">
        <f t="shared" si="34"/>
        <v>25.827664044559938</v>
      </c>
      <c r="N148" s="36">
        <f t="shared" si="24"/>
        <v>15.525429331463029</v>
      </c>
      <c r="O148" s="18"/>
      <c r="P148" s="19">
        <f t="shared" si="25"/>
        <v>19.913629768832703</v>
      </c>
      <c r="Q148" s="19"/>
      <c r="R148" s="38">
        <f t="shared" si="26"/>
        <v>8.0445140503407619E-3</v>
      </c>
      <c r="S148" s="16">
        <f t="shared" si="35"/>
        <v>1.0029522040344336</v>
      </c>
      <c r="T148" s="16">
        <f t="shared" si="37"/>
        <v>2.3028032886110448</v>
      </c>
      <c r="U148" s="22">
        <f t="shared" si="27"/>
        <v>7.8918475339219585E-2</v>
      </c>
      <c r="V148" s="22">
        <f t="shared" si="28"/>
        <v>7.4060927270700239E-2</v>
      </c>
      <c r="W148" s="22">
        <f t="shared" si="29"/>
        <v>4.8575480685193462E-3</v>
      </c>
      <c r="Z148" s="37"/>
      <c r="AA148" s="37"/>
    </row>
    <row r="149" spans="1:27">
      <c r="A149" s="61">
        <f t="shared" si="30"/>
        <v>687661</v>
      </c>
      <c r="B149" s="13">
        <v>1882.09</v>
      </c>
      <c r="C149" s="14">
        <v>6.24</v>
      </c>
      <c r="D149" s="15">
        <v>0.32</v>
      </c>
      <c r="E149" s="14">
        <v>0.4325</v>
      </c>
      <c r="F149" s="14">
        <v>10.275745450000001</v>
      </c>
      <c r="G149" s="15">
        <f t="shared" si="38"/>
        <v>1882.7083333333228</v>
      </c>
      <c r="H149" s="16">
        <f>H141*4/12+H153*8/12</f>
        <v>3.6266666666666669</v>
      </c>
      <c r="I149" s="15">
        <f t="shared" si="31"/>
        <v>190.83268357917535</v>
      </c>
      <c r="J149" s="15">
        <f t="shared" si="32"/>
        <v>9.7862914655987367</v>
      </c>
      <c r="K149" s="17">
        <f t="shared" si="36"/>
        <v>383.91168648254308</v>
      </c>
      <c r="L149" s="15">
        <f t="shared" si="33"/>
        <v>13.226784558973289</v>
      </c>
      <c r="M149" s="17">
        <f t="shared" si="34"/>
        <v>26.609263526233953</v>
      </c>
      <c r="N149" s="36">
        <f t="shared" si="24"/>
        <v>16.081106624462311</v>
      </c>
      <c r="O149" s="18"/>
      <c r="P149" s="19">
        <f t="shared" si="25"/>
        <v>20.617194705981785</v>
      </c>
      <c r="Q149" s="19"/>
      <c r="R149" s="38">
        <f t="shared" si="26"/>
        <v>2.4137828797115915E-3</v>
      </c>
      <c r="S149" s="16">
        <f t="shared" si="35"/>
        <v>1.0029529011880489</v>
      </c>
      <c r="T149" s="16">
        <f t="shared" si="37"/>
        <v>2.3737521789893026</v>
      </c>
      <c r="U149" s="22">
        <f t="shared" si="27"/>
        <v>7.2144532924365512E-2</v>
      </c>
      <c r="V149" s="22">
        <f t="shared" si="28"/>
        <v>7.1024545572330622E-2</v>
      </c>
      <c r="W149" s="22">
        <f t="shared" si="29"/>
        <v>1.1199873520348902E-3</v>
      </c>
      <c r="Z149" s="37"/>
      <c r="AA149" s="37"/>
    </row>
    <row r="150" spans="1:27">
      <c r="A150" s="61">
        <f t="shared" si="30"/>
        <v>687388</v>
      </c>
      <c r="B150" s="13">
        <v>1882.1</v>
      </c>
      <c r="C150" s="14">
        <v>6.07</v>
      </c>
      <c r="D150" s="15">
        <v>0.32</v>
      </c>
      <c r="E150" s="14">
        <v>0.43169999999999997</v>
      </c>
      <c r="F150" s="14">
        <v>10.180580170000001</v>
      </c>
      <c r="G150" s="15">
        <f t="shared" si="38"/>
        <v>1882.7916666666561</v>
      </c>
      <c r="H150" s="16">
        <f>H141*3/12+H153*9/12</f>
        <v>3.6274999999999999</v>
      </c>
      <c r="I150" s="15">
        <f t="shared" si="31"/>
        <v>187.36896946414407</v>
      </c>
      <c r="J150" s="15">
        <f t="shared" si="32"/>
        <v>9.8777710425907923</v>
      </c>
      <c r="K150" s="17">
        <f t="shared" si="36"/>
        <v>378.59947093289202</v>
      </c>
      <c r="L150" s="15">
        <f t="shared" si="33"/>
        <v>13.325730497145138</v>
      </c>
      <c r="M150" s="17">
        <f t="shared" si="34"/>
        <v>26.926094168324457</v>
      </c>
      <c r="N150" s="36">
        <f t="shared" si="24"/>
        <v>15.755581030526553</v>
      </c>
      <c r="O150" s="18"/>
      <c r="P150" s="19">
        <f t="shared" si="25"/>
        <v>20.192326679272231</v>
      </c>
      <c r="Q150" s="19"/>
      <c r="R150" s="38">
        <f t="shared" si="26"/>
        <v>4.9450109153501287E-3</v>
      </c>
      <c r="S150" s="16">
        <f t="shared" si="35"/>
        <v>1.0029535983415176</v>
      </c>
      <c r="T150" s="16">
        <f t="shared" si="37"/>
        <v>2.4030163434652692</v>
      </c>
      <c r="U150" s="22">
        <f t="shared" si="27"/>
        <v>7.6154360316408098E-2</v>
      </c>
      <c r="V150" s="22">
        <f t="shared" si="28"/>
        <v>6.9931876531223347E-2</v>
      </c>
      <c r="W150" s="22">
        <f t="shared" si="29"/>
        <v>6.2224837851847514E-3</v>
      </c>
      <c r="Z150" s="37"/>
      <c r="AA150" s="37"/>
    </row>
    <row r="151" spans="1:27">
      <c r="A151" s="61">
        <f t="shared" si="30"/>
        <v>687722</v>
      </c>
      <c r="B151" s="13">
        <v>1882.11</v>
      </c>
      <c r="C151" s="14">
        <v>5.81</v>
      </c>
      <c r="D151" s="15">
        <v>0.32</v>
      </c>
      <c r="E151" s="14">
        <v>0.43080000000000002</v>
      </c>
      <c r="F151" s="14">
        <v>10.08541488</v>
      </c>
      <c r="G151" s="15">
        <f t="shared" si="38"/>
        <v>1882.8749999999893</v>
      </c>
      <c r="H151" s="16">
        <f>H141*2/12+H153*10/12</f>
        <v>3.6283333333333334</v>
      </c>
      <c r="I151" s="15">
        <f t="shared" si="31"/>
        <v>181.03555150921073</v>
      </c>
      <c r="J151" s="15">
        <f t="shared" si="32"/>
        <v>9.9709770194401806</v>
      </c>
      <c r="K151" s="17">
        <f t="shared" si="36"/>
        <v>367.48106211878138</v>
      </c>
      <c r="L151" s="15">
        <f t="shared" si="33"/>
        <v>13.423427812421343</v>
      </c>
      <c r="M151" s="17">
        <f t="shared" si="34"/>
        <v>27.247993383953709</v>
      </c>
      <c r="N151" s="36">
        <f t="shared" si="24"/>
        <v>15.192670313165339</v>
      </c>
      <c r="O151" s="18"/>
      <c r="P151" s="19">
        <f t="shared" si="25"/>
        <v>19.466185805701752</v>
      </c>
      <c r="Q151" s="19"/>
      <c r="R151" s="38">
        <f t="shared" si="26"/>
        <v>3.5008618493167637E-3</v>
      </c>
      <c r="S151" s="16">
        <f t="shared" si="35"/>
        <v>1.0029542954948398</v>
      </c>
      <c r="T151" s="16">
        <f t="shared" si="37"/>
        <v>2.4328555595556973</v>
      </c>
      <c r="U151" s="22">
        <f t="shared" si="27"/>
        <v>7.6599919710658382E-2</v>
      </c>
      <c r="V151" s="22">
        <f t="shared" si="28"/>
        <v>6.6094865782868828E-2</v>
      </c>
      <c r="W151" s="22">
        <f t="shared" si="29"/>
        <v>1.0505053927789554E-2</v>
      </c>
      <c r="Z151" s="37"/>
      <c r="AA151" s="37"/>
    </row>
    <row r="152" spans="1:27">
      <c r="A152" s="61">
        <f t="shared" si="30"/>
        <v>687753</v>
      </c>
      <c r="B152" s="13">
        <v>1882.12</v>
      </c>
      <c r="C152" s="14">
        <v>5.84</v>
      </c>
      <c r="D152" s="15">
        <v>0.32</v>
      </c>
      <c r="E152" s="14">
        <v>0.43</v>
      </c>
      <c r="F152" s="14">
        <v>9.9903305790000001</v>
      </c>
      <c r="G152" s="15">
        <f t="shared" si="38"/>
        <v>1882.9583333333226</v>
      </c>
      <c r="H152" s="16">
        <f>H141*1/12+H153*11/12</f>
        <v>3.6291666666666669</v>
      </c>
      <c r="I152" s="15">
        <f t="shared" si="31"/>
        <v>183.70225744659021</v>
      </c>
      <c r="J152" s="15">
        <f t="shared" si="32"/>
        <v>10.065877120361108</v>
      </c>
      <c r="K152" s="17">
        <f t="shared" si="36"/>
        <v>374.59687733168494</v>
      </c>
      <c r="L152" s="15">
        <f t="shared" si="33"/>
        <v>13.526022380485239</v>
      </c>
      <c r="M152" s="17">
        <f t="shared" si="34"/>
        <v>27.581619392572694</v>
      </c>
      <c r="N152" s="36">
        <f t="shared" si="24"/>
        <v>15.382128332081971</v>
      </c>
      <c r="O152" s="18"/>
      <c r="P152" s="19">
        <f t="shared" si="25"/>
        <v>19.704614063292862</v>
      </c>
      <c r="Q152" s="19"/>
      <c r="R152" s="38">
        <f t="shared" si="26"/>
        <v>3.1815143101116272E-3</v>
      </c>
      <c r="S152" s="16">
        <f t="shared" si="35"/>
        <v>1.0029549926480152</v>
      </c>
      <c r="T152" s="16">
        <f t="shared" si="37"/>
        <v>2.4632663671671393</v>
      </c>
      <c r="U152" s="22">
        <f t="shared" si="27"/>
        <v>7.2413094622438168E-2</v>
      </c>
      <c r="V152" s="22">
        <f t="shared" si="28"/>
        <v>6.3652658861443445E-2</v>
      </c>
      <c r="W152" s="22">
        <f t="shared" si="29"/>
        <v>8.7604357609947225E-3</v>
      </c>
      <c r="Z152" s="37"/>
      <c r="AA152" s="37"/>
    </row>
    <row r="153" spans="1:27">
      <c r="A153" s="61">
        <f t="shared" si="30"/>
        <v>687784</v>
      </c>
      <c r="B153" s="13">
        <v>1883.01</v>
      </c>
      <c r="C153" s="14">
        <v>5.81</v>
      </c>
      <c r="D153" s="15">
        <v>0.32079999999999997</v>
      </c>
      <c r="E153" s="14">
        <v>0.42749999999999999</v>
      </c>
      <c r="F153" s="14">
        <v>9.9903305790000001</v>
      </c>
      <c r="G153" s="15">
        <f t="shared" si="38"/>
        <v>1883.0416666666558</v>
      </c>
      <c r="H153" s="16">
        <v>3.63</v>
      </c>
      <c r="I153" s="15">
        <f t="shared" si="31"/>
        <v>182.75858146655634</v>
      </c>
      <c r="J153" s="15">
        <f t="shared" si="32"/>
        <v>10.091041813162009</v>
      </c>
      <c r="K153" s="17">
        <f t="shared" si="36"/>
        <v>374.38734254870258</v>
      </c>
      <c r="L153" s="15">
        <f t="shared" si="33"/>
        <v>13.447382715482417</v>
      </c>
      <c r="M153" s="17">
        <f t="shared" si="34"/>
        <v>27.547433552421751</v>
      </c>
      <c r="N153" s="36">
        <f t="shared" si="24"/>
        <v>15.270259119098569</v>
      </c>
      <c r="O153" s="18"/>
      <c r="P153" s="19">
        <f t="shared" si="25"/>
        <v>19.556713466650201</v>
      </c>
      <c r="Q153" s="19"/>
      <c r="R153" s="38">
        <f t="shared" si="26"/>
        <v>3.6494449665530754E-3</v>
      </c>
      <c r="S153" s="16">
        <f t="shared" si="35"/>
        <v>1.0030943156162713</v>
      </c>
      <c r="T153" s="16">
        <f t="shared" si="37"/>
        <v>2.4705453011722214</v>
      </c>
      <c r="U153" s="22">
        <f t="shared" si="27"/>
        <v>7.0838011350810914E-2</v>
      </c>
      <c r="V153" s="22">
        <f t="shared" si="28"/>
        <v>5.9651685724352754E-2</v>
      </c>
      <c r="W153" s="22">
        <f t="shared" si="29"/>
        <v>1.118632562645816E-2</v>
      </c>
      <c r="Z153" s="37"/>
      <c r="AA153" s="37"/>
    </row>
    <row r="154" spans="1:27">
      <c r="A154" s="61">
        <f t="shared" si="30"/>
        <v>687812</v>
      </c>
      <c r="B154" s="13">
        <v>1883.02</v>
      </c>
      <c r="C154" s="14">
        <v>5.68</v>
      </c>
      <c r="D154" s="15">
        <v>0.32169999999999999</v>
      </c>
      <c r="E154" s="14">
        <v>0.42499999999999999</v>
      </c>
      <c r="F154" s="14">
        <v>10.08541488</v>
      </c>
      <c r="G154" s="15">
        <f t="shared" si="38"/>
        <v>1883.1249999999891</v>
      </c>
      <c r="H154" s="16">
        <f>H153*11/12+H165*1/12</f>
        <v>3.6291666666666669</v>
      </c>
      <c r="I154" s="15">
        <f t="shared" si="31"/>
        <v>176.98484209506319</v>
      </c>
      <c r="J154" s="15">
        <f t="shared" si="32"/>
        <v>10.023947834855957</v>
      </c>
      <c r="K154" s="17">
        <f t="shared" si="36"/>
        <v>364.27083624998778</v>
      </c>
      <c r="L154" s="15">
        <f t="shared" si="33"/>
        <v>13.242703853943988</v>
      </c>
      <c r="M154" s="17">
        <f t="shared" si="34"/>
        <v>27.256180529268452</v>
      </c>
      <c r="N154" s="36">
        <f t="shared" si="24"/>
        <v>14.75759014617622</v>
      </c>
      <c r="O154" s="18"/>
      <c r="P154" s="19">
        <f t="shared" si="25"/>
        <v>18.898222188468409</v>
      </c>
      <c r="Q154" s="19"/>
      <c r="R154" s="38">
        <f t="shared" si="26"/>
        <v>4.7305375556531137E-3</v>
      </c>
      <c r="S154" s="16">
        <f t="shared" si="35"/>
        <v>1.0030936238807047</v>
      </c>
      <c r="T154" s="16">
        <f t="shared" si="37"/>
        <v>2.4548258166309074</v>
      </c>
      <c r="U154" s="22">
        <f t="shared" si="27"/>
        <v>7.0953710792271529E-2</v>
      </c>
      <c r="V154" s="22">
        <f t="shared" si="28"/>
        <v>5.9426127509803583E-2</v>
      </c>
      <c r="W154" s="22">
        <f t="shared" si="29"/>
        <v>1.1527583282467946E-2</v>
      </c>
      <c r="Z154" s="37"/>
      <c r="AA154" s="37"/>
    </row>
    <row r="155" spans="1:27">
      <c r="A155" s="61">
        <f t="shared" si="30"/>
        <v>687843</v>
      </c>
      <c r="B155" s="13">
        <v>1883.03</v>
      </c>
      <c r="C155" s="14">
        <v>5.75</v>
      </c>
      <c r="D155" s="15">
        <v>0.32250000000000001</v>
      </c>
      <c r="E155" s="14">
        <v>0.42249999999999999</v>
      </c>
      <c r="F155" s="14">
        <v>9.9903305790000001</v>
      </c>
      <c r="G155" s="15">
        <f t="shared" si="38"/>
        <v>1883.2083333333223</v>
      </c>
      <c r="H155" s="16">
        <f>H153*10/12+H165*2/12</f>
        <v>3.6283333333333334</v>
      </c>
      <c r="I155" s="15">
        <f t="shared" si="31"/>
        <v>180.87122950648865</v>
      </c>
      <c r="J155" s="15">
        <f t="shared" si="32"/>
        <v>10.14451678536393</v>
      </c>
      <c r="K155" s="17">
        <f t="shared" si="36"/>
        <v>374.00976948109053</v>
      </c>
      <c r="L155" s="15">
        <f t="shared" si="33"/>
        <v>13.290103385476776</v>
      </c>
      <c r="M155" s="17">
        <f t="shared" si="34"/>
        <v>27.481587409697525</v>
      </c>
      <c r="N155" s="36">
        <f t="shared" si="24"/>
        <v>15.051254121401634</v>
      </c>
      <c r="O155" s="18"/>
      <c r="P155" s="19">
        <f t="shared" si="25"/>
        <v>19.273105236150077</v>
      </c>
      <c r="Q155" s="19"/>
      <c r="R155" s="38">
        <f t="shared" si="26"/>
        <v>2.4952795648935794E-3</v>
      </c>
      <c r="S155" s="16">
        <f t="shared" si="35"/>
        <v>1.0030929321452842</v>
      </c>
      <c r="T155" s="16">
        <f t="shared" si="37"/>
        <v>2.4858565356826419</v>
      </c>
      <c r="U155" s="22">
        <f t="shared" si="27"/>
        <v>6.7162709530532938E-2</v>
      </c>
      <c r="V155" s="22">
        <f t="shared" si="28"/>
        <v>6.1016058027777653E-2</v>
      </c>
      <c r="W155" s="22">
        <f t="shared" si="29"/>
        <v>6.1466515027552848E-3</v>
      </c>
      <c r="Z155" s="37"/>
      <c r="AA155" s="37"/>
    </row>
    <row r="156" spans="1:27">
      <c r="A156" s="61">
        <f t="shared" si="30"/>
        <v>687873</v>
      </c>
      <c r="B156" s="13">
        <v>1883.04</v>
      </c>
      <c r="C156" s="14">
        <v>5.87</v>
      </c>
      <c r="D156" s="15">
        <v>0.32329999999999998</v>
      </c>
      <c r="E156" s="14">
        <v>0.42</v>
      </c>
      <c r="F156" s="14">
        <v>9.8951652889999995</v>
      </c>
      <c r="G156" s="15">
        <f t="shared" si="38"/>
        <v>1883.2916666666556</v>
      </c>
      <c r="H156" s="16">
        <f>H153*9/12+H165*3/12</f>
        <v>3.6274999999999999</v>
      </c>
      <c r="I156" s="15">
        <f t="shared" si="31"/>
        <v>186.42173840700164</v>
      </c>
      <c r="J156" s="15">
        <f t="shared" si="32"/>
        <v>10.267486887050021</v>
      </c>
      <c r="K156" s="17">
        <f t="shared" si="36"/>
        <v>387.25652111337433</v>
      </c>
      <c r="L156" s="15">
        <f t="shared" si="33"/>
        <v>13.338523020603184</v>
      </c>
      <c r="M156" s="17">
        <f t="shared" si="34"/>
        <v>27.708303043887085</v>
      </c>
      <c r="N156" s="36">
        <f t="shared" si="24"/>
        <v>15.482067222036669</v>
      </c>
      <c r="O156" s="18"/>
      <c r="P156" s="19">
        <f t="shared" si="25"/>
        <v>19.821692820458193</v>
      </c>
      <c r="Q156" s="19"/>
      <c r="R156" s="38">
        <f t="shared" si="26"/>
        <v>-2.7539500508166892E-4</v>
      </c>
      <c r="S156" s="16">
        <f t="shared" si="35"/>
        <v>1.0030922404100109</v>
      </c>
      <c r="T156" s="16">
        <f t="shared" si="37"/>
        <v>2.5175264230135626</v>
      </c>
      <c r="U156" s="22">
        <f t="shared" si="27"/>
        <v>6.5166438210077837E-2</v>
      </c>
      <c r="V156" s="22">
        <f t="shared" si="28"/>
        <v>6.1341614895081609E-2</v>
      </c>
      <c r="W156" s="22">
        <f t="shared" si="29"/>
        <v>3.8248233149962285E-3</v>
      </c>
      <c r="Z156" s="37"/>
      <c r="AA156" s="37"/>
    </row>
    <row r="157" spans="1:27">
      <c r="A157" s="61">
        <f t="shared" si="30"/>
        <v>687904</v>
      </c>
      <c r="B157" s="13">
        <v>1883.05</v>
      </c>
      <c r="C157" s="14">
        <v>5.77</v>
      </c>
      <c r="D157" s="15">
        <v>0.32419999999999999</v>
      </c>
      <c r="E157" s="14">
        <v>0.41749999999999998</v>
      </c>
      <c r="F157" s="14">
        <v>9.8000000000000007</v>
      </c>
      <c r="G157" s="15">
        <f t="shared" si="38"/>
        <v>1883.3749999999889</v>
      </c>
      <c r="H157" s="16">
        <f>H153*8/12+H165*4/12</f>
        <v>3.6266666666666669</v>
      </c>
      <c r="I157" s="15">
        <f t="shared" si="31"/>
        <v>185.02535357142861</v>
      </c>
      <c r="J157" s="15">
        <f t="shared" si="32"/>
        <v>10.396051928571431</v>
      </c>
      <c r="K157" s="17">
        <f t="shared" si="36"/>
        <v>386.1554465996627</v>
      </c>
      <c r="L157" s="15">
        <f t="shared" si="33"/>
        <v>13.387883035714289</v>
      </c>
      <c r="M157" s="17">
        <f t="shared" si="34"/>
        <v>27.941057011327413</v>
      </c>
      <c r="N157" s="36">
        <f t="shared" si="24"/>
        <v>15.335497637337065</v>
      </c>
      <c r="O157" s="18"/>
      <c r="P157" s="19">
        <f t="shared" si="25"/>
        <v>19.632642919503571</v>
      </c>
      <c r="Q157" s="19"/>
      <c r="R157" s="38">
        <f t="shared" si="26"/>
        <v>1.5315856185122295E-3</v>
      </c>
      <c r="S157" s="16">
        <f t="shared" si="35"/>
        <v>1.0030915486748841</v>
      </c>
      <c r="T157" s="16">
        <f t="shared" si="37"/>
        <v>2.5498338701624506</v>
      </c>
      <c r="U157" s="22">
        <f t="shared" si="27"/>
        <v>5.7396602854010714E-2</v>
      </c>
      <c r="V157" s="22">
        <f t="shared" si="28"/>
        <v>6.167323542397618E-2</v>
      </c>
      <c r="W157" s="22">
        <f t="shared" si="29"/>
        <v>-4.2766325699654661E-3</v>
      </c>
      <c r="Z157" s="37"/>
      <c r="AA157" s="37"/>
    </row>
    <row r="158" spans="1:27">
      <c r="A158" s="61">
        <f t="shared" si="30"/>
        <v>687934</v>
      </c>
      <c r="B158" s="13">
        <v>1883.06</v>
      </c>
      <c r="C158" s="14">
        <v>5.82</v>
      </c>
      <c r="D158" s="15">
        <v>0.32500000000000001</v>
      </c>
      <c r="E158" s="14">
        <v>0.41499999999999998</v>
      </c>
      <c r="F158" s="14">
        <v>9.5145851239999999</v>
      </c>
      <c r="G158" s="15">
        <f t="shared" si="38"/>
        <v>1883.4583333333221</v>
      </c>
      <c r="H158" s="16">
        <f>H153*7/12+H165*5/12</f>
        <v>3.6258333333333335</v>
      </c>
      <c r="I158" s="15">
        <f t="shared" si="31"/>
        <v>192.22710881912764</v>
      </c>
      <c r="J158" s="15">
        <f t="shared" si="32"/>
        <v>10.734331678044068</v>
      </c>
      <c r="K158" s="17">
        <f t="shared" si="36"/>
        <v>403.05271864312209</v>
      </c>
      <c r="L158" s="15">
        <f t="shared" si="33"/>
        <v>13.706915835040887</v>
      </c>
      <c r="M158" s="17">
        <f t="shared" si="34"/>
        <v>28.740013442765573</v>
      </c>
      <c r="N158" s="36">
        <f t="shared" si="24"/>
        <v>15.903388388583791</v>
      </c>
      <c r="O158" s="18"/>
      <c r="P158" s="19">
        <f t="shared" si="25"/>
        <v>20.356448023345472</v>
      </c>
      <c r="Q158" s="19"/>
      <c r="R158" s="38">
        <f t="shared" si="26"/>
        <v>-7.5976968980637216E-4</v>
      </c>
      <c r="S158" s="16">
        <f t="shared" si="35"/>
        <v>1.0030908569399042</v>
      </c>
      <c r="T158" s="16">
        <f t="shared" si="37"/>
        <v>2.634442213616405</v>
      </c>
      <c r="U158" s="22">
        <f t="shared" si="27"/>
        <v>5.0884397746418619E-2</v>
      </c>
      <c r="V158" s="22">
        <f t="shared" si="28"/>
        <v>6.126186231879216E-2</v>
      </c>
      <c r="W158" s="22">
        <f t="shared" si="29"/>
        <v>-1.037746457237354E-2</v>
      </c>
      <c r="Z158" s="37"/>
      <c r="AA158" s="37"/>
    </row>
    <row r="159" spans="1:27">
      <c r="A159" s="61">
        <f t="shared" si="30"/>
        <v>687965</v>
      </c>
      <c r="B159" s="13">
        <v>1883.07</v>
      </c>
      <c r="C159" s="14">
        <v>5.73</v>
      </c>
      <c r="D159" s="15">
        <v>0.32579999999999998</v>
      </c>
      <c r="E159" s="14">
        <v>0.41249999999999998</v>
      </c>
      <c r="F159" s="14">
        <v>9.3242545450000005</v>
      </c>
      <c r="G159" s="15">
        <f t="shared" si="38"/>
        <v>1883.5416666666554</v>
      </c>
      <c r="H159" s="16">
        <f>H153*6/12+H165*6/12</f>
        <v>3.625</v>
      </c>
      <c r="I159" s="15">
        <f t="shared" si="31"/>
        <v>193.11766708102033</v>
      </c>
      <c r="J159" s="15">
        <f t="shared" si="32"/>
        <v>10.980407667538641</v>
      </c>
      <c r="K159" s="17">
        <f t="shared" si="36"/>
        <v>406.83859912179577</v>
      </c>
      <c r="L159" s="15">
        <f t="shared" si="33"/>
        <v>13.902449855309055</v>
      </c>
      <c r="M159" s="17">
        <f t="shared" si="34"/>
        <v>29.288119046726131</v>
      </c>
      <c r="N159" s="36">
        <f t="shared" si="24"/>
        <v>15.94878312701702</v>
      </c>
      <c r="O159" s="18"/>
      <c r="P159" s="19">
        <f t="shared" si="25"/>
        <v>20.41043401723466</v>
      </c>
      <c r="Q159" s="19"/>
      <c r="R159" s="38">
        <f t="shared" si="26"/>
        <v>-2.8937843102308514E-3</v>
      </c>
      <c r="S159" s="16">
        <f t="shared" si="35"/>
        <v>1.0030901652050708</v>
      </c>
      <c r="T159" s="16">
        <f t="shared" si="37"/>
        <v>2.6965264444908019</v>
      </c>
      <c r="U159" s="22">
        <f t="shared" si="27"/>
        <v>4.2886011694532877E-2</v>
      </c>
      <c r="V159" s="22">
        <f t="shared" si="28"/>
        <v>6.1912515956893621E-2</v>
      </c>
      <c r="W159" s="22">
        <f t="shared" si="29"/>
        <v>-1.9026504262360744E-2</v>
      </c>
      <c r="Z159" s="37"/>
      <c r="AA159" s="37"/>
    </row>
    <row r="160" spans="1:27">
      <c r="A160" s="61">
        <f t="shared" si="30"/>
        <v>687996</v>
      </c>
      <c r="B160" s="13">
        <v>1883.08</v>
      </c>
      <c r="C160" s="14">
        <v>5.47</v>
      </c>
      <c r="D160" s="15">
        <v>0.32669999999999999</v>
      </c>
      <c r="E160" s="14">
        <v>0.41</v>
      </c>
      <c r="F160" s="14">
        <v>9.3242545450000005</v>
      </c>
      <c r="G160" s="15">
        <f t="shared" si="38"/>
        <v>1883.6249999999886</v>
      </c>
      <c r="H160" s="16">
        <f>H153*5/12+H165*7/12</f>
        <v>3.6241666666666665</v>
      </c>
      <c r="I160" s="15">
        <f t="shared" si="31"/>
        <v>184.35491080858307</v>
      </c>
      <c r="J160" s="15">
        <f t="shared" si="32"/>
        <v>11.01074028540477</v>
      </c>
      <c r="K160" s="17">
        <f t="shared" si="36"/>
        <v>390.31122479185223</v>
      </c>
      <c r="L160" s="15">
        <f t="shared" si="33"/>
        <v>13.818192583458695</v>
      </c>
      <c r="M160" s="17">
        <f t="shared" si="34"/>
        <v>29.255503137963327</v>
      </c>
      <c r="N160" s="36">
        <f t="shared" si="24"/>
        <v>15.19681087662984</v>
      </c>
      <c r="O160" s="18"/>
      <c r="P160" s="19">
        <f t="shared" si="25"/>
        <v>19.448085508176309</v>
      </c>
      <c r="Q160" s="19"/>
      <c r="R160" s="38">
        <f t="shared" si="26"/>
        <v>2.171205541036253E-4</v>
      </c>
      <c r="S160" s="16">
        <f t="shared" si="35"/>
        <v>1.0030894734703844</v>
      </c>
      <c r="T160" s="16">
        <f t="shared" si="37"/>
        <v>2.7048591566841207</v>
      </c>
      <c r="U160" s="22">
        <f t="shared" si="27"/>
        <v>4.9430569783938338E-2</v>
      </c>
      <c r="V160" s="22">
        <f t="shared" si="28"/>
        <v>6.6236070497677879E-2</v>
      </c>
      <c r="W160" s="22">
        <f t="shared" si="29"/>
        <v>-1.6805500713739541E-2</v>
      </c>
      <c r="Z160" s="37"/>
      <c r="AA160" s="37"/>
    </row>
    <row r="161" spans="1:27">
      <c r="A161" s="61">
        <f t="shared" si="30"/>
        <v>688026</v>
      </c>
      <c r="B161" s="13">
        <v>1883.09</v>
      </c>
      <c r="C161" s="14">
        <v>5.53</v>
      </c>
      <c r="D161" s="15">
        <v>0.32750000000000001</v>
      </c>
      <c r="E161" s="14">
        <v>0.40749999999999997</v>
      </c>
      <c r="F161" s="14">
        <v>9.229089256</v>
      </c>
      <c r="G161" s="15">
        <f t="shared" si="38"/>
        <v>1883.7083333333219</v>
      </c>
      <c r="H161" s="16">
        <f>H153*4/12+H165*8/12</f>
        <v>3.6233333333333335</v>
      </c>
      <c r="I161" s="15">
        <f t="shared" si="31"/>
        <v>188.29890326070986</v>
      </c>
      <c r="J161" s="15">
        <f t="shared" si="32"/>
        <v>11.151517326922692</v>
      </c>
      <c r="K161" s="17">
        <f t="shared" si="36"/>
        <v>400.6288130155491</v>
      </c>
      <c r="L161" s="15">
        <f t="shared" si="33"/>
        <v>13.875552093804568</v>
      </c>
      <c r="M161" s="17">
        <f t="shared" si="34"/>
        <v>29.521924286408002</v>
      </c>
      <c r="N161" s="36">
        <f t="shared" si="24"/>
        <v>15.494692425793449</v>
      </c>
      <c r="O161" s="18"/>
      <c r="P161" s="19">
        <f t="shared" si="25"/>
        <v>19.828736618724506</v>
      </c>
      <c r="Q161" s="19"/>
      <c r="R161" s="38">
        <f t="shared" si="26"/>
        <v>-2.03484841159568E-3</v>
      </c>
      <c r="S161" s="16">
        <f t="shared" si="35"/>
        <v>1.0030887817358447</v>
      </c>
      <c r="T161" s="16">
        <f t="shared" si="37"/>
        <v>2.741192934805083</v>
      </c>
      <c r="U161" s="22">
        <f t="shared" si="27"/>
        <v>5.0166423843972074E-2</v>
      </c>
      <c r="V161" s="22">
        <f t="shared" si="28"/>
        <v>6.0899350444703071E-2</v>
      </c>
      <c r="W161" s="22">
        <f t="shared" si="29"/>
        <v>-1.0732926600730996E-2</v>
      </c>
      <c r="Z161" s="37"/>
      <c r="AA161" s="37"/>
    </row>
    <row r="162" spans="1:27">
      <c r="A162" s="61">
        <f t="shared" si="30"/>
        <v>687753</v>
      </c>
      <c r="B162" s="13">
        <v>1883.1</v>
      </c>
      <c r="C162" s="14">
        <v>5.38</v>
      </c>
      <c r="D162" s="15">
        <v>0.32829999999999998</v>
      </c>
      <c r="E162" s="14">
        <v>0.40500000000000003</v>
      </c>
      <c r="F162" s="14">
        <v>9.229089256</v>
      </c>
      <c r="G162" s="15">
        <f t="shared" si="38"/>
        <v>1883.7916666666551</v>
      </c>
      <c r="H162" s="16">
        <f>H153*3/12+H165*9/12</f>
        <v>3.6225000000000001</v>
      </c>
      <c r="I162" s="15">
        <f t="shared" si="31"/>
        <v>183.19133807280633</v>
      </c>
      <c r="J162" s="15">
        <f t="shared" si="32"/>
        <v>11.178757674591509</v>
      </c>
      <c r="K162" s="17">
        <f t="shared" si="36"/>
        <v>391.74386087397306</v>
      </c>
      <c r="L162" s="15">
        <f t="shared" si="33"/>
        <v>13.79042600733951</v>
      </c>
      <c r="M162" s="17">
        <f t="shared" si="34"/>
        <v>29.490011831590913</v>
      </c>
      <c r="N162" s="36">
        <f t="shared" si="24"/>
        <v>15.048056270223833</v>
      </c>
      <c r="O162" s="18"/>
      <c r="P162" s="19">
        <f t="shared" si="25"/>
        <v>19.259308186439725</v>
      </c>
      <c r="Q162" s="19"/>
      <c r="R162" s="38">
        <f t="shared" si="26"/>
        <v>2.1206134844089786E-3</v>
      </c>
      <c r="S162" s="16">
        <f t="shared" si="35"/>
        <v>1.0030880900014516</v>
      </c>
      <c r="T162" s="16">
        <f t="shared" si="37"/>
        <v>2.7496598814765356</v>
      </c>
      <c r="U162" s="22">
        <f t="shared" si="27"/>
        <v>5.4719040933593366E-2</v>
      </c>
      <c r="V162" s="22">
        <f t="shared" si="28"/>
        <v>5.9550858290052133E-2</v>
      </c>
      <c r="W162" s="22">
        <f t="shared" si="29"/>
        <v>-4.8318173564587674E-3</v>
      </c>
      <c r="Z162" s="37"/>
      <c r="AA162" s="37"/>
    </row>
    <row r="163" spans="1:27">
      <c r="A163" s="61">
        <f t="shared" si="30"/>
        <v>688087</v>
      </c>
      <c r="B163" s="13">
        <v>1883.11</v>
      </c>
      <c r="C163" s="14">
        <v>5.46</v>
      </c>
      <c r="D163" s="15">
        <v>0.32919999999999999</v>
      </c>
      <c r="E163" s="14">
        <v>0.40250000000000002</v>
      </c>
      <c r="F163" s="14">
        <v>9.1340049590000003</v>
      </c>
      <c r="G163" s="15">
        <f t="shared" si="38"/>
        <v>1883.8749999999884</v>
      </c>
      <c r="H163" s="16">
        <f>H153*2/12+H165*10/12</f>
        <v>3.621666666666667</v>
      </c>
      <c r="I163" s="15">
        <f t="shared" si="31"/>
        <v>187.85073773244932</v>
      </c>
      <c r="J163" s="15">
        <f t="shared" si="32"/>
        <v>11.326092099179911</v>
      </c>
      <c r="K163" s="17">
        <f t="shared" si="36"/>
        <v>403.72606022763438</v>
      </c>
      <c r="L163" s="15">
        <f t="shared" si="33"/>
        <v>13.847971050789535</v>
      </c>
      <c r="M163" s="17">
        <f t="shared" si="34"/>
        <v>29.761857003960234</v>
      </c>
      <c r="N163" s="36">
        <f t="shared" si="24"/>
        <v>15.408218142448865</v>
      </c>
      <c r="O163" s="18"/>
      <c r="P163" s="19">
        <f t="shared" si="25"/>
        <v>19.720544543933183</v>
      </c>
      <c r="Q163" s="19"/>
      <c r="R163" s="38">
        <f t="shared" si="26"/>
        <v>2.6325881891270594E-3</v>
      </c>
      <c r="S163" s="16">
        <f t="shared" si="35"/>
        <v>1.0030873982672053</v>
      </c>
      <c r="T163" s="16">
        <f t="shared" si="37"/>
        <v>2.7868632216408189</v>
      </c>
      <c r="U163" s="22">
        <f t="shared" si="27"/>
        <v>5.6424677914184151E-2</v>
      </c>
      <c r="V163" s="22">
        <f t="shared" si="28"/>
        <v>6.1280485508864002E-2</v>
      </c>
      <c r="W163" s="22">
        <f t="shared" si="29"/>
        <v>-4.8558075946798507E-3</v>
      </c>
      <c r="Z163" s="37"/>
      <c r="AA163" s="37"/>
    </row>
    <row r="164" spans="1:27">
      <c r="A164" s="61">
        <f t="shared" si="30"/>
        <v>688118</v>
      </c>
      <c r="B164" s="13">
        <v>1883.12</v>
      </c>
      <c r="C164" s="14">
        <v>5.34</v>
      </c>
      <c r="D164" s="15">
        <v>0.33</v>
      </c>
      <c r="E164" s="14">
        <v>0.4</v>
      </c>
      <c r="F164" s="14">
        <v>9.229089256</v>
      </c>
      <c r="G164" s="15">
        <f t="shared" si="38"/>
        <v>1883.9583333333217</v>
      </c>
      <c r="H164" s="16">
        <f>H153*1/12+H165*11/12</f>
        <v>3.6208333333333336</v>
      </c>
      <c r="I164" s="15">
        <f t="shared" si="31"/>
        <v>181.82932068936537</v>
      </c>
      <c r="J164" s="15">
        <f t="shared" si="32"/>
        <v>11.23664341338775</v>
      </c>
      <c r="K164" s="17">
        <f t="shared" si="36"/>
        <v>392.79738786812891</v>
      </c>
      <c r="L164" s="15">
        <f t="shared" si="33"/>
        <v>13.620173834409393</v>
      </c>
      <c r="M164" s="17">
        <f t="shared" si="34"/>
        <v>29.423025308474077</v>
      </c>
      <c r="N164" s="36">
        <f t="shared" si="24"/>
        <v>14.89640394188716</v>
      </c>
      <c r="O164" s="18"/>
      <c r="P164" s="19">
        <f t="shared" si="25"/>
        <v>19.066539273012445</v>
      </c>
      <c r="Q164" s="19"/>
      <c r="R164" s="38">
        <f t="shared" si="26"/>
        <v>3.5706001324259384E-3</v>
      </c>
      <c r="S164" s="16">
        <f t="shared" si="35"/>
        <v>1.0030867065331059</v>
      </c>
      <c r="T164" s="16">
        <f t="shared" si="37"/>
        <v>2.7666665895248732</v>
      </c>
      <c r="U164" s="22">
        <f t="shared" si="27"/>
        <v>5.7475353446502897E-2</v>
      </c>
      <c r="V164" s="22">
        <f t="shared" si="28"/>
        <v>6.3844100093285894E-2</v>
      </c>
      <c r="W164" s="22">
        <f t="shared" si="29"/>
        <v>-6.3687466467829967E-3</v>
      </c>
      <c r="Z164" s="37"/>
      <c r="AA164" s="37"/>
    </row>
    <row r="165" spans="1:27">
      <c r="A165" s="61">
        <f t="shared" si="30"/>
        <v>688149</v>
      </c>
      <c r="B165" s="13">
        <v>1884.01</v>
      </c>
      <c r="C165" s="14">
        <v>5.18</v>
      </c>
      <c r="D165" s="15">
        <v>0.32829999999999998</v>
      </c>
      <c r="E165" s="14">
        <v>0.39250000000000002</v>
      </c>
      <c r="F165" s="14">
        <v>9.229089256</v>
      </c>
      <c r="G165" s="15">
        <f t="shared" si="38"/>
        <v>1884.0416666666549</v>
      </c>
      <c r="H165" s="16">
        <v>3.62</v>
      </c>
      <c r="I165" s="15">
        <f t="shared" si="31"/>
        <v>176.38125115560163</v>
      </c>
      <c r="J165" s="15">
        <f t="shared" si="32"/>
        <v>11.178757674591509</v>
      </c>
      <c r="K165" s="17">
        <f t="shared" si="36"/>
        <v>383.0405900799002</v>
      </c>
      <c r="L165" s="15">
        <f t="shared" si="33"/>
        <v>13.364795575014217</v>
      </c>
      <c r="M165" s="17">
        <f t="shared" si="34"/>
        <v>29.023828495436454</v>
      </c>
      <c r="N165" s="36">
        <f t="shared" si="24"/>
        <v>14.432821721970724</v>
      </c>
      <c r="O165" s="18"/>
      <c r="P165" s="19">
        <f t="shared" si="25"/>
        <v>18.478450440666563</v>
      </c>
      <c r="Q165" s="19"/>
      <c r="R165" s="38">
        <f t="shared" si="26"/>
        <v>4.2286421889659864E-3</v>
      </c>
      <c r="S165" s="16">
        <f t="shared" si="35"/>
        <v>1.0037103920018629</v>
      </c>
      <c r="T165" s="16">
        <f t="shared" si="37"/>
        <v>2.7752064773616856</v>
      </c>
      <c r="U165" s="22">
        <f t="shared" si="27"/>
        <v>6.136130363660941E-2</v>
      </c>
      <c r="V165" s="22">
        <f t="shared" si="28"/>
        <v>6.6799644147194748E-2</v>
      </c>
      <c r="W165" s="22">
        <f t="shared" si="29"/>
        <v>-5.4383405105853377E-3</v>
      </c>
      <c r="Z165" s="37"/>
      <c r="AA165" s="37"/>
    </row>
    <row r="166" spans="1:27">
      <c r="A166" s="61">
        <f t="shared" si="30"/>
        <v>688178</v>
      </c>
      <c r="B166" s="13">
        <v>1884.02</v>
      </c>
      <c r="C166" s="14">
        <v>5.32</v>
      </c>
      <c r="D166" s="15">
        <v>0.32669999999999999</v>
      </c>
      <c r="E166" s="14">
        <v>0.38500000000000001</v>
      </c>
      <c r="F166" s="14">
        <v>9.229089256</v>
      </c>
      <c r="G166" s="15">
        <f t="shared" si="38"/>
        <v>1884.1249999999882</v>
      </c>
      <c r="H166" s="16">
        <f>H165*11/12+H177*1/12</f>
        <v>3.6116666666666668</v>
      </c>
      <c r="I166" s="15">
        <f t="shared" si="31"/>
        <v>181.14831199764492</v>
      </c>
      <c r="J166" s="15">
        <f t="shared" si="32"/>
        <v>11.124276979253871</v>
      </c>
      <c r="K166" s="17">
        <f t="shared" si="36"/>
        <v>395.40621994015333</v>
      </c>
      <c r="L166" s="15">
        <f t="shared" si="33"/>
        <v>13.109417315619041</v>
      </c>
      <c r="M166" s="17">
        <f t="shared" si="34"/>
        <v>28.614923811458464</v>
      </c>
      <c r="N166" s="36">
        <f t="shared" si="24"/>
        <v>14.805960228816708</v>
      </c>
      <c r="O166" s="18"/>
      <c r="P166" s="19">
        <f t="shared" si="25"/>
        <v>18.960248831644897</v>
      </c>
      <c r="Q166" s="19"/>
      <c r="R166" s="38">
        <f t="shared" si="26"/>
        <v>2.5658227261833311E-3</v>
      </c>
      <c r="S166" s="16">
        <f t="shared" si="35"/>
        <v>1.0037037188195472</v>
      </c>
      <c r="T166" s="16">
        <f t="shared" si="37"/>
        <v>2.7855035812788063</v>
      </c>
      <c r="U166" s="22">
        <f t="shared" si="27"/>
        <v>6.1427589579870823E-2</v>
      </c>
      <c r="V166" s="22">
        <f t="shared" si="28"/>
        <v>6.8402515600217706E-2</v>
      </c>
      <c r="W166" s="22">
        <f t="shared" si="29"/>
        <v>-6.9749260203468832E-3</v>
      </c>
      <c r="Z166" s="37"/>
      <c r="AA166" s="37"/>
    </row>
    <row r="167" spans="1:27">
      <c r="A167" s="61">
        <f t="shared" si="30"/>
        <v>688209</v>
      </c>
      <c r="B167" s="13">
        <v>1884.03</v>
      </c>
      <c r="C167" s="14">
        <v>5.3</v>
      </c>
      <c r="D167" s="15">
        <v>0.32500000000000001</v>
      </c>
      <c r="E167" s="14">
        <v>0.3775</v>
      </c>
      <c r="F167" s="14">
        <v>9.229089256</v>
      </c>
      <c r="G167" s="15">
        <f t="shared" si="38"/>
        <v>1884.2083333333214</v>
      </c>
      <c r="H167" s="16">
        <f>H165*10/12+H177*2/12</f>
        <v>3.6033333333333335</v>
      </c>
      <c r="I167" s="15">
        <f t="shared" si="31"/>
        <v>180.46730330592445</v>
      </c>
      <c r="J167" s="15">
        <f t="shared" si="32"/>
        <v>11.066391240457632</v>
      </c>
      <c r="K167" s="17">
        <f t="shared" si="36"/>
        <v>395.9326849886325</v>
      </c>
      <c r="L167" s="15">
        <f t="shared" si="33"/>
        <v>12.854039056223863</v>
      </c>
      <c r="M167" s="17">
        <f t="shared" si="34"/>
        <v>28.200865770416744</v>
      </c>
      <c r="N167" s="36">
        <f t="shared" si="24"/>
        <v>14.736023454014472</v>
      </c>
      <c r="O167" s="18"/>
      <c r="P167" s="19">
        <f t="shared" si="25"/>
        <v>18.875642451992519</v>
      </c>
      <c r="Q167" s="19"/>
      <c r="R167" s="38">
        <f t="shared" si="26"/>
        <v>2.9697008462466062E-3</v>
      </c>
      <c r="S167" s="16">
        <f t="shared" si="35"/>
        <v>1.0036970457842034</v>
      </c>
      <c r="T167" s="16">
        <f t="shared" si="37"/>
        <v>2.7958203033147049</v>
      </c>
      <c r="U167" s="22">
        <f t="shared" si="27"/>
        <v>6.7913097106354403E-2</v>
      </c>
      <c r="V167" s="22">
        <f t="shared" si="28"/>
        <v>7.1568922197797535E-2</v>
      </c>
      <c r="W167" s="22">
        <f t="shared" si="29"/>
        <v>-3.6558250914431323E-3</v>
      </c>
      <c r="Z167" s="37"/>
      <c r="AA167" s="37"/>
    </row>
    <row r="168" spans="1:27">
      <c r="A168" s="61">
        <f t="shared" si="30"/>
        <v>688239</v>
      </c>
      <c r="B168" s="13">
        <v>1884.04</v>
      </c>
      <c r="C168" s="14">
        <v>5.0599999999999996</v>
      </c>
      <c r="D168" s="15">
        <v>0.32329999999999998</v>
      </c>
      <c r="E168" s="14">
        <v>0.37</v>
      </c>
      <c r="F168" s="14">
        <v>9.0388396689999997</v>
      </c>
      <c r="G168" s="15">
        <f t="shared" si="38"/>
        <v>1884.2916666666547</v>
      </c>
      <c r="H168" s="16">
        <f>H165*9/12+H177*3/12</f>
        <v>3.5949999999999998</v>
      </c>
      <c r="I168" s="15">
        <f t="shared" si="31"/>
        <v>175.92167006275952</v>
      </c>
      <c r="J168" s="15">
        <f t="shared" si="32"/>
        <v>11.240212634642324</v>
      </c>
      <c r="K168" s="17">
        <f t="shared" si="36"/>
        <v>388.01490273810185</v>
      </c>
      <c r="L168" s="15">
        <f t="shared" si="33"/>
        <v>12.863837534233404</v>
      </c>
      <c r="M168" s="17">
        <f t="shared" si="34"/>
        <v>28.37263122788492</v>
      </c>
      <c r="N168" s="36">
        <f t="shared" si="24"/>
        <v>14.353453682579472</v>
      </c>
      <c r="O168" s="18"/>
      <c r="P168" s="19">
        <f t="shared" si="25"/>
        <v>18.395357641018052</v>
      </c>
      <c r="Q168" s="19"/>
      <c r="R168" s="38">
        <f t="shared" si="26"/>
        <v>4.3444054785742869E-3</v>
      </c>
      <c r="S168" s="16">
        <f t="shared" si="35"/>
        <v>1.003690372895923</v>
      </c>
      <c r="T168" s="16">
        <f t="shared" si="37"/>
        <v>2.865220590486206</v>
      </c>
      <c r="U168" s="22">
        <f t="shared" si="27"/>
        <v>7.1949238312908559E-2</v>
      </c>
      <c r="V168" s="22">
        <f t="shared" si="28"/>
        <v>6.9447376007533146E-2</v>
      </c>
      <c r="W168" s="22">
        <f t="shared" si="29"/>
        <v>2.501862305375413E-3</v>
      </c>
      <c r="Z168" s="37"/>
      <c r="AA168" s="37"/>
    </row>
    <row r="169" spans="1:27">
      <c r="A169" s="61">
        <f t="shared" si="30"/>
        <v>688270</v>
      </c>
      <c r="B169" s="13">
        <v>1884.05</v>
      </c>
      <c r="C169" s="14">
        <v>4.6500000000000004</v>
      </c>
      <c r="D169" s="15">
        <v>0.32169999999999999</v>
      </c>
      <c r="E169" s="14">
        <v>0.36249999999999999</v>
      </c>
      <c r="F169" s="14">
        <v>8.8485090910000004</v>
      </c>
      <c r="G169" s="15">
        <f t="shared" si="38"/>
        <v>1884.3749999999879</v>
      </c>
      <c r="H169" s="16">
        <f>H165*8/12+H177*4/12</f>
        <v>3.5866666666666669</v>
      </c>
      <c r="I169" s="15">
        <f t="shared" si="31"/>
        <v>165.14459215353037</v>
      </c>
      <c r="J169" s="15">
        <f t="shared" si="32"/>
        <v>11.425164579739938</v>
      </c>
      <c r="K169" s="17">
        <f t="shared" si="36"/>
        <v>366.34480949835142</v>
      </c>
      <c r="L169" s="15">
        <f t="shared" si="33"/>
        <v>12.874175194764462</v>
      </c>
      <c r="M169" s="17">
        <f t="shared" si="34"/>
        <v>28.559138374871477</v>
      </c>
      <c r="N169" s="36">
        <f t="shared" si="24"/>
        <v>13.465050313804907</v>
      </c>
      <c r="O169" s="18"/>
      <c r="P169" s="19">
        <f t="shared" si="25"/>
        <v>17.272918948879877</v>
      </c>
      <c r="Q169" s="19"/>
      <c r="R169" s="38">
        <f t="shared" si="26"/>
        <v>7.7210795261652976E-3</v>
      </c>
      <c r="S169" s="16">
        <f t="shared" si="35"/>
        <v>1.0036837001547976</v>
      </c>
      <c r="T169" s="16">
        <f t="shared" si="37"/>
        <v>2.9376523816989404</v>
      </c>
      <c r="U169" s="22">
        <f t="shared" si="27"/>
        <v>7.4521666454081537E-2</v>
      </c>
      <c r="V169" s="22">
        <f t="shared" si="28"/>
        <v>6.7280863955631931E-2</v>
      </c>
      <c r="W169" s="22">
        <f t="shared" si="29"/>
        <v>7.2408024984496056E-3</v>
      </c>
      <c r="Z169" s="37"/>
      <c r="AA169" s="37"/>
    </row>
    <row r="170" spans="1:27">
      <c r="A170" s="61">
        <f t="shared" si="30"/>
        <v>688300</v>
      </c>
      <c r="B170" s="13">
        <v>1884.06</v>
      </c>
      <c r="C170" s="14">
        <v>4.46</v>
      </c>
      <c r="D170" s="15">
        <v>0.32</v>
      </c>
      <c r="E170" s="14">
        <v>0.35499999999999998</v>
      </c>
      <c r="F170" s="14">
        <v>8.8485090910000004</v>
      </c>
      <c r="G170" s="15">
        <f t="shared" si="38"/>
        <v>1884.4583333333212</v>
      </c>
      <c r="H170" s="16">
        <f>H165*7/12+H177*5/12</f>
        <v>3.5783333333333336</v>
      </c>
      <c r="I170" s="15">
        <f t="shared" si="31"/>
        <v>158.39674860317103</v>
      </c>
      <c r="J170" s="15">
        <f t="shared" si="32"/>
        <v>11.36478913744725</v>
      </c>
      <c r="K170" s="17">
        <f t="shared" si="36"/>
        <v>353.47678393174255</v>
      </c>
      <c r="L170" s="15">
        <f t="shared" si="33"/>
        <v>12.607812949355541</v>
      </c>
      <c r="M170" s="17">
        <f t="shared" si="34"/>
        <v>28.135483922818068</v>
      </c>
      <c r="N170" s="36">
        <f t="shared" si="24"/>
        <v>12.906876483666862</v>
      </c>
      <c r="O170" s="18"/>
      <c r="P170" s="19">
        <f t="shared" si="25"/>
        <v>16.575562457475296</v>
      </c>
      <c r="Q170" s="19"/>
      <c r="R170" s="38">
        <f t="shared" si="26"/>
        <v>1.3335959139286285E-2</v>
      </c>
      <c r="S170" s="16">
        <f t="shared" si="35"/>
        <v>1.0036770275609186</v>
      </c>
      <c r="T170" s="16">
        <f t="shared" si="37"/>
        <v>2.9484738122321463</v>
      </c>
      <c r="U170" s="22">
        <f t="shared" si="27"/>
        <v>7.7365766077723608E-2</v>
      </c>
      <c r="V170" s="22">
        <f t="shared" si="28"/>
        <v>6.7387027198885896E-2</v>
      </c>
      <c r="W170" s="22">
        <f t="shared" si="29"/>
        <v>9.9787388788377118E-3</v>
      </c>
      <c r="Z170" s="37"/>
      <c r="AA170" s="37"/>
    </row>
    <row r="171" spans="1:27">
      <c r="A171" s="61">
        <f t="shared" si="30"/>
        <v>688331</v>
      </c>
      <c r="B171" s="13">
        <v>1884.07</v>
      </c>
      <c r="C171" s="14">
        <v>4.46</v>
      </c>
      <c r="D171" s="15">
        <v>0.31830000000000003</v>
      </c>
      <c r="E171" s="14">
        <v>0.34749999999999998</v>
      </c>
      <c r="F171" s="14">
        <v>8.7534247930000006</v>
      </c>
      <c r="G171" s="15">
        <f t="shared" si="38"/>
        <v>1884.5416666666545</v>
      </c>
      <c r="H171" s="16">
        <f>H165*6/12+H177*6/12</f>
        <v>3.57</v>
      </c>
      <c r="I171" s="15">
        <f t="shared" si="31"/>
        <v>160.11733728732344</v>
      </c>
      <c r="J171" s="15">
        <f t="shared" si="32"/>
        <v>11.427208174563914</v>
      </c>
      <c r="K171" s="17">
        <f t="shared" si="36"/>
        <v>359.44150582437732</v>
      </c>
      <c r="L171" s="15">
        <f t="shared" si="33"/>
        <v>12.475510024068361</v>
      </c>
      <c r="M171" s="17">
        <f t="shared" si="34"/>
        <v>28.005812393267064</v>
      </c>
      <c r="N171" s="36">
        <f t="shared" si="24"/>
        <v>13.043931585991668</v>
      </c>
      <c r="O171" s="18"/>
      <c r="P171" s="19">
        <f t="shared" si="25"/>
        <v>16.769768530632774</v>
      </c>
      <c r="Q171" s="19"/>
      <c r="R171" s="38">
        <f t="shared" si="26"/>
        <v>1.0776582875225441E-2</v>
      </c>
      <c r="S171" s="16">
        <f t="shared" si="35"/>
        <v>1.0036703551143773</v>
      </c>
      <c r="T171" s="16">
        <f t="shared" si="37"/>
        <v>2.991461070356741</v>
      </c>
      <c r="U171" s="22">
        <f t="shared" si="27"/>
        <v>7.3789069696209797E-2</v>
      </c>
      <c r="V171" s="22">
        <f t="shared" si="28"/>
        <v>6.6339615262161589E-2</v>
      </c>
      <c r="W171" s="22">
        <f t="shared" si="29"/>
        <v>7.4494544340482083E-3</v>
      </c>
      <c r="Z171" s="37"/>
      <c r="AA171" s="37"/>
    </row>
    <row r="172" spans="1:27">
      <c r="A172" s="61">
        <f t="shared" si="30"/>
        <v>688362</v>
      </c>
      <c r="B172" s="13">
        <v>1884.08</v>
      </c>
      <c r="C172" s="14">
        <v>4.74</v>
      </c>
      <c r="D172" s="15">
        <v>0.31669999999999998</v>
      </c>
      <c r="E172" s="14">
        <v>0.34</v>
      </c>
      <c r="F172" s="14">
        <v>8.7534247930000006</v>
      </c>
      <c r="G172" s="15">
        <f t="shared" si="38"/>
        <v>1884.6249999999877</v>
      </c>
      <c r="H172" s="16">
        <f>H165*5/12+H177*7/12</f>
        <v>3.5616666666666665</v>
      </c>
      <c r="I172" s="15">
        <f t="shared" si="31"/>
        <v>170.16954680311954</v>
      </c>
      <c r="J172" s="15">
        <f t="shared" si="32"/>
        <v>11.369766977330793</v>
      </c>
      <c r="K172" s="17">
        <f t="shared" si="36"/>
        <v>384.13430448776467</v>
      </c>
      <c r="L172" s="15">
        <f t="shared" si="33"/>
        <v>12.206254412038112</v>
      </c>
      <c r="M172" s="17">
        <f t="shared" si="34"/>
        <v>27.553937452708858</v>
      </c>
      <c r="N172" s="36">
        <f t="shared" si="24"/>
        <v>13.859813341769323</v>
      </c>
      <c r="O172" s="18"/>
      <c r="P172" s="19">
        <f t="shared" si="25"/>
        <v>17.832062630600056</v>
      </c>
      <c r="Q172" s="19"/>
      <c r="R172" s="38">
        <f t="shared" si="26"/>
        <v>7.1264007069202634E-3</v>
      </c>
      <c r="S172" s="16">
        <f t="shared" si="35"/>
        <v>1.0036636828152661</v>
      </c>
      <c r="T172" s="16">
        <f t="shared" si="37"/>
        <v>3.0024407947957856</v>
      </c>
      <c r="U172" s="22">
        <f t="shared" si="27"/>
        <v>6.8022516804265409E-2</v>
      </c>
      <c r="V172" s="22">
        <f t="shared" si="28"/>
        <v>6.3401076592445316E-2</v>
      </c>
      <c r="W172" s="22">
        <f t="shared" si="29"/>
        <v>4.6214402118200937E-3</v>
      </c>
      <c r="Z172" s="37"/>
      <c r="AA172" s="37"/>
    </row>
    <row r="173" spans="1:27">
      <c r="A173" s="61">
        <f t="shared" si="30"/>
        <v>688392</v>
      </c>
      <c r="B173" s="13">
        <v>1884.09</v>
      </c>
      <c r="C173" s="14">
        <v>4.59</v>
      </c>
      <c r="D173" s="15">
        <v>0.315</v>
      </c>
      <c r="E173" s="14">
        <v>0.33250000000000002</v>
      </c>
      <c r="F173" s="14">
        <v>8.6582595040000001</v>
      </c>
      <c r="G173" s="15">
        <f t="shared" si="38"/>
        <v>1884.708333333321</v>
      </c>
      <c r="H173" s="16">
        <f>H165*4/12+H177*8/12</f>
        <v>3.5533333333333337</v>
      </c>
      <c r="I173" s="15">
        <f t="shared" si="31"/>
        <v>166.59562517543139</v>
      </c>
      <c r="J173" s="15">
        <f t="shared" si="32"/>
        <v>11.433033100274704</v>
      </c>
      <c r="K173" s="17">
        <f t="shared" si="36"/>
        <v>378.21737693238526</v>
      </c>
      <c r="L173" s="15">
        <f t="shared" si="33"/>
        <v>12.06820160584552</v>
      </c>
      <c r="M173" s="17">
        <f t="shared" si="34"/>
        <v>27.398099745101984</v>
      </c>
      <c r="N173" s="36">
        <f t="shared" si="24"/>
        <v>13.569154744335725</v>
      </c>
      <c r="O173" s="18"/>
      <c r="P173" s="19">
        <f t="shared" si="25"/>
        <v>17.474388100341244</v>
      </c>
      <c r="Q173" s="19"/>
      <c r="R173" s="38">
        <f t="shared" si="26"/>
        <v>7.6948439400387342E-3</v>
      </c>
      <c r="S173" s="16">
        <f t="shared" si="35"/>
        <v>1.0036570106636764</v>
      </c>
      <c r="T173" s="16">
        <f t="shared" si="37"/>
        <v>3.0465623341726928</v>
      </c>
      <c r="U173" s="22">
        <f t="shared" si="27"/>
        <v>7.0307305331770653E-2</v>
      </c>
      <c r="V173" s="22">
        <f t="shared" si="28"/>
        <v>6.0857558975657478E-2</v>
      </c>
      <c r="W173" s="22">
        <f t="shared" si="29"/>
        <v>9.4497463561131756E-3</v>
      </c>
      <c r="Z173" s="37"/>
      <c r="AA173" s="37"/>
    </row>
    <row r="174" spans="1:27">
      <c r="A174" s="61">
        <f t="shared" si="30"/>
        <v>688118</v>
      </c>
      <c r="B174" s="13">
        <v>1884.1</v>
      </c>
      <c r="C174" s="14">
        <v>4.4400000000000004</v>
      </c>
      <c r="D174" s="15">
        <v>0.31330000000000002</v>
      </c>
      <c r="E174" s="14">
        <v>0.32500000000000001</v>
      </c>
      <c r="F174" s="14">
        <v>8.5630942149999996</v>
      </c>
      <c r="G174" s="15">
        <f t="shared" si="38"/>
        <v>1884.7916666666542</v>
      </c>
      <c r="H174" s="16">
        <f>H165*3/12+H177*9/12</f>
        <v>3.5449999999999999</v>
      </c>
      <c r="I174" s="15">
        <f t="shared" si="31"/>
        <v>162.94226654144092</v>
      </c>
      <c r="J174" s="15">
        <f t="shared" si="32"/>
        <v>11.497705429602126</v>
      </c>
      <c r="K174" s="17">
        <f t="shared" si="36"/>
        <v>372.09850244549159</v>
      </c>
      <c r="L174" s="15">
        <f t="shared" si="33"/>
        <v>11.927080321164029</v>
      </c>
      <c r="M174" s="17">
        <f t="shared" si="34"/>
        <v>27.236939931257826</v>
      </c>
      <c r="N174" s="36">
        <f t="shared" si="24"/>
        <v>13.273251319134156</v>
      </c>
      <c r="O174" s="18"/>
      <c r="P174" s="19">
        <f t="shared" si="25"/>
        <v>17.112421679154778</v>
      </c>
      <c r="Q174" s="19"/>
      <c r="R174" s="38">
        <f t="shared" si="26"/>
        <v>9.9265400778954654E-3</v>
      </c>
      <c r="S174" s="16">
        <f t="shared" si="35"/>
        <v>1.0036503386596998</v>
      </c>
      <c r="T174" s="16">
        <f t="shared" si="37"/>
        <v>3.0916851994187473</v>
      </c>
      <c r="U174" s="22">
        <f t="shared" si="27"/>
        <v>7.2116021619815784E-2</v>
      </c>
      <c r="V174" s="22">
        <f t="shared" si="28"/>
        <v>6.2777294381323401E-2</v>
      </c>
      <c r="W174" s="22">
        <f t="shared" si="29"/>
        <v>9.3387272384923836E-3</v>
      </c>
      <c r="Z174" s="37"/>
      <c r="AA174" s="37"/>
    </row>
    <row r="175" spans="1:27">
      <c r="A175" s="61">
        <f t="shared" si="30"/>
        <v>688453</v>
      </c>
      <c r="B175" s="13">
        <v>1884.11</v>
      </c>
      <c r="C175" s="14">
        <v>4.3499999999999996</v>
      </c>
      <c r="D175" s="15">
        <v>0.31169999999999998</v>
      </c>
      <c r="E175" s="14">
        <v>0.3175</v>
      </c>
      <c r="F175" s="14">
        <v>8.3728446279999993</v>
      </c>
      <c r="G175" s="15">
        <f t="shared" si="38"/>
        <v>1884.8749999999875</v>
      </c>
      <c r="H175" s="16">
        <f>H165*2/12+H177*10/12</f>
        <v>3.5366666666666671</v>
      </c>
      <c r="I175" s="15">
        <f t="shared" si="31"/>
        <v>163.26674335130164</v>
      </c>
      <c r="J175" s="15">
        <f t="shared" si="32"/>
        <v>11.698906644276027</v>
      </c>
      <c r="K175" s="17">
        <f t="shared" si="36"/>
        <v>375.06580787318774</v>
      </c>
      <c r="L175" s="15">
        <f t="shared" si="33"/>
        <v>11.916595635411097</v>
      </c>
      <c r="M175" s="17">
        <f t="shared" si="34"/>
        <v>27.375492873502786</v>
      </c>
      <c r="N175" s="36">
        <f t="shared" si="24"/>
        <v>13.30443760211973</v>
      </c>
      <c r="O175" s="18"/>
      <c r="P175" s="19">
        <f t="shared" si="25"/>
        <v>17.173051638572854</v>
      </c>
      <c r="Q175" s="19"/>
      <c r="R175" s="38">
        <f t="shared" si="26"/>
        <v>8.4526608310660223E-3</v>
      </c>
      <c r="S175" s="16">
        <f t="shared" si="35"/>
        <v>1.0036436668034285</v>
      </c>
      <c r="T175" s="16">
        <f t="shared" si="37"/>
        <v>3.1734772734469385</v>
      </c>
      <c r="U175" s="22">
        <f t="shared" si="27"/>
        <v>7.1702733072092739E-2</v>
      </c>
      <c r="V175" s="22">
        <f t="shared" si="28"/>
        <v>6.0493170421616949E-2</v>
      </c>
      <c r="W175" s="22">
        <f t="shared" si="29"/>
        <v>1.1209562650475791E-2</v>
      </c>
      <c r="Z175" s="37"/>
      <c r="AA175" s="37"/>
    </row>
    <row r="176" spans="1:27">
      <c r="A176" s="61">
        <f t="shared" si="30"/>
        <v>688484</v>
      </c>
      <c r="B176" s="13">
        <v>1884.12</v>
      </c>
      <c r="C176" s="14">
        <v>4.34</v>
      </c>
      <c r="D176" s="15">
        <v>0.31</v>
      </c>
      <c r="E176" s="14">
        <v>0.31</v>
      </c>
      <c r="F176" s="14">
        <v>8.2776793390000005</v>
      </c>
      <c r="G176" s="15">
        <f t="shared" si="38"/>
        <v>1884.9583333333208</v>
      </c>
      <c r="H176" s="16">
        <f>H165*1/12+H177*11/12</f>
        <v>3.5283333333333333</v>
      </c>
      <c r="I176" s="15">
        <f t="shared" si="31"/>
        <v>164.76411735040276</v>
      </c>
      <c r="J176" s="15">
        <f t="shared" si="32"/>
        <v>11.768865525028769</v>
      </c>
      <c r="K176" s="17">
        <f t="shared" si="36"/>
        <v>380.75867194074971</v>
      </c>
      <c r="L176" s="15">
        <f t="shared" si="33"/>
        <v>11.768865525028769</v>
      </c>
      <c r="M176" s="17">
        <f t="shared" si="34"/>
        <v>27.197047995767836</v>
      </c>
      <c r="N176" s="36">
        <f t="shared" si="24"/>
        <v>13.432292746944759</v>
      </c>
      <c r="O176" s="18"/>
      <c r="P176" s="19">
        <f t="shared" si="25"/>
        <v>17.357970009963744</v>
      </c>
      <c r="Q176" s="19"/>
      <c r="R176" s="38">
        <f t="shared" si="26"/>
        <v>6.7139154078262875E-3</v>
      </c>
      <c r="S176" s="16">
        <f t="shared" si="35"/>
        <v>1.0036369950949544</v>
      </c>
      <c r="T176" s="16">
        <f t="shared" si="37"/>
        <v>3.2216575487722565</v>
      </c>
      <c r="U176" s="22">
        <f t="shared" si="27"/>
        <v>7.1073393965090936E-2</v>
      </c>
      <c r="V176" s="22">
        <f t="shared" si="28"/>
        <v>6.09069899599195E-2</v>
      </c>
      <c r="W176" s="22">
        <f t="shared" si="29"/>
        <v>1.0166404005171437E-2</v>
      </c>
      <c r="Z176" s="37"/>
      <c r="AA176" s="37"/>
    </row>
    <row r="177" spans="1:27">
      <c r="A177" s="61">
        <f t="shared" si="30"/>
        <v>688515</v>
      </c>
      <c r="B177" s="13">
        <v>1885.01</v>
      </c>
      <c r="C177" s="14">
        <v>4.24</v>
      </c>
      <c r="D177" s="15">
        <v>0.30420000000000003</v>
      </c>
      <c r="E177" s="14">
        <v>0.30669999999999997</v>
      </c>
      <c r="F177" s="14">
        <v>8.2776793390000005</v>
      </c>
      <c r="G177" s="15">
        <f t="shared" si="38"/>
        <v>1885.041666666654</v>
      </c>
      <c r="H177" s="16">
        <v>3.52</v>
      </c>
      <c r="I177" s="15">
        <f t="shared" si="31"/>
        <v>160.96770911652254</v>
      </c>
      <c r="J177" s="15">
        <f t="shared" si="32"/>
        <v>11.548673847463716</v>
      </c>
      <c r="K177" s="17">
        <f t="shared" si="36"/>
        <v>374.20944731854308</v>
      </c>
      <c r="L177" s="15">
        <f t="shared" si="33"/>
        <v>11.643584053310722</v>
      </c>
      <c r="M177" s="17">
        <f t="shared" si="34"/>
        <v>27.068405069008762</v>
      </c>
      <c r="N177" s="36">
        <f t="shared" si="24"/>
        <v>13.129817425635961</v>
      </c>
      <c r="O177" s="18"/>
      <c r="P177" s="19">
        <f t="shared" si="25"/>
        <v>16.987379177257107</v>
      </c>
      <c r="Q177" s="19"/>
      <c r="R177" s="38">
        <f t="shared" si="26"/>
        <v>8.5123158224836432E-3</v>
      </c>
      <c r="S177" s="16">
        <f t="shared" si="35"/>
        <v>1.0039790233810126</v>
      </c>
      <c r="T177" s="16">
        <f t="shared" si="37"/>
        <v>3.233374701474764</v>
      </c>
      <c r="U177" s="22">
        <f t="shared" si="27"/>
        <v>7.2116062306961215E-2</v>
      </c>
      <c r="V177" s="22">
        <f t="shared" si="28"/>
        <v>6.1006296117269265E-2</v>
      </c>
      <c r="W177" s="22">
        <f t="shared" si="29"/>
        <v>1.110976618969195E-2</v>
      </c>
      <c r="Z177" s="37"/>
      <c r="AA177" s="37"/>
    </row>
    <row r="178" spans="1:27">
      <c r="A178" s="61">
        <f t="shared" si="30"/>
        <v>688543</v>
      </c>
      <c r="B178" s="13">
        <v>1885.02</v>
      </c>
      <c r="C178" s="14">
        <v>4.37</v>
      </c>
      <c r="D178" s="15">
        <v>0.29830000000000001</v>
      </c>
      <c r="E178" s="14">
        <v>0.30330000000000001</v>
      </c>
      <c r="F178" s="14">
        <v>8.3728446279999993</v>
      </c>
      <c r="G178" s="15">
        <f t="shared" si="38"/>
        <v>1885.1249999999873</v>
      </c>
      <c r="H178" s="16">
        <f>H177*11/12+H189*1/12</f>
        <v>3.5074999999999998</v>
      </c>
      <c r="I178" s="15">
        <f t="shared" si="31"/>
        <v>164.01739504487085</v>
      </c>
      <c r="J178" s="15">
        <f t="shared" si="32"/>
        <v>11.195970009584663</v>
      </c>
      <c r="K178" s="17">
        <f t="shared" si="36"/>
        <v>383.4681848196588</v>
      </c>
      <c r="L178" s="15">
        <f t="shared" si="33"/>
        <v>11.383632932976962</v>
      </c>
      <c r="M178" s="17">
        <f t="shared" si="34"/>
        <v>26.614622529931925</v>
      </c>
      <c r="N178" s="36">
        <f t="shared" si="24"/>
        <v>13.384817593597967</v>
      </c>
      <c r="O178" s="18"/>
      <c r="P178" s="19">
        <f t="shared" si="25"/>
        <v>17.334064590871236</v>
      </c>
      <c r="Q178" s="19"/>
      <c r="R178" s="38">
        <f t="shared" si="26"/>
        <v>8.2929509633672821E-3</v>
      </c>
      <c r="S178" s="16">
        <f t="shared" si="35"/>
        <v>1.0039692212858526</v>
      </c>
      <c r="T178" s="16">
        <f t="shared" si="37"/>
        <v>3.2093437864353462</v>
      </c>
      <c r="U178" s="22">
        <f t="shared" si="27"/>
        <v>6.8417577629088733E-2</v>
      </c>
      <c r="V178" s="22">
        <f t="shared" si="28"/>
        <v>6.200026643535117E-2</v>
      </c>
      <c r="W178" s="22">
        <f t="shared" si="29"/>
        <v>6.4173111937375626E-3</v>
      </c>
      <c r="Z178" s="37"/>
      <c r="AA178" s="37"/>
    </row>
    <row r="179" spans="1:27">
      <c r="A179" s="61">
        <f t="shared" si="30"/>
        <v>688574</v>
      </c>
      <c r="B179" s="13">
        <v>1885.03</v>
      </c>
      <c r="C179" s="14">
        <v>4.38</v>
      </c>
      <c r="D179" s="15">
        <v>0.29249999999999998</v>
      </c>
      <c r="E179" s="14">
        <v>0.3</v>
      </c>
      <c r="F179" s="14">
        <v>8.18251405</v>
      </c>
      <c r="G179" s="15">
        <f t="shared" si="38"/>
        <v>1885.2083333333205</v>
      </c>
      <c r="H179" s="16">
        <f>H177*10/12+H189*2/12</f>
        <v>3.4950000000000001</v>
      </c>
      <c r="I179" s="15">
        <f t="shared" si="31"/>
        <v>168.21660208453909</v>
      </c>
      <c r="J179" s="15">
        <f t="shared" si="32"/>
        <v>11.233642947426413</v>
      </c>
      <c r="K179" s="17">
        <f t="shared" si="36"/>
        <v>395.47447856150001</v>
      </c>
      <c r="L179" s="15">
        <f t="shared" si="33"/>
        <v>11.5216850742835</v>
      </c>
      <c r="M179" s="17">
        <f t="shared" si="34"/>
        <v>27.087293052157538</v>
      </c>
      <c r="N179" s="36">
        <f t="shared" si="24"/>
        <v>13.734194093452512</v>
      </c>
      <c r="O179" s="18"/>
      <c r="P179" s="19">
        <f t="shared" si="25"/>
        <v>17.803189669171847</v>
      </c>
      <c r="Q179" s="19"/>
      <c r="R179" s="38">
        <f t="shared" si="26"/>
        <v>4.2926131988318822E-3</v>
      </c>
      <c r="S179" s="16">
        <f t="shared" si="35"/>
        <v>1.0039594196907509</v>
      </c>
      <c r="T179" s="16">
        <f t="shared" si="37"/>
        <v>3.297030105801086</v>
      </c>
      <c r="U179" s="22">
        <f t="shared" si="27"/>
        <v>6.5562237567803106E-2</v>
      </c>
      <c r="V179" s="22">
        <f t="shared" si="28"/>
        <v>5.934418850820089E-2</v>
      </c>
      <c r="W179" s="22">
        <f t="shared" si="29"/>
        <v>6.2180490596022153E-3</v>
      </c>
      <c r="Z179" s="37"/>
      <c r="AA179" s="37"/>
    </row>
    <row r="180" spans="1:27">
      <c r="A180" s="61">
        <f t="shared" si="30"/>
        <v>688604</v>
      </c>
      <c r="B180" s="13">
        <v>1885.04</v>
      </c>
      <c r="C180" s="14">
        <v>4.37</v>
      </c>
      <c r="D180" s="15">
        <v>0.28670000000000001</v>
      </c>
      <c r="E180" s="14">
        <v>0.29670000000000002</v>
      </c>
      <c r="F180" s="14">
        <v>8.2776793390000005</v>
      </c>
      <c r="G180" s="15">
        <f t="shared" si="38"/>
        <v>1885.2916666666538</v>
      </c>
      <c r="H180" s="16">
        <f>H177*9/12+H189*3/12</f>
        <v>3.4824999999999999</v>
      </c>
      <c r="I180" s="15">
        <f t="shared" si="31"/>
        <v>165.90303982056685</v>
      </c>
      <c r="J180" s="15">
        <f t="shared" si="32"/>
        <v>10.884302406534673</v>
      </c>
      <c r="K180" s="17">
        <f t="shared" si="36"/>
        <v>392.16773294398399</v>
      </c>
      <c r="L180" s="15">
        <f t="shared" si="33"/>
        <v>11.263943229922697</v>
      </c>
      <c r="M180" s="17">
        <f t="shared" si="34"/>
        <v>26.626125026196807</v>
      </c>
      <c r="N180" s="36">
        <f t="shared" si="24"/>
        <v>13.548548541030055</v>
      </c>
      <c r="O180" s="18"/>
      <c r="P180" s="19">
        <f t="shared" si="25"/>
        <v>17.577505686645953</v>
      </c>
      <c r="Q180" s="19"/>
      <c r="R180" s="38">
        <f t="shared" si="26"/>
        <v>5.7379374721847481E-3</v>
      </c>
      <c r="S180" s="16">
        <f t="shared" si="35"/>
        <v>1.0039496185961747</v>
      </c>
      <c r="T180" s="16">
        <f t="shared" si="37"/>
        <v>3.272029666775143</v>
      </c>
      <c r="U180" s="22">
        <f t="shared" si="27"/>
        <v>6.6817085926330622E-2</v>
      </c>
      <c r="V180" s="22">
        <f t="shared" si="28"/>
        <v>5.5851711698121642E-2</v>
      </c>
      <c r="W180" s="22">
        <f t="shared" si="29"/>
        <v>1.0965374228208979E-2</v>
      </c>
      <c r="Z180" s="37"/>
      <c r="AA180" s="37"/>
    </row>
    <row r="181" spans="1:27">
      <c r="A181" s="61">
        <f t="shared" si="30"/>
        <v>688635</v>
      </c>
      <c r="B181" s="13">
        <v>1885.05</v>
      </c>
      <c r="C181" s="14">
        <v>4.32</v>
      </c>
      <c r="D181" s="15">
        <v>0.28079999999999999</v>
      </c>
      <c r="E181" s="14">
        <v>0.29330000000000001</v>
      </c>
      <c r="F181" s="14">
        <v>8.0873811569999994</v>
      </c>
      <c r="G181" s="15">
        <f t="shared" si="38"/>
        <v>1885.374999999987</v>
      </c>
      <c r="H181" s="16">
        <f>H177*8/12+H189*4/12</f>
        <v>3.4699999999999998</v>
      </c>
      <c r="I181" s="15">
        <f t="shared" si="31"/>
        <v>167.86391214230744</v>
      </c>
      <c r="J181" s="15">
        <f t="shared" si="32"/>
        <v>10.911154289249982</v>
      </c>
      <c r="K181" s="17">
        <f t="shared" si="36"/>
        <v>398.95226448528922</v>
      </c>
      <c r="L181" s="15">
        <f t="shared" si="33"/>
        <v>11.396871627624716</v>
      </c>
      <c r="M181" s="17">
        <f t="shared" si="34"/>
        <v>27.086272956836883</v>
      </c>
      <c r="N181" s="36">
        <f t="shared" si="24"/>
        <v>13.711371872561937</v>
      </c>
      <c r="O181" s="18"/>
      <c r="P181" s="19">
        <f t="shared" si="25"/>
        <v>17.804975054591761</v>
      </c>
      <c r="Q181" s="19"/>
      <c r="R181" s="38">
        <f t="shared" si="26"/>
        <v>5.1448214108692908E-3</v>
      </c>
      <c r="S181" s="16">
        <f t="shared" si="35"/>
        <v>1.003939818002592</v>
      </c>
      <c r="T181" s="16">
        <f t="shared" si="37"/>
        <v>3.3622487329327182</v>
      </c>
      <c r="U181" s="22">
        <f t="shared" si="27"/>
        <v>6.9611353143753218E-2</v>
      </c>
      <c r="V181" s="22">
        <f t="shared" si="28"/>
        <v>5.173573114962049E-2</v>
      </c>
      <c r="W181" s="22">
        <f t="shared" si="29"/>
        <v>1.7875621994132729E-2</v>
      </c>
      <c r="Z181" s="37"/>
      <c r="AA181" s="37"/>
    </row>
    <row r="182" spans="1:27">
      <c r="A182" s="61">
        <f t="shared" si="30"/>
        <v>688665</v>
      </c>
      <c r="B182" s="13">
        <v>1885.06</v>
      </c>
      <c r="C182" s="14">
        <v>4.3</v>
      </c>
      <c r="D182" s="15">
        <v>0.27500000000000002</v>
      </c>
      <c r="E182" s="14">
        <v>0.28999999999999998</v>
      </c>
      <c r="F182" s="14">
        <v>7.8970910740000004</v>
      </c>
      <c r="G182" s="15">
        <f t="shared" si="38"/>
        <v>1885.4583333333203</v>
      </c>
      <c r="H182" s="16">
        <f>H177*7/12+H189*5/12</f>
        <v>3.4575</v>
      </c>
      <c r="I182" s="15">
        <f t="shared" si="31"/>
        <v>171.11292466271999</v>
      </c>
      <c r="J182" s="15">
        <f t="shared" si="32"/>
        <v>10.943268437732092</v>
      </c>
      <c r="K182" s="17">
        <f t="shared" si="36"/>
        <v>408.84135276429731</v>
      </c>
      <c r="L182" s="15">
        <f t="shared" si="33"/>
        <v>11.540173988881113</v>
      </c>
      <c r="M182" s="17">
        <f t="shared" si="34"/>
        <v>27.573021465499114</v>
      </c>
      <c r="N182" s="36">
        <f t="shared" si="24"/>
        <v>13.978784368698353</v>
      </c>
      <c r="O182" s="18"/>
      <c r="P182" s="19">
        <f t="shared" si="25"/>
        <v>18.166486027738834</v>
      </c>
      <c r="Q182" s="19"/>
      <c r="R182" s="38">
        <f t="shared" si="26"/>
        <v>3.2111125845226129E-3</v>
      </c>
      <c r="S182" s="16">
        <f t="shared" si="35"/>
        <v>1.0039300179104702</v>
      </c>
      <c r="T182" s="16">
        <f t="shared" si="37"/>
        <v>3.4568320770515939</v>
      </c>
      <c r="U182" s="22">
        <f t="shared" si="27"/>
        <v>6.7985077548855299E-2</v>
      </c>
      <c r="V182" s="22">
        <f t="shared" si="28"/>
        <v>4.7599761094873738E-2</v>
      </c>
      <c r="W182" s="22">
        <f t="shared" si="29"/>
        <v>2.0385316453981561E-2</v>
      </c>
      <c r="Z182" s="37"/>
      <c r="AA182" s="37"/>
    </row>
    <row r="183" spans="1:27">
      <c r="A183" s="61">
        <f t="shared" si="30"/>
        <v>688696</v>
      </c>
      <c r="B183" s="13">
        <v>1885.07</v>
      </c>
      <c r="C183" s="14">
        <v>4.46</v>
      </c>
      <c r="D183" s="15">
        <v>0.26919999999999999</v>
      </c>
      <c r="E183" s="14">
        <v>0.28670000000000001</v>
      </c>
      <c r="F183" s="14">
        <v>7.9922320659999997</v>
      </c>
      <c r="G183" s="15">
        <f t="shared" si="38"/>
        <v>1885.5416666666536</v>
      </c>
      <c r="H183" s="16">
        <f>H177*6/12+H189*6/12</f>
        <v>3.4449999999999998</v>
      </c>
      <c r="I183" s="15">
        <f t="shared" si="31"/>
        <v>175.36716381928952</v>
      </c>
      <c r="J183" s="15">
        <f t="shared" si="32"/>
        <v>10.584941816177743</v>
      </c>
      <c r="K183" s="17">
        <f t="shared" si="36"/>
        <v>421.11359378183215</v>
      </c>
      <c r="L183" s="15">
        <f t="shared" si="33"/>
        <v>11.273041674213072</v>
      </c>
      <c r="M183" s="17">
        <f t="shared" si="34"/>
        <v>27.07023931328504</v>
      </c>
      <c r="N183" s="36">
        <f t="shared" si="24"/>
        <v>14.326658777089326</v>
      </c>
      <c r="O183" s="18"/>
      <c r="P183" s="19">
        <f t="shared" si="25"/>
        <v>18.627238981582373</v>
      </c>
      <c r="Q183" s="19"/>
      <c r="R183" s="38">
        <f t="shared" si="26"/>
        <v>2.7569141791608243E-3</v>
      </c>
      <c r="S183" s="16">
        <f t="shared" si="35"/>
        <v>1.0039202183202782</v>
      </c>
      <c r="T183" s="16">
        <f t="shared" si="37"/>
        <v>3.4291050046263361</v>
      </c>
      <c r="U183" s="22">
        <f t="shared" si="27"/>
        <v>6.7106572790171182E-2</v>
      </c>
      <c r="V183" s="22">
        <f t="shared" si="28"/>
        <v>5.0076419680159745E-2</v>
      </c>
      <c r="W183" s="22">
        <f t="shared" si="29"/>
        <v>1.7030153110011437E-2</v>
      </c>
      <c r="Z183" s="37"/>
      <c r="AA183" s="37"/>
    </row>
    <row r="184" spans="1:27">
      <c r="A184" s="61">
        <f t="shared" si="30"/>
        <v>688727</v>
      </c>
      <c r="B184" s="13">
        <v>1885.08</v>
      </c>
      <c r="C184" s="14">
        <v>4.71</v>
      </c>
      <c r="D184" s="15">
        <v>0.26329999999999998</v>
      </c>
      <c r="E184" s="14">
        <v>0.2833</v>
      </c>
      <c r="F184" s="14">
        <v>7.9922320659999997</v>
      </c>
      <c r="G184" s="15">
        <f t="shared" si="38"/>
        <v>1885.6249999999868</v>
      </c>
      <c r="H184" s="16">
        <f>H177*5/12+H189*7/12</f>
        <v>3.4325000000000001</v>
      </c>
      <c r="I184" s="15">
        <f t="shared" si="31"/>
        <v>185.19716179122278</v>
      </c>
      <c r="J184" s="15">
        <f t="shared" si="32"/>
        <v>10.352953864040117</v>
      </c>
      <c r="K184" s="17">
        <f t="shared" si="36"/>
        <v>446.79034995874275</v>
      </c>
      <c r="L184" s="15">
        <f t="shared" si="33"/>
        <v>11.13935370179478</v>
      </c>
      <c r="M184" s="17">
        <f t="shared" si="34"/>
        <v>26.873822960363444</v>
      </c>
      <c r="N184" s="36">
        <f t="shared" si="24"/>
        <v>15.13041079670715</v>
      </c>
      <c r="O184" s="18"/>
      <c r="P184" s="19">
        <f t="shared" si="25"/>
        <v>19.676139676121824</v>
      </c>
      <c r="Q184" s="19"/>
      <c r="R184" s="38">
        <f t="shared" si="26"/>
        <v>-1.6484217982207505E-3</v>
      </c>
      <c r="S184" s="16">
        <f t="shared" si="35"/>
        <v>1.003910419232485</v>
      </c>
      <c r="T184" s="16">
        <f t="shared" si="37"/>
        <v>3.4425478448876299</v>
      </c>
      <c r="U184" s="22">
        <f t="shared" si="27"/>
        <v>6.4202112509713638E-2</v>
      </c>
      <c r="V184" s="22">
        <f t="shared" si="28"/>
        <v>5.132113952714179E-2</v>
      </c>
      <c r="W184" s="22">
        <f t="shared" si="29"/>
        <v>1.2880972982571848E-2</v>
      </c>
      <c r="Z184" s="37"/>
      <c r="AA184" s="37"/>
    </row>
    <row r="185" spans="1:27">
      <c r="A185" s="61">
        <f t="shared" si="30"/>
        <v>688757</v>
      </c>
      <c r="B185" s="13">
        <v>1885.09</v>
      </c>
      <c r="C185" s="14">
        <v>4.6500000000000004</v>
      </c>
      <c r="D185" s="15">
        <v>0.25750000000000001</v>
      </c>
      <c r="E185" s="14">
        <v>0.28000000000000003</v>
      </c>
      <c r="F185" s="14">
        <v>7.8970910740000004</v>
      </c>
      <c r="G185" s="15">
        <f t="shared" si="38"/>
        <v>1885.7083333333201</v>
      </c>
      <c r="H185" s="16">
        <f>H177*4/12+H189*8/12</f>
        <v>3.42</v>
      </c>
      <c r="I185" s="15">
        <f t="shared" si="31"/>
        <v>185.04072085619723</v>
      </c>
      <c r="J185" s="15">
        <f t="shared" si="32"/>
        <v>10.246878628058232</v>
      </c>
      <c r="K185" s="17">
        <f t="shared" si="36"/>
        <v>448.47299403508447</v>
      </c>
      <c r="L185" s="15">
        <f t="shared" si="33"/>
        <v>11.142236954781767</v>
      </c>
      <c r="M185" s="17">
        <f t="shared" si="34"/>
        <v>27.004825447273902</v>
      </c>
      <c r="N185" s="36">
        <f t="shared" si="24"/>
        <v>15.116285028724242</v>
      </c>
      <c r="O185" s="18"/>
      <c r="P185" s="19">
        <f t="shared" si="25"/>
        <v>19.662671854522618</v>
      </c>
      <c r="Q185" s="19"/>
      <c r="R185" s="38">
        <f t="shared" si="26"/>
        <v>-1.7970460660680782E-3</v>
      </c>
      <c r="S185" s="16">
        <f t="shared" si="35"/>
        <v>1.0039006206475598</v>
      </c>
      <c r="T185" s="16">
        <f t="shared" si="37"/>
        <v>3.4976462709902125</v>
      </c>
      <c r="U185" s="22">
        <f t="shared" si="27"/>
        <v>6.4824876170400669E-2</v>
      </c>
      <c r="V185" s="22">
        <f t="shared" si="28"/>
        <v>4.986052009694153E-2</v>
      </c>
      <c r="W185" s="22">
        <f t="shared" si="29"/>
        <v>1.496435607345914E-2</v>
      </c>
      <c r="Z185" s="37"/>
      <c r="AA185" s="37"/>
    </row>
    <row r="186" spans="1:27">
      <c r="A186" s="61">
        <f t="shared" si="30"/>
        <v>688484</v>
      </c>
      <c r="B186" s="13">
        <v>1885.1</v>
      </c>
      <c r="C186" s="14">
        <v>4.92</v>
      </c>
      <c r="D186" s="15">
        <v>0.25169999999999998</v>
      </c>
      <c r="E186" s="14">
        <v>0.2767</v>
      </c>
      <c r="F186" s="14">
        <v>7.8970910740000004</v>
      </c>
      <c r="G186" s="15">
        <f t="shared" si="38"/>
        <v>1885.7916666666533</v>
      </c>
      <c r="H186" s="16">
        <f>H177*3/12+H189*9/12</f>
        <v>3.4075000000000002</v>
      </c>
      <c r="I186" s="15">
        <f t="shared" si="31"/>
        <v>195.78502077687961</v>
      </c>
      <c r="J186" s="15">
        <f t="shared" si="32"/>
        <v>10.016075148280608</v>
      </c>
      <c r="K186" s="17">
        <f t="shared" si="36"/>
        <v>476.53631219408624</v>
      </c>
      <c r="L186" s="15">
        <f t="shared" si="33"/>
        <v>11.010917733528983</v>
      </c>
      <c r="M186" s="17">
        <f t="shared" si="34"/>
        <v>26.800324712216195</v>
      </c>
      <c r="N186" s="36">
        <f t="shared" si="24"/>
        <v>15.991023962168979</v>
      </c>
      <c r="O186" s="18"/>
      <c r="P186" s="19">
        <f t="shared" si="25"/>
        <v>20.799074639680082</v>
      </c>
      <c r="Q186" s="19"/>
      <c r="R186" s="38">
        <f t="shared" si="26"/>
        <v>-5.2907838125079987E-3</v>
      </c>
      <c r="S186" s="16">
        <f t="shared" si="35"/>
        <v>1.0038908225659726</v>
      </c>
      <c r="T186" s="16">
        <f t="shared" si="37"/>
        <v>3.5112892622526974</v>
      </c>
      <c r="U186" s="22">
        <f t="shared" si="27"/>
        <v>5.7192090479622593E-2</v>
      </c>
      <c r="V186" s="22">
        <f t="shared" si="28"/>
        <v>4.9660305629274815E-2</v>
      </c>
      <c r="W186" s="22">
        <f t="shared" si="29"/>
        <v>7.531784850347778E-3</v>
      </c>
      <c r="Z186" s="37"/>
      <c r="AA186" s="37"/>
    </row>
    <row r="187" spans="1:27">
      <c r="A187" s="61">
        <f t="shared" si="30"/>
        <v>688818</v>
      </c>
      <c r="B187" s="13">
        <v>1885.11</v>
      </c>
      <c r="C187" s="14">
        <v>5.24</v>
      </c>
      <c r="D187" s="15">
        <v>0.24579999999999999</v>
      </c>
      <c r="E187" s="14">
        <v>0.27329999999999999</v>
      </c>
      <c r="F187" s="14">
        <v>7.9922320659999997</v>
      </c>
      <c r="G187" s="15">
        <f t="shared" si="38"/>
        <v>1885.8749999999866</v>
      </c>
      <c r="H187" s="16">
        <f>H177*2/12+H189*10/12</f>
        <v>3.3950000000000005</v>
      </c>
      <c r="I187" s="15">
        <f t="shared" si="31"/>
        <v>206.03675749172132</v>
      </c>
      <c r="J187" s="15">
        <f t="shared" si="32"/>
        <v>9.6648540060047896</v>
      </c>
      <c r="K187" s="17">
        <f t="shared" si="36"/>
        <v>503.44914381552667</v>
      </c>
      <c r="L187" s="15">
        <f t="shared" si="33"/>
        <v>10.746153782917448</v>
      </c>
      <c r="M187" s="17">
        <f t="shared" si="34"/>
        <v>26.258139504729659</v>
      </c>
      <c r="N187" s="36">
        <f t="shared" si="24"/>
        <v>16.824034498619017</v>
      </c>
      <c r="O187" s="18"/>
      <c r="P187" s="19">
        <f t="shared" si="25"/>
        <v>21.875099662394913</v>
      </c>
      <c r="Q187" s="19"/>
      <c r="R187" s="38">
        <f t="shared" si="26"/>
        <v>-6.2733324591975267E-3</v>
      </c>
      <c r="S187" s="16">
        <f t="shared" si="35"/>
        <v>1.003881024988194</v>
      </c>
      <c r="T187" s="16">
        <f t="shared" si="37"/>
        <v>3.4829894036788773</v>
      </c>
      <c r="U187" s="22">
        <f t="shared" si="27"/>
        <v>4.816762451290213E-2</v>
      </c>
      <c r="V187" s="22">
        <f t="shared" si="28"/>
        <v>5.0719775080593887E-2</v>
      </c>
      <c r="W187" s="22">
        <f t="shared" si="29"/>
        <v>-2.5521505676917577E-3</v>
      </c>
      <c r="Z187" s="37"/>
      <c r="AA187" s="37"/>
    </row>
    <row r="188" spans="1:27">
      <c r="A188" s="61">
        <f t="shared" si="30"/>
        <v>688849</v>
      </c>
      <c r="B188" s="13">
        <v>1885.12</v>
      </c>
      <c r="C188" s="14">
        <v>5.2</v>
      </c>
      <c r="D188" s="15">
        <v>0.24</v>
      </c>
      <c r="E188" s="14">
        <v>0.27</v>
      </c>
      <c r="F188" s="14">
        <v>8.18251405</v>
      </c>
      <c r="G188" s="15">
        <f t="shared" si="38"/>
        <v>1885.9583333333198</v>
      </c>
      <c r="H188" s="16">
        <f>H177*1/12+H189*11/12</f>
        <v>3.3825000000000003</v>
      </c>
      <c r="I188" s="15">
        <f t="shared" si="31"/>
        <v>199.70920795424735</v>
      </c>
      <c r="J188" s="15">
        <f t="shared" si="32"/>
        <v>9.2173480594268007</v>
      </c>
      <c r="K188" s="17">
        <f t="shared" si="36"/>
        <v>489.86470416455785</v>
      </c>
      <c r="L188" s="15">
        <f t="shared" si="33"/>
        <v>10.369516566855152</v>
      </c>
      <c r="M188" s="17">
        <f t="shared" si="34"/>
        <v>25.435282716236664</v>
      </c>
      <c r="N188" s="36">
        <f t="shared" si="24"/>
        <v>16.304475952278519</v>
      </c>
      <c r="O188" s="18"/>
      <c r="P188" s="19">
        <f t="shared" si="25"/>
        <v>21.192987772511707</v>
      </c>
      <c r="Q188" s="19"/>
      <c r="R188" s="38">
        <f t="shared" si="26"/>
        <v>-1.1325526271278932E-3</v>
      </c>
      <c r="S188" s="16">
        <f t="shared" si="35"/>
        <v>1.0038712279146946</v>
      </c>
      <c r="T188" s="16">
        <f t="shared" si="37"/>
        <v>3.4151967200486206</v>
      </c>
      <c r="U188" s="22">
        <f t="shared" si="27"/>
        <v>4.6530913650103978E-2</v>
      </c>
      <c r="V188" s="22">
        <f t="shared" si="28"/>
        <v>5.4472030734386889E-2</v>
      </c>
      <c r="W188" s="22">
        <f t="shared" si="29"/>
        <v>-7.9411170842829115E-3</v>
      </c>
      <c r="Z188" s="37"/>
      <c r="AA188" s="37"/>
    </row>
    <row r="189" spans="1:27">
      <c r="A189" s="61">
        <f t="shared" si="30"/>
        <v>688880</v>
      </c>
      <c r="B189" s="13">
        <v>1886.01</v>
      </c>
      <c r="C189" s="14">
        <v>5.2</v>
      </c>
      <c r="D189" s="15">
        <v>0.23830000000000001</v>
      </c>
      <c r="E189" s="14">
        <v>0.27500000000000002</v>
      </c>
      <c r="F189" s="14">
        <v>7.9922320659999997</v>
      </c>
      <c r="G189" s="15">
        <f t="shared" si="38"/>
        <v>1886.0416666666531</v>
      </c>
      <c r="H189" s="16">
        <v>3.37</v>
      </c>
      <c r="I189" s="15">
        <f t="shared" si="31"/>
        <v>204.46395781621197</v>
      </c>
      <c r="J189" s="15">
        <f t="shared" si="32"/>
        <v>9.3699540668467929</v>
      </c>
      <c r="K189" s="17">
        <f t="shared" si="36"/>
        <v>503.44287102543836</v>
      </c>
      <c r="L189" s="15">
        <f t="shared" si="33"/>
        <v>10.812997769126595</v>
      </c>
      <c r="M189" s="17">
        <f t="shared" si="34"/>
        <v>26.624382602306834</v>
      </c>
      <c r="N189" s="36">
        <f t="shared" si="24"/>
        <v>16.692317470797651</v>
      </c>
      <c r="O189" s="18"/>
      <c r="P189" s="19">
        <f t="shared" si="25"/>
        <v>21.692296410859043</v>
      </c>
      <c r="Q189" s="19"/>
      <c r="R189" s="38">
        <f t="shared" si="26"/>
        <v>-3.8685591279262396E-3</v>
      </c>
      <c r="S189" s="16">
        <f t="shared" si="35"/>
        <v>1.001756475011806</v>
      </c>
      <c r="T189" s="16">
        <f t="shared" si="37"/>
        <v>3.5100427479843779</v>
      </c>
      <c r="U189" s="22">
        <f t="shared" si="27"/>
        <v>4.4323828938780618E-2</v>
      </c>
      <c r="V189" s="22">
        <f t="shared" si="28"/>
        <v>5.3292581073839163E-2</v>
      </c>
      <c r="W189" s="22">
        <f t="shared" si="29"/>
        <v>-8.9687521350585442E-3</v>
      </c>
      <c r="Z189" s="37"/>
      <c r="AA189" s="37"/>
    </row>
    <row r="190" spans="1:27">
      <c r="A190" s="61">
        <f t="shared" si="30"/>
        <v>688908</v>
      </c>
      <c r="B190" s="13">
        <v>1886.02</v>
      </c>
      <c r="C190" s="14">
        <v>5.3</v>
      </c>
      <c r="D190" s="15">
        <v>0.23669999999999999</v>
      </c>
      <c r="E190" s="14">
        <v>0.28000000000000003</v>
      </c>
      <c r="F190" s="14">
        <v>7.9922320659999997</v>
      </c>
      <c r="G190" s="15">
        <f t="shared" si="38"/>
        <v>1886.1249999999864</v>
      </c>
      <c r="H190" s="16">
        <f>H189*11/12+H201*1/12</f>
        <v>3.3825000000000003</v>
      </c>
      <c r="I190" s="15">
        <f t="shared" si="31"/>
        <v>208.39595700498526</v>
      </c>
      <c r="J190" s="15">
        <f t="shared" si="32"/>
        <v>9.3070420798264184</v>
      </c>
      <c r="K190" s="17">
        <f t="shared" si="36"/>
        <v>515.03415905111535</v>
      </c>
      <c r="L190" s="15">
        <f t="shared" si="33"/>
        <v>11.009597728565261</v>
      </c>
      <c r="M190" s="17">
        <f t="shared" si="34"/>
        <v>27.209351798926853</v>
      </c>
      <c r="N190" s="36">
        <f t="shared" si="24"/>
        <v>17.006648259460995</v>
      </c>
      <c r="O190" s="18"/>
      <c r="P190" s="19">
        <f t="shared" si="25"/>
        <v>22.092422581197685</v>
      </c>
      <c r="Q190" s="19"/>
      <c r="R190" s="38">
        <f t="shared" si="26"/>
        <v>-5.1008240881719805E-3</v>
      </c>
      <c r="S190" s="16">
        <f t="shared" si="35"/>
        <v>1.0017675107673607</v>
      </c>
      <c r="T190" s="16">
        <f t="shared" si="37"/>
        <v>3.5162080503615831</v>
      </c>
      <c r="U190" s="22">
        <f t="shared" si="27"/>
        <v>4.8135797710092687E-2</v>
      </c>
      <c r="V190" s="22">
        <f t="shared" si="28"/>
        <v>5.5086050760473126E-2</v>
      </c>
      <c r="W190" s="22">
        <f t="shared" si="29"/>
        <v>-6.9502530503804394E-3</v>
      </c>
      <c r="Z190" s="37"/>
      <c r="AA190" s="37"/>
    </row>
    <row r="191" spans="1:27">
      <c r="A191" s="61">
        <f t="shared" si="30"/>
        <v>688939</v>
      </c>
      <c r="B191" s="13">
        <v>1886.03</v>
      </c>
      <c r="C191" s="14">
        <v>5.19</v>
      </c>
      <c r="D191" s="15">
        <v>0.23499999999999999</v>
      </c>
      <c r="E191" s="14">
        <v>0.28499999999999998</v>
      </c>
      <c r="F191" s="14">
        <v>7.8970910740000004</v>
      </c>
      <c r="G191" s="15">
        <f t="shared" si="38"/>
        <v>1886.2083333333196</v>
      </c>
      <c r="H191" s="16">
        <f>H189*10/12+H201*2/12</f>
        <v>3.3950000000000005</v>
      </c>
      <c r="I191" s="15">
        <f t="shared" si="31"/>
        <v>206.52932069756204</v>
      </c>
      <c r="J191" s="15">
        <f t="shared" si="32"/>
        <v>9.3515203013346966</v>
      </c>
      <c r="K191" s="17">
        <f t="shared" si="36"/>
        <v>512.34687677666136</v>
      </c>
      <c r="L191" s="15">
        <f t="shared" si="33"/>
        <v>11.34120547183144</v>
      </c>
      <c r="M191" s="17">
        <f t="shared" si="34"/>
        <v>28.134655083111458</v>
      </c>
      <c r="N191" s="36">
        <f t="shared" si="24"/>
        <v>16.843266101570137</v>
      </c>
      <c r="O191" s="18"/>
      <c r="P191" s="19">
        <f t="shared" si="25"/>
        <v>21.873223559591608</v>
      </c>
      <c r="Q191" s="19"/>
      <c r="R191" s="38">
        <f t="shared" si="26"/>
        <v>-5.8162972749696978E-3</v>
      </c>
      <c r="S191" s="16">
        <f t="shared" si="35"/>
        <v>1.0017785460191069</v>
      </c>
      <c r="T191" s="16">
        <f t="shared" si="37"/>
        <v>3.564859728035608</v>
      </c>
      <c r="U191" s="22">
        <f t="shared" si="27"/>
        <v>4.7395757552545881E-2</v>
      </c>
      <c r="V191" s="22">
        <f t="shared" si="28"/>
        <v>5.4097412247031906E-2</v>
      </c>
      <c r="W191" s="22">
        <f t="shared" si="29"/>
        <v>-6.7016546944860256E-3</v>
      </c>
      <c r="Z191" s="37"/>
      <c r="AA191" s="37"/>
    </row>
    <row r="192" spans="1:27">
      <c r="A192" s="61">
        <f t="shared" si="30"/>
        <v>688969</v>
      </c>
      <c r="B192" s="13">
        <v>1886.04</v>
      </c>
      <c r="C192" s="14">
        <v>5.12</v>
      </c>
      <c r="D192" s="15">
        <v>0.23330000000000001</v>
      </c>
      <c r="E192" s="14">
        <v>0.28999999999999998</v>
      </c>
      <c r="F192" s="14">
        <v>7.8019419829999999</v>
      </c>
      <c r="G192" s="15">
        <f t="shared" si="38"/>
        <v>1886.2916666666529</v>
      </c>
      <c r="H192" s="16">
        <f>H189*9/12+H201*3/12</f>
        <v>3.4075000000000002</v>
      </c>
      <c r="I192" s="15">
        <f t="shared" si="31"/>
        <v>206.22853175605329</v>
      </c>
      <c r="J192" s="15">
        <f t="shared" si="32"/>
        <v>9.3970930583373491</v>
      </c>
      <c r="K192" s="17">
        <f t="shared" si="36"/>
        <v>513.5433461093578</v>
      </c>
      <c r="L192" s="15">
        <f t="shared" si="33"/>
        <v>11.680912931495202</v>
      </c>
      <c r="M192" s="17">
        <f t="shared" si="34"/>
        <v>29.087416088225336</v>
      </c>
      <c r="N192" s="36">
        <f t="shared" si="24"/>
        <v>16.801716131246305</v>
      </c>
      <c r="O192" s="18"/>
      <c r="P192" s="19">
        <f t="shared" si="25"/>
        <v>21.812473807208214</v>
      </c>
      <c r="Q192" s="19"/>
      <c r="R192" s="38">
        <f t="shared" si="26"/>
        <v>-6.1157463251582736E-3</v>
      </c>
      <c r="S192" s="16">
        <f t="shared" si="35"/>
        <v>1.001789580767515</v>
      </c>
      <c r="T192" s="16">
        <f t="shared" si="37"/>
        <v>3.6147527969742783</v>
      </c>
      <c r="U192" s="22">
        <f t="shared" si="27"/>
        <v>5.0004035610122122E-2</v>
      </c>
      <c r="V192" s="22">
        <f t="shared" si="28"/>
        <v>5.463036811154387E-2</v>
      </c>
      <c r="W192" s="22">
        <f t="shared" si="29"/>
        <v>-4.6263325014217482E-3</v>
      </c>
      <c r="Z192" s="37"/>
      <c r="AA192" s="37"/>
    </row>
    <row r="193" spans="1:27">
      <c r="A193" s="61">
        <f t="shared" si="30"/>
        <v>689000</v>
      </c>
      <c r="B193" s="13">
        <v>1886.05</v>
      </c>
      <c r="C193" s="14">
        <v>5.0199999999999996</v>
      </c>
      <c r="D193" s="15">
        <v>0.23169999999999999</v>
      </c>
      <c r="E193" s="14">
        <v>0.29499999999999998</v>
      </c>
      <c r="F193" s="14">
        <v>7.6116519010000001</v>
      </c>
      <c r="G193" s="15">
        <f t="shared" si="38"/>
        <v>1886.3749999999861</v>
      </c>
      <c r="H193" s="16">
        <f>H189*8/12+H201*4/12</f>
        <v>3.42</v>
      </c>
      <c r="I193" s="15">
        <f t="shared" si="31"/>
        <v>207.25561422386446</v>
      </c>
      <c r="J193" s="15">
        <f t="shared" si="32"/>
        <v>9.5659613178624294</v>
      </c>
      <c r="K193" s="17">
        <f t="shared" si="36"/>
        <v>518.08602185488542</v>
      </c>
      <c r="L193" s="15">
        <f t="shared" si="33"/>
        <v>12.179363784071716</v>
      </c>
      <c r="M193" s="17">
        <f t="shared" si="34"/>
        <v>30.445294112986293</v>
      </c>
      <c r="N193" s="36">
        <f t="shared" ref="N193:N256" si="39">I193/AVERAGE(L73:L192)</f>
        <v>16.863195515097829</v>
      </c>
      <c r="O193" s="18"/>
      <c r="P193" s="19">
        <f t="shared" ref="P193:P256" si="40">K193/AVERAGE(M73:M192)</f>
        <v>21.885839695764258</v>
      </c>
      <c r="Q193" s="19"/>
      <c r="R193" s="38">
        <f t="shared" ref="R193:R256" si="41">1/N193-(H193/100-(((F193/F73)^(1/10))-1))</f>
        <v>-5.3582071231189424E-3</v>
      </c>
      <c r="S193" s="16">
        <f t="shared" si="35"/>
        <v>1.0018006150130552</v>
      </c>
      <c r="T193" s="16">
        <f t="shared" si="37"/>
        <v>3.7117516530029881</v>
      </c>
      <c r="U193" s="22">
        <f t="shared" si="27"/>
        <v>5.0527738072549067E-2</v>
      </c>
      <c r="V193" s="22">
        <f t="shared" si="28"/>
        <v>5.3858307806657679E-2</v>
      </c>
      <c r="W193" s="22">
        <f t="shared" si="29"/>
        <v>-3.3305697341086127E-3</v>
      </c>
      <c r="Z193" s="37"/>
      <c r="AA193" s="37"/>
    </row>
    <row r="194" spans="1:27">
      <c r="A194" s="61">
        <f t="shared" si="30"/>
        <v>689030</v>
      </c>
      <c r="B194" s="13">
        <v>1886.06</v>
      </c>
      <c r="C194" s="14">
        <v>5.25</v>
      </c>
      <c r="D194" s="15">
        <v>0.23</v>
      </c>
      <c r="E194" s="14">
        <v>0.3</v>
      </c>
      <c r="F194" s="14">
        <v>7.5165028100000004</v>
      </c>
      <c r="G194" s="15">
        <f t="shared" si="38"/>
        <v>1886.4583333333194</v>
      </c>
      <c r="H194" s="16">
        <f>H189*7/12+H201*5/12</f>
        <v>3.4325000000000001</v>
      </c>
      <c r="I194" s="15">
        <f t="shared" si="31"/>
        <v>219.49517837005914</v>
      </c>
      <c r="J194" s="15">
        <f t="shared" si="32"/>
        <v>9.6159792428787814</v>
      </c>
      <c r="K194" s="17">
        <f t="shared" si="36"/>
        <v>550.68492551171857</v>
      </c>
      <c r="L194" s="15">
        <f t="shared" si="33"/>
        <v>12.542581621146235</v>
      </c>
      <c r="M194" s="17">
        <f t="shared" si="34"/>
        <v>31.467710029241058</v>
      </c>
      <c r="N194" s="36">
        <f t="shared" si="39"/>
        <v>17.831494055376883</v>
      </c>
      <c r="O194" s="18"/>
      <c r="P194" s="19">
        <f t="shared" si="40"/>
        <v>23.128666989576473</v>
      </c>
      <c r="Q194" s="19"/>
      <c r="R194" s="38">
        <f t="shared" si="41"/>
        <v>-7.2154380820541597E-3</v>
      </c>
      <c r="S194" s="16">
        <f t="shared" si="35"/>
        <v>1.0018116487561965</v>
      </c>
      <c r="T194" s="16">
        <f t="shared" si="37"/>
        <v>3.7655056117860193</v>
      </c>
      <c r="U194" s="22">
        <f t="shared" ref="U194:U257" si="42">(($K314/$K194)^(1/10)-1)</f>
        <v>4.4162914298999212E-2</v>
      </c>
      <c r="V194" s="22">
        <f t="shared" ref="V194:V257" si="43">(($T314/$T194)^(1/10)-1)</f>
        <v>5.4384063894723944E-2</v>
      </c>
      <c r="W194" s="22">
        <f t="shared" ref="W194:W257" si="44">U194-V194</f>
        <v>-1.0221149595724732E-2</v>
      </c>
      <c r="Z194" s="37"/>
      <c r="AA194" s="37"/>
    </row>
    <row r="195" spans="1:27">
      <c r="A195" s="61">
        <f t="shared" si="30"/>
        <v>689061</v>
      </c>
      <c r="B195" s="13">
        <v>1886.07</v>
      </c>
      <c r="C195" s="14">
        <v>5.33</v>
      </c>
      <c r="D195" s="15">
        <v>0.2283</v>
      </c>
      <c r="E195" s="14">
        <v>0.30499999999999999</v>
      </c>
      <c r="F195" s="14">
        <v>7.6116519010000001</v>
      </c>
      <c r="G195" s="15">
        <f t="shared" si="38"/>
        <v>1886.5416666666526</v>
      </c>
      <c r="H195" s="16">
        <f>H189*6/12+H201*6/12</f>
        <v>3.4449999999999998</v>
      </c>
      <c r="I195" s="15">
        <f t="shared" si="31"/>
        <v>220.05426769187201</v>
      </c>
      <c r="J195" s="15">
        <f t="shared" si="32"/>
        <v>9.4255889895036375</v>
      </c>
      <c r="K195" s="17">
        <f t="shared" si="36"/>
        <v>554.05823974387749</v>
      </c>
      <c r="L195" s="15">
        <f t="shared" si="33"/>
        <v>12.592223573362283</v>
      </c>
      <c r="M195" s="17">
        <f t="shared" si="34"/>
        <v>31.705021223617756</v>
      </c>
      <c r="N195" s="36">
        <f t="shared" si="39"/>
        <v>17.845845041532208</v>
      </c>
      <c r="O195" s="18"/>
      <c r="P195" s="19">
        <f t="shared" si="40"/>
        <v>23.130067401873347</v>
      </c>
      <c r="Q195" s="19"/>
      <c r="R195" s="38">
        <f t="shared" si="41"/>
        <v>-6.1632867403133076E-3</v>
      </c>
      <c r="S195" s="16">
        <f t="shared" si="35"/>
        <v>1.0018226819974081</v>
      </c>
      <c r="T195" s="16">
        <f t="shared" si="37"/>
        <v>3.7251715870576572</v>
      </c>
      <c r="U195" s="22">
        <f t="shared" si="42"/>
        <v>3.6949247601741897E-2</v>
      </c>
      <c r="V195" s="22">
        <f t="shared" si="43"/>
        <v>5.5975824039454336E-2</v>
      </c>
      <c r="W195" s="22">
        <f t="shared" si="44"/>
        <v>-1.9026576437712439E-2</v>
      </c>
      <c r="Z195" s="37"/>
      <c r="AA195" s="37"/>
    </row>
    <row r="196" spans="1:27">
      <c r="A196" s="61">
        <f t="shared" si="30"/>
        <v>689092</v>
      </c>
      <c r="B196" s="13">
        <v>1886.08</v>
      </c>
      <c r="C196" s="14">
        <v>5.37</v>
      </c>
      <c r="D196" s="15">
        <v>0.22670000000000001</v>
      </c>
      <c r="E196" s="14">
        <v>0.31</v>
      </c>
      <c r="F196" s="14">
        <v>7.7067928930000003</v>
      </c>
      <c r="G196" s="15">
        <f t="shared" si="38"/>
        <v>1886.6249999999859</v>
      </c>
      <c r="H196" s="16">
        <f>H189*5/12+H201*7/12</f>
        <v>3.4575</v>
      </c>
      <c r="I196" s="15">
        <f t="shared" si="31"/>
        <v>218.96873166694044</v>
      </c>
      <c r="J196" s="15">
        <f t="shared" si="32"/>
        <v>9.2439872381555688</v>
      </c>
      <c r="K196" s="17">
        <f t="shared" si="36"/>
        <v>553.26461170141783</v>
      </c>
      <c r="L196" s="15">
        <f t="shared" si="33"/>
        <v>12.640653038501217</v>
      </c>
      <c r="M196" s="17">
        <f t="shared" si="34"/>
        <v>31.938925442726166</v>
      </c>
      <c r="N196" s="36">
        <f t="shared" si="39"/>
        <v>17.723912799619271</v>
      </c>
      <c r="O196" s="18"/>
      <c r="P196" s="19">
        <f t="shared" si="40"/>
        <v>22.954973839219786</v>
      </c>
      <c r="Q196" s="19"/>
      <c r="R196" s="38">
        <f t="shared" si="41"/>
        <v>-5.6081304491679071E-3</v>
      </c>
      <c r="S196" s="16">
        <f t="shared" si="35"/>
        <v>1.0018337147371585</v>
      </c>
      <c r="T196" s="16">
        <f t="shared" si="37"/>
        <v>3.6858900200017954</v>
      </c>
      <c r="U196" s="22">
        <f t="shared" si="42"/>
        <v>3.1449294316525878E-2</v>
      </c>
      <c r="V196" s="22">
        <f t="shared" si="43"/>
        <v>5.7550837080464268E-2</v>
      </c>
      <c r="W196" s="22">
        <f t="shared" si="44"/>
        <v>-2.610154276393839E-2</v>
      </c>
      <c r="Z196" s="37"/>
      <c r="AA196" s="37"/>
    </row>
    <row r="197" spans="1:27">
      <c r="A197" s="61">
        <f t="shared" si="30"/>
        <v>689122</v>
      </c>
      <c r="B197" s="13">
        <v>1886.09</v>
      </c>
      <c r="C197" s="14">
        <v>5.51</v>
      </c>
      <c r="D197" s="15">
        <v>0.22500000000000001</v>
      </c>
      <c r="E197" s="14">
        <v>0.315</v>
      </c>
      <c r="F197" s="14">
        <v>7.7067928930000003</v>
      </c>
      <c r="G197" s="15">
        <f t="shared" si="38"/>
        <v>1886.7083333333192</v>
      </c>
      <c r="H197" s="16">
        <f>H189*4/12+H201*8/12</f>
        <v>3.4699999999999998</v>
      </c>
      <c r="I197" s="15">
        <f t="shared" si="31"/>
        <v>224.67741368432809</v>
      </c>
      <c r="J197" s="15">
        <f t="shared" si="32"/>
        <v>9.1746675279444325</v>
      </c>
      <c r="K197" s="17">
        <f t="shared" si="36"/>
        <v>569.62043239184607</v>
      </c>
      <c r="L197" s="15">
        <f t="shared" si="33"/>
        <v>12.844534539122204</v>
      </c>
      <c r="M197" s="17">
        <f t="shared" si="34"/>
        <v>32.56450747793675</v>
      </c>
      <c r="N197" s="36">
        <f t="shared" si="39"/>
        <v>18.147143925800034</v>
      </c>
      <c r="O197" s="18"/>
      <c r="P197" s="19">
        <f t="shared" si="40"/>
        <v>23.484613598095905</v>
      </c>
      <c r="Q197" s="19"/>
      <c r="R197" s="38">
        <f t="shared" si="41"/>
        <v>-7.9534562704792616E-3</v>
      </c>
      <c r="S197" s="16">
        <f t="shared" si="35"/>
        <v>1.0018447469759157</v>
      </c>
      <c r="T197" s="16">
        <f t="shared" si="37"/>
        <v>3.6926488908510184</v>
      </c>
      <c r="U197" s="22">
        <f t="shared" si="42"/>
        <v>3.4115279701616652E-2</v>
      </c>
      <c r="V197" s="22">
        <f t="shared" si="43"/>
        <v>5.781086342808428E-2</v>
      </c>
      <c r="W197" s="22">
        <f t="shared" si="44"/>
        <v>-2.3695583726467628E-2</v>
      </c>
      <c r="Z197" s="37"/>
      <c r="AA197" s="37"/>
    </row>
    <row r="198" spans="1:27">
      <c r="A198" s="61">
        <f t="shared" si="30"/>
        <v>688849</v>
      </c>
      <c r="B198" s="13">
        <v>1886.1</v>
      </c>
      <c r="C198" s="14">
        <v>5.65</v>
      </c>
      <c r="D198" s="15">
        <v>0.2233</v>
      </c>
      <c r="E198" s="14">
        <v>0.32</v>
      </c>
      <c r="F198" s="14">
        <v>7.7067928930000003</v>
      </c>
      <c r="G198" s="15">
        <f t="shared" si="38"/>
        <v>1886.7916666666524</v>
      </c>
      <c r="H198" s="16">
        <f>H189*3/12+H201*9/12</f>
        <v>3.4824999999999999</v>
      </c>
      <c r="I198" s="15">
        <f t="shared" si="31"/>
        <v>230.38609570171573</v>
      </c>
      <c r="J198" s="15">
        <f t="shared" si="32"/>
        <v>9.1053478177332945</v>
      </c>
      <c r="K198" s="17">
        <f t="shared" si="36"/>
        <v>586.017264953422</v>
      </c>
      <c r="L198" s="15">
        <f t="shared" si="33"/>
        <v>13.048416039743193</v>
      </c>
      <c r="M198" s="17">
        <f t="shared" si="34"/>
        <v>33.190358369043373</v>
      </c>
      <c r="N198" s="36">
        <f t="shared" si="39"/>
        <v>18.562381342866566</v>
      </c>
      <c r="O198" s="18"/>
      <c r="P198" s="19">
        <f t="shared" si="40"/>
        <v>24.001461288727924</v>
      </c>
      <c r="Q198" s="19"/>
      <c r="R198" s="38">
        <f t="shared" si="41"/>
        <v>-1.1092002599045261E-2</v>
      </c>
      <c r="S198" s="16">
        <f t="shared" si="35"/>
        <v>1.0018557787141473</v>
      </c>
      <c r="T198" s="16">
        <f t="shared" si="37"/>
        <v>3.6994608937255347</v>
      </c>
      <c r="U198" s="22">
        <f t="shared" si="42"/>
        <v>3.0775345256867315E-2</v>
      </c>
      <c r="V198" s="22">
        <f t="shared" si="43"/>
        <v>5.4914522982869363E-2</v>
      </c>
      <c r="W198" s="22">
        <f t="shared" si="44"/>
        <v>-2.4139177726002048E-2</v>
      </c>
      <c r="Z198" s="37"/>
      <c r="AA198" s="37"/>
    </row>
    <row r="199" spans="1:27">
      <c r="A199" s="61">
        <f t="shared" si="30"/>
        <v>689183</v>
      </c>
      <c r="B199" s="13">
        <v>1886.11</v>
      </c>
      <c r="C199" s="14">
        <v>5.79</v>
      </c>
      <c r="D199" s="15">
        <v>0.22170000000000001</v>
      </c>
      <c r="E199" s="14">
        <v>0.32500000000000001</v>
      </c>
      <c r="F199" s="14">
        <v>7.7067928930000003</v>
      </c>
      <c r="G199" s="15">
        <f t="shared" si="38"/>
        <v>1886.8749999999857</v>
      </c>
      <c r="H199" s="16">
        <f>H189*2/12+H201*10/12</f>
        <v>3.4950000000000001</v>
      </c>
      <c r="I199" s="15">
        <f t="shared" si="31"/>
        <v>236.09477771910338</v>
      </c>
      <c r="J199" s="15">
        <f t="shared" si="32"/>
        <v>9.0401057375345797</v>
      </c>
      <c r="K199" s="17">
        <f t="shared" si="36"/>
        <v>602.45427133634109</v>
      </c>
      <c r="L199" s="15">
        <f t="shared" si="33"/>
        <v>13.252297540364179</v>
      </c>
      <c r="M199" s="17">
        <f t="shared" si="34"/>
        <v>33.816517821124499</v>
      </c>
      <c r="N199" s="36">
        <f t="shared" si="39"/>
        <v>18.968312634942841</v>
      </c>
      <c r="O199" s="18"/>
      <c r="P199" s="19">
        <f t="shared" si="40"/>
        <v>24.504279362629475</v>
      </c>
      <c r="Q199" s="19"/>
      <c r="R199" s="38">
        <f t="shared" si="41"/>
        <v>-1.324739188108208E-2</v>
      </c>
      <c r="S199" s="16">
        <f t="shared" si="35"/>
        <v>1.0018668099523205</v>
      </c>
      <c r="T199" s="16">
        <f t="shared" si="37"/>
        <v>3.7063262745059311</v>
      </c>
      <c r="U199" s="22">
        <f t="shared" si="42"/>
        <v>3.2100315192033158E-2</v>
      </c>
      <c r="V199" s="22">
        <f t="shared" si="43"/>
        <v>5.2114662125251066E-2</v>
      </c>
      <c r="W199" s="22">
        <f t="shared" si="44"/>
        <v>-2.0014346933217908E-2</v>
      </c>
      <c r="Z199" s="37"/>
      <c r="AA199" s="37"/>
    </row>
    <row r="200" spans="1:27">
      <c r="A200" s="61">
        <f t="shared" si="30"/>
        <v>689214</v>
      </c>
      <c r="B200" s="13">
        <v>1886.12</v>
      </c>
      <c r="C200" s="14">
        <v>5.64</v>
      </c>
      <c r="D200" s="15">
        <v>0.22</v>
      </c>
      <c r="E200" s="14">
        <v>0.33</v>
      </c>
      <c r="F200" s="14">
        <v>7.8019419829999999</v>
      </c>
      <c r="G200" s="15">
        <f t="shared" si="38"/>
        <v>1886.9583333333189</v>
      </c>
      <c r="H200" s="16">
        <f>H189*1/12+H201*11/12</f>
        <v>3.5074999999999998</v>
      </c>
      <c r="I200" s="15">
        <f t="shared" si="31"/>
        <v>227.17361701252742</v>
      </c>
      <c r="J200" s="15">
        <f t="shared" si="32"/>
        <v>8.8613822238929121</v>
      </c>
      <c r="K200" s="17">
        <f t="shared" si="36"/>
        <v>581.5740555333789</v>
      </c>
      <c r="L200" s="15">
        <f t="shared" si="33"/>
        <v>13.292073335839371</v>
      </c>
      <c r="M200" s="17">
        <f t="shared" si="34"/>
        <v>34.028269206740262</v>
      </c>
      <c r="N200" s="36">
        <f t="shared" si="39"/>
        <v>18.194057556886442</v>
      </c>
      <c r="O200" s="18"/>
      <c r="P200" s="19">
        <f t="shared" si="40"/>
        <v>23.485324841739711</v>
      </c>
      <c r="Q200" s="19"/>
      <c r="R200" s="38">
        <f t="shared" si="41"/>
        <v>-1.1670475276021268E-2</v>
      </c>
      <c r="S200" s="16">
        <f t="shared" si="35"/>
        <v>1.0018778406909017</v>
      </c>
      <c r="T200" s="16">
        <f t="shared" si="37"/>
        <v>3.6679601573689107</v>
      </c>
      <c r="U200" s="22">
        <f t="shared" si="42"/>
        <v>3.2266295589026939E-2</v>
      </c>
      <c r="V200" s="22">
        <f t="shared" si="43"/>
        <v>5.3657956475100743E-2</v>
      </c>
      <c r="W200" s="22">
        <f t="shared" si="44"/>
        <v>-2.1391660886073804E-2</v>
      </c>
      <c r="Z200" s="37"/>
      <c r="AA200" s="37"/>
    </row>
    <row r="201" spans="1:27">
      <c r="A201" s="61">
        <f t="shared" ref="A201:A264" si="45">EOMONTH(DATE(LEFT(B201,4),RIGHT(B201,2),1),0)</f>
        <v>689245</v>
      </c>
      <c r="B201" s="13">
        <v>1887.01</v>
      </c>
      <c r="C201" s="14">
        <v>5.58</v>
      </c>
      <c r="D201" s="15">
        <v>0.2225</v>
      </c>
      <c r="E201" s="14">
        <v>0.33250000000000002</v>
      </c>
      <c r="F201" s="14">
        <v>7.9922320659999997</v>
      </c>
      <c r="G201" s="15">
        <f t="shared" si="38"/>
        <v>1887.0416666666522</v>
      </c>
      <c r="H201" s="16">
        <v>3.52</v>
      </c>
      <c r="I201" s="15">
        <f t="shared" ref="I201:I264" si="46">C201*$F$1852/F201</f>
        <v>219.40555473355053</v>
      </c>
      <c r="J201" s="15">
        <f t="shared" ref="J201:J264" si="47">D201*$F$1852/F201</f>
        <v>8.7486981950206086</v>
      </c>
      <c r="K201" s="17">
        <f t="shared" si="36"/>
        <v>563.55390771473913</v>
      </c>
      <c r="L201" s="15">
        <f t="shared" ref="L201:L264" si="48">E201*$F$1852/F201</f>
        <v>13.073897302671247</v>
      </c>
      <c r="M201" s="17">
        <f t="shared" ref="M201:M264" si="49">L201*(K201/I201)</f>
        <v>33.580945217768956</v>
      </c>
      <c r="N201" s="36">
        <f t="shared" si="39"/>
        <v>17.512222096304956</v>
      </c>
      <c r="O201" s="18"/>
      <c r="P201" s="19">
        <f t="shared" si="40"/>
        <v>22.590754381510621</v>
      </c>
      <c r="Q201" s="19"/>
      <c r="R201" s="38">
        <f t="shared" si="41"/>
        <v>-9.0202886756547626E-3</v>
      </c>
      <c r="S201" s="16">
        <f t="shared" ref="S201:S264" si="50">((H201/H202+H201/1200+((1+H202/1200)^(-119))*(1-H201/H202)))</f>
        <v>1.0018888709303571</v>
      </c>
      <c r="T201" s="16">
        <f t="shared" si="37"/>
        <v>3.5873521530383266</v>
      </c>
      <c r="U201" s="22">
        <f t="shared" si="42"/>
        <v>3.8895116150687858E-2</v>
      </c>
      <c r="V201" s="22">
        <f t="shared" si="43"/>
        <v>5.9516530340948393E-2</v>
      </c>
      <c r="W201" s="22">
        <f t="shared" si="44"/>
        <v>-2.0621414190260534E-2</v>
      </c>
      <c r="Z201" s="37"/>
      <c r="AA201" s="37"/>
    </row>
    <row r="202" spans="1:27">
      <c r="A202" s="61">
        <f t="shared" si="45"/>
        <v>689273</v>
      </c>
      <c r="B202" s="13">
        <v>1887.02</v>
      </c>
      <c r="C202" s="14">
        <v>5.54</v>
      </c>
      <c r="D202" s="15">
        <v>0.22500000000000001</v>
      </c>
      <c r="E202" s="14">
        <v>0.33500000000000002</v>
      </c>
      <c r="F202" s="14">
        <v>8.0873811569999994</v>
      </c>
      <c r="G202" s="15">
        <f t="shared" si="38"/>
        <v>1887.1249999999854</v>
      </c>
      <c r="H202" s="16">
        <f>H201*11/12+H213*1/12</f>
        <v>3.5324999999999998</v>
      </c>
      <c r="I202" s="15">
        <f t="shared" si="46"/>
        <v>215.26992436768128</v>
      </c>
      <c r="J202" s="15">
        <f t="shared" si="47"/>
        <v>8.7429120907451789</v>
      </c>
      <c r="K202" s="17">
        <f t="shared" ref="K202:K265" si="51">K201*((I202+(J202/12))/I201)</f>
        <v>554.80272181266719</v>
      </c>
      <c r="L202" s="15">
        <f t="shared" si="48"/>
        <v>13.017224668442823</v>
      </c>
      <c r="M202" s="17">
        <f t="shared" si="49"/>
        <v>33.548540037408578</v>
      </c>
      <c r="N202" s="36">
        <f t="shared" si="39"/>
        <v>17.125366596972313</v>
      </c>
      <c r="O202" s="18"/>
      <c r="P202" s="19">
        <f t="shared" si="40"/>
        <v>22.080922961887396</v>
      </c>
      <c r="Q202" s="19"/>
      <c r="R202" s="38">
        <f t="shared" si="41"/>
        <v>-4.1399718116107917E-3</v>
      </c>
      <c r="S202" s="16">
        <f t="shared" si="50"/>
        <v>1.0018999006711522</v>
      </c>
      <c r="T202" s="16">
        <f t="shared" ref="T202:T265" si="52">T201*S201*F201/F202</f>
        <v>3.5518428126023083</v>
      </c>
      <c r="U202" s="22">
        <f t="shared" si="42"/>
        <v>3.9904228913522521E-2</v>
      </c>
      <c r="V202" s="22">
        <f t="shared" si="43"/>
        <v>6.0908215040206715E-2</v>
      </c>
      <c r="W202" s="22">
        <f t="shared" si="44"/>
        <v>-2.1003986126684193E-2</v>
      </c>
      <c r="Z202" s="37"/>
      <c r="AA202" s="37"/>
    </row>
    <row r="203" spans="1:27">
      <c r="A203" s="61">
        <f t="shared" si="45"/>
        <v>689304</v>
      </c>
      <c r="B203" s="13">
        <v>1887.03</v>
      </c>
      <c r="C203" s="14">
        <v>5.67</v>
      </c>
      <c r="D203" s="15">
        <v>0.22750000000000001</v>
      </c>
      <c r="E203" s="14">
        <v>0.33750000000000002</v>
      </c>
      <c r="F203" s="14">
        <v>8.0873811569999994</v>
      </c>
      <c r="G203" s="15">
        <f t="shared" ref="G203:G266" si="53">G202+1/12</f>
        <v>1887.2083333333187</v>
      </c>
      <c r="H203" s="16">
        <f>H201*10/12+H213*2/12</f>
        <v>3.5450000000000004</v>
      </c>
      <c r="I203" s="15">
        <f t="shared" si="46"/>
        <v>220.32138468677849</v>
      </c>
      <c r="J203" s="15">
        <f t="shared" si="47"/>
        <v>8.8400555584201239</v>
      </c>
      <c r="K203" s="17">
        <f t="shared" si="51"/>
        <v>569.72013855815658</v>
      </c>
      <c r="L203" s="15">
        <f t="shared" si="48"/>
        <v>13.114368136117768</v>
      </c>
      <c r="M203" s="17">
        <f t="shared" si="49"/>
        <v>33.911913009414086</v>
      </c>
      <c r="N203" s="36">
        <f t="shared" si="39"/>
        <v>17.473213711513758</v>
      </c>
      <c r="O203" s="18"/>
      <c r="P203" s="19">
        <f t="shared" si="40"/>
        <v>22.517438233129699</v>
      </c>
      <c r="Q203" s="19"/>
      <c r="R203" s="38">
        <f t="shared" si="41"/>
        <v>-9.7436043927962013E-4</v>
      </c>
      <c r="S203" s="16">
        <f t="shared" si="50"/>
        <v>1.0019109299137525</v>
      </c>
      <c r="T203" s="16">
        <f t="shared" si="52"/>
        <v>3.5585909611457986</v>
      </c>
      <c r="U203" s="22">
        <f t="shared" si="42"/>
        <v>3.7767384509683755E-2</v>
      </c>
      <c r="V203" s="22">
        <f t="shared" si="43"/>
        <v>6.1043721247201255E-2</v>
      </c>
      <c r="W203" s="22">
        <f t="shared" si="44"/>
        <v>-2.32763367375175E-2</v>
      </c>
      <c r="Z203" s="37"/>
      <c r="AA203" s="37"/>
    </row>
    <row r="204" spans="1:27">
      <c r="A204" s="61">
        <f t="shared" si="45"/>
        <v>689334</v>
      </c>
      <c r="B204" s="13">
        <v>1887.04</v>
      </c>
      <c r="C204" s="14">
        <v>5.8</v>
      </c>
      <c r="D204" s="15">
        <v>0.23</v>
      </c>
      <c r="E204" s="14">
        <v>0.34</v>
      </c>
      <c r="F204" s="14">
        <v>8.0873811569999994</v>
      </c>
      <c r="G204" s="15">
        <f t="shared" si="53"/>
        <v>1887.291666666652</v>
      </c>
      <c r="H204" s="16">
        <f>H201*9/12+H213*3/12</f>
        <v>3.5575000000000001</v>
      </c>
      <c r="I204" s="15">
        <f t="shared" si="46"/>
        <v>225.37284500587572</v>
      </c>
      <c r="J204" s="15">
        <f t="shared" si="47"/>
        <v>8.9371990260950724</v>
      </c>
      <c r="K204" s="17">
        <f t="shared" si="51"/>
        <v>584.70836677713226</v>
      </c>
      <c r="L204" s="15">
        <f t="shared" si="48"/>
        <v>13.211511603792715</v>
      </c>
      <c r="M204" s="17">
        <f t="shared" si="49"/>
        <v>34.276007707624998</v>
      </c>
      <c r="N204" s="36">
        <f t="shared" si="39"/>
        <v>17.822983639100713</v>
      </c>
      <c r="O204" s="18"/>
      <c r="P204" s="19">
        <f t="shared" si="40"/>
        <v>22.953677448901999</v>
      </c>
      <c r="Q204" s="19"/>
      <c r="R204" s="38">
        <f t="shared" si="41"/>
        <v>-4.9207840008725148E-3</v>
      </c>
      <c r="S204" s="16">
        <f t="shared" si="50"/>
        <v>1.0019219586586225</v>
      </c>
      <c r="T204" s="16">
        <f t="shared" si="52"/>
        <v>3.5653911790642616</v>
      </c>
      <c r="U204" s="22">
        <f t="shared" si="42"/>
        <v>3.3729802457283409E-2</v>
      </c>
      <c r="V204" s="22">
        <f t="shared" si="43"/>
        <v>6.2751083190132118E-2</v>
      </c>
      <c r="W204" s="22">
        <f t="shared" si="44"/>
        <v>-2.9021280732848709E-2</v>
      </c>
      <c r="Z204" s="37"/>
      <c r="AA204" s="37"/>
    </row>
    <row r="205" spans="1:27">
      <c r="A205" s="61">
        <f t="shared" si="45"/>
        <v>689365</v>
      </c>
      <c r="B205" s="13">
        <v>1887.05</v>
      </c>
      <c r="C205" s="14">
        <v>5.9</v>
      </c>
      <c r="D205" s="15">
        <v>0.23250000000000001</v>
      </c>
      <c r="E205" s="14">
        <v>0.34250000000000003</v>
      </c>
      <c r="F205" s="14">
        <v>8.0873811569999994</v>
      </c>
      <c r="G205" s="15">
        <f t="shared" si="53"/>
        <v>1887.3749999999852</v>
      </c>
      <c r="H205" s="16">
        <f>H201*8/12+H213*4/12</f>
        <v>3.5700000000000003</v>
      </c>
      <c r="I205" s="15">
        <f t="shared" si="46"/>
        <v>229.25858371287359</v>
      </c>
      <c r="J205" s="15">
        <f t="shared" si="47"/>
        <v>9.0343424937700174</v>
      </c>
      <c r="K205" s="17">
        <f t="shared" si="51"/>
        <v>596.74277389506676</v>
      </c>
      <c r="L205" s="15">
        <f t="shared" si="48"/>
        <v>13.308655071467662</v>
      </c>
      <c r="M205" s="17">
        <f t="shared" si="49"/>
        <v>34.641423738823789</v>
      </c>
      <c r="N205" s="36">
        <f t="shared" si="39"/>
        <v>18.075445427458249</v>
      </c>
      <c r="O205" s="18"/>
      <c r="P205" s="19">
        <f t="shared" si="40"/>
        <v>23.264710044683632</v>
      </c>
      <c r="Q205" s="19"/>
      <c r="R205" s="38">
        <f t="shared" si="41"/>
        <v>-7.5842111504657583E-3</v>
      </c>
      <c r="S205" s="16">
        <f t="shared" si="50"/>
        <v>1.0019329869062263</v>
      </c>
      <c r="T205" s="16">
        <f t="shared" si="52"/>
        <v>3.5722437135122407</v>
      </c>
      <c r="U205" s="22">
        <f t="shared" si="42"/>
        <v>3.4065606033785611E-2</v>
      </c>
      <c r="V205" s="22">
        <f t="shared" si="43"/>
        <v>6.4483239640638068E-2</v>
      </c>
      <c r="W205" s="22">
        <f t="shared" si="44"/>
        <v>-3.0417633606852457E-2</v>
      </c>
      <c r="Z205" s="37"/>
      <c r="AA205" s="37"/>
    </row>
    <row r="206" spans="1:27">
      <c r="A206" s="61">
        <f t="shared" si="45"/>
        <v>689395</v>
      </c>
      <c r="B206" s="13">
        <v>1887.06</v>
      </c>
      <c r="C206" s="14">
        <v>5.73</v>
      </c>
      <c r="D206" s="15">
        <v>0.23499999999999999</v>
      </c>
      <c r="E206" s="14">
        <v>0.34499999999999997</v>
      </c>
      <c r="F206" s="14">
        <v>7.9922320659999997</v>
      </c>
      <c r="G206" s="15">
        <f t="shared" si="53"/>
        <v>1887.4583333333185</v>
      </c>
      <c r="H206" s="16">
        <f>H201*7/12+H213*5/12</f>
        <v>3.5825</v>
      </c>
      <c r="I206" s="15">
        <f t="shared" si="46"/>
        <v>225.30355351671054</v>
      </c>
      <c r="J206" s="15">
        <f t="shared" si="47"/>
        <v>9.2401980936172716</v>
      </c>
      <c r="K206" s="17">
        <f t="shared" si="51"/>
        <v>588.45242387848009</v>
      </c>
      <c r="L206" s="15">
        <f t="shared" si="48"/>
        <v>13.56539720126791</v>
      </c>
      <c r="M206" s="17">
        <f t="shared" si="49"/>
        <v>35.430381542421571</v>
      </c>
      <c r="N206" s="36">
        <f t="shared" si="39"/>
        <v>17.707695663272993</v>
      </c>
      <c r="O206" s="18"/>
      <c r="P206" s="19">
        <f t="shared" si="40"/>
        <v>22.781332053852903</v>
      </c>
      <c r="Q206" s="19"/>
      <c r="R206" s="38">
        <f t="shared" si="41"/>
        <v>-2.3459262036218051E-3</v>
      </c>
      <c r="S206" s="16">
        <f t="shared" si="50"/>
        <v>1.0019440146570282</v>
      </c>
      <c r="T206" s="16">
        <f t="shared" si="52"/>
        <v>3.6217592827738923</v>
      </c>
      <c r="U206" s="22">
        <f t="shared" si="42"/>
        <v>4.0602202850867686E-2</v>
      </c>
      <c r="V206" s="22">
        <f t="shared" si="43"/>
        <v>6.335538917605632E-2</v>
      </c>
      <c r="W206" s="22">
        <f t="shared" si="44"/>
        <v>-2.2753186325188635E-2</v>
      </c>
      <c r="Z206" s="37"/>
      <c r="AA206" s="37"/>
    </row>
    <row r="207" spans="1:27">
      <c r="A207" s="61">
        <f t="shared" si="45"/>
        <v>689426</v>
      </c>
      <c r="B207" s="13">
        <v>1887.07</v>
      </c>
      <c r="C207" s="14">
        <v>5.59</v>
      </c>
      <c r="D207" s="15">
        <v>0.23749999999999999</v>
      </c>
      <c r="E207" s="14">
        <v>0.34749999999999998</v>
      </c>
      <c r="F207" s="14">
        <v>7.8970910740000004</v>
      </c>
      <c r="G207" s="15">
        <f t="shared" si="53"/>
        <v>1887.5416666666517</v>
      </c>
      <c r="H207" s="16">
        <f>H201*6/12+H213*6/12</f>
        <v>3.5949999999999998</v>
      </c>
      <c r="I207" s="15">
        <f t="shared" si="46"/>
        <v>222.44680206153595</v>
      </c>
      <c r="J207" s="15">
        <f t="shared" si="47"/>
        <v>9.4510045598595323</v>
      </c>
      <c r="K207" s="17">
        <f t="shared" si="51"/>
        <v>583.04812929857133</v>
      </c>
      <c r="L207" s="15">
        <f t="shared" si="48"/>
        <v>13.828311934952369</v>
      </c>
      <c r="M207" s="17">
        <f t="shared" si="49"/>
        <v>36.244941848167002</v>
      </c>
      <c r="N207" s="36">
        <f t="shared" si="39"/>
        <v>17.431460535613073</v>
      </c>
      <c r="O207" s="18"/>
      <c r="P207" s="19">
        <f t="shared" si="40"/>
        <v>22.416555953423327</v>
      </c>
      <c r="Q207" s="19"/>
      <c r="R207" s="38">
        <f t="shared" si="41"/>
        <v>-3.6613784970699961E-3</v>
      </c>
      <c r="S207" s="16">
        <f t="shared" si="50"/>
        <v>1.0019550419114911</v>
      </c>
      <c r="T207" s="16">
        <f t="shared" si="52"/>
        <v>3.6725183661029361</v>
      </c>
      <c r="U207" s="22">
        <f t="shared" si="42"/>
        <v>4.6458361234887668E-2</v>
      </c>
      <c r="V207" s="22">
        <f t="shared" si="43"/>
        <v>6.2212256832081314E-2</v>
      </c>
      <c r="W207" s="22">
        <f t="shared" si="44"/>
        <v>-1.5753895597193646E-2</v>
      </c>
      <c r="Z207" s="37"/>
      <c r="AA207" s="37"/>
    </row>
    <row r="208" spans="1:27">
      <c r="A208" s="61">
        <f t="shared" si="45"/>
        <v>689457</v>
      </c>
      <c r="B208" s="13">
        <v>1887.08</v>
      </c>
      <c r="C208" s="14">
        <v>5.45</v>
      </c>
      <c r="D208" s="15">
        <v>0.24</v>
      </c>
      <c r="E208" s="14">
        <v>0.35</v>
      </c>
      <c r="F208" s="14">
        <v>7.9922320659999997</v>
      </c>
      <c r="G208" s="15">
        <f t="shared" si="53"/>
        <v>1887.624999999985</v>
      </c>
      <c r="H208" s="16">
        <f>H201*5/12+H213*7/12</f>
        <v>3.6074999999999999</v>
      </c>
      <c r="I208" s="15">
        <f t="shared" si="46"/>
        <v>214.29395578814524</v>
      </c>
      <c r="J208" s="15">
        <f t="shared" si="47"/>
        <v>9.4367980530559379</v>
      </c>
      <c r="K208" s="17">
        <f t="shared" si="51"/>
        <v>563.74017443443438</v>
      </c>
      <c r="L208" s="15">
        <f t="shared" si="48"/>
        <v>13.761997160706576</v>
      </c>
      <c r="M208" s="17">
        <f t="shared" si="49"/>
        <v>36.203497440743497</v>
      </c>
      <c r="N208" s="36">
        <f t="shared" si="39"/>
        <v>16.739849614820709</v>
      </c>
      <c r="O208" s="18"/>
      <c r="P208" s="19">
        <f t="shared" si="40"/>
        <v>21.520614675737033</v>
      </c>
      <c r="Q208" s="19"/>
      <c r="R208" s="38">
        <f t="shared" si="41"/>
        <v>3.4779576235530324E-3</v>
      </c>
      <c r="S208" s="16">
        <f t="shared" si="50"/>
        <v>1.0019660686700782</v>
      </c>
      <c r="T208" s="16">
        <f t="shared" si="52"/>
        <v>3.635894492062445</v>
      </c>
      <c r="U208" s="22">
        <f t="shared" si="42"/>
        <v>5.2268982363676164E-2</v>
      </c>
      <c r="V208" s="22">
        <f t="shared" si="43"/>
        <v>5.88957684251179E-2</v>
      </c>
      <c r="W208" s="22">
        <f t="shared" si="44"/>
        <v>-6.6267860614417362E-3</v>
      </c>
      <c r="Z208" s="37"/>
      <c r="AA208" s="37"/>
    </row>
    <row r="209" spans="1:27">
      <c r="A209" s="61">
        <f t="shared" si="45"/>
        <v>689487</v>
      </c>
      <c r="B209" s="13">
        <v>1887.09</v>
      </c>
      <c r="C209" s="14">
        <v>5.38</v>
      </c>
      <c r="D209" s="15">
        <v>0.24249999999999999</v>
      </c>
      <c r="E209" s="14">
        <v>0.35249999999999998</v>
      </c>
      <c r="F209" s="14">
        <v>7.8970910740000004</v>
      </c>
      <c r="G209" s="15">
        <f t="shared" si="53"/>
        <v>1887.7083333333183</v>
      </c>
      <c r="H209" s="16">
        <f>H201*4/12+H213*8/12</f>
        <v>3.62</v>
      </c>
      <c r="I209" s="15">
        <f t="shared" si="46"/>
        <v>214.09012434544965</v>
      </c>
      <c r="J209" s="15">
        <f t="shared" si="47"/>
        <v>9.6499730769092089</v>
      </c>
      <c r="K209" s="17">
        <f t="shared" si="51"/>
        <v>565.31946218351516</v>
      </c>
      <c r="L209" s="15">
        <f t="shared" si="48"/>
        <v>14.027280452002044</v>
      </c>
      <c r="M209" s="17">
        <f t="shared" si="49"/>
        <v>37.039983349384592</v>
      </c>
      <c r="N209" s="36">
        <f t="shared" si="39"/>
        <v>16.676629667380148</v>
      </c>
      <c r="O209" s="18"/>
      <c r="P209" s="19">
        <f t="shared" si="40"/>
        <v>21.434140136239712</v>
      </c>
      <c r="Q209" s="19"/>
      <c r="R209" s="38">
        <f t="shared" si="41"/>
        <v>3.3621784870726812E-3</v>
      </c>
      <c r="S209" s="16">
        <f t="shared" si="50"/>
        <v>1.0019770949332516</v>
      </c>
      <c r="T209" s="16">
        <f t="shared" si="52"/>
        <v>3.6869328329594402</v>
      </c>
      <c r="U209" s="22">
        <f t="shared" si="42"/>
        <v>5.4261979497677304E-2</v>
      </c>
      <c r="V209" s="22">
        <f t="shared" si="43"/>
        <v>5.4736357356398146E-2</v>
      </c>
      <c r="W209" s="22">
        <f t="shared" si="44"/>
        <v>-4.7437785872084248E-4</v>
      </c>
      <c r="Z209" s="37"/>
      <c r="AA209" s="37"/>
    </row>
    <row r="210" spans="1:27">
      <c r="A210" s="61">
        <f t="shared" si="45"/>
        <v>689214</v>
      </c>
      <c r="B210" s="13">
        <v>1887.1</v>
      </c>
      <c r="C210" s="14">
        <v>5.2</v>
      </c>
      <c r="D210" s="15">
        <v>0.245</v>
      </c>
      <c r="E210" s="14">
        <v>0.35499999999999998</v>
      </c>
      <c r="F210" s="14">
        <v>7.9922320659999997</v>
      </c>
      <c r="G210" s="15">
        <f t="shared" si="53"/>
        <v>1887.7916666666515</v>
      </c>
      <c r="H210" s="16">
        <f>H201*3/12+H213*9/12</f>
        <v>3.6324999999999998</v>
      </c>
      <c r="I210" s="15">
        <f t="shared" si="46"/>
        <v>204.46395781621197</v>
      </c>
      <c r="J210" s="15">
        <f t="shared" si="47"/>
        <v>9.6333980124946024</v>
      </c>
      <c r="K210" s="17">
        <f t="shared" si="51"/>
        <v>542.02072128255486</v>
      </c>
      <c r="L210" s="15">
        <f t="shared" si="48"/>
        <v>13.958597120145239</v>
      </c>
      <c r="M210" s="17">
        <f t="shared" si="49"/>
        <v>37.003337702943647</v>
      </c>
      <c r="N210" s="36">
        <f t="shared" si="39"/>
        <v>15.880666812517312</v>
      </c>
      <c r="O210" s="18"/>
      <c r="P210" s="19">
        <f t="shared" si="40"/>
        <v>20.408601387649558</v>
      </c>
      <c r="Q210" s="19"/>
      <c r="R210" s="38">
        <f t="shared" si="41"/>
        <v>7.4165025414431318E-3</v>
      </c>
      <c r="S210" s="16">
        <f t="shared" si="50"/>
        <v>1.0019881207014731</v>
      </c>
      <c r="T210" s="16">
        <f t="shared" si="52"/>
        <v>3.6502455519905932</v>
      </c>
      <c r="U210" s="22">
        <f t="shared" si="42"/>
        <v>5.7083066914884073E-2</v>
      </c>
      <c r="V210" s="22">
        <f t="shared" si="43"/>
        <v>5.7623650152356376E-2</v>
      </c>
      <c r="W210" s="22">
        <f t="shared" si="44"/>
        <v>-5.4058323747230297E-4</v>
      </c>
      <c r="Z210" s="37"/>
      <c r="AA210" s="37"/>
    </row>
    <row r="211" spans="1:27">
      <c r="A211" s="61">
        <f t="shared" si="45"/>
        <v>689548</v>
      </c>
      <c r="B211" s="13">
        <v>1887.11</v>
      </c>
      <c r="C211" s="14">
        <v>5.3</v>
      </c>
      <c r="D211" s="15">
        <v>0.2475</v>
      </c>
      <c r="E211" s="14">
        <v>0.35749999999999998</v>
      </c>
      <c r="F211" s="14">
        <v>8.0873811569999994</v>
      </c>
      <c r="G211" s="15">
        <f t="shared" si="53"/>
        <v>1887.8749999999848</v>
      </c>
      <c r="H211" s="16">
        <f>H201*2/12+H213*10/12</f>
        <v>3.6450000000000005</v>
      </c>
      <c r="I211" s="15">
        <f t="shared" si="46"/>
        <v>205.94415147088642</v>
      </c>
      <c r="J211" s="15">
        <f t="shared" si="47"/>
        <v>9.6172032998196979</v>
      </c>
      <c r="K211" s="17">
        <f t="shared" si="51"/>
        <v>548.06916751236372</v>
      </c>
      <c r="L211" s="15">
        <f t="shared" si="48"/>
        <v>13.891515877517339</v>
      </c>
      <c r="M211" s="17">
        <f t="shared" si="49"/>
        <v>36.96881648786227</v>
      </c>
      <c r="N211" s="36">
        <f t="shared" si="39"/>
        <v>15.950712201066782</v>
      </c>
      <c r="O211" s="18"/>
      <c r="P211" s="19">
        <f t="shared" si="40"/>
        <v>20.495857279505184</v>
      </c>
      <c r="Q211" s="19"/>
      <c r="R211" s="38">
        <f t="shared" si="41"/>
        <v>1.0122384862189297E-2</v>
      </c>
      <c r="S211" s="16">
        <f t="shared" si="50"/>
        <v>1.0019991459752047</v>
      </c>
      <c r="T211" s="16">
        <f t="shared" si="52"/>
        <v>3.6144716860752424</v>
      </c>
      <c r="U211" s="22">
        <f t="shared" si="42"/>
        <v>5.2464919453968362E-2</v>
      </c>
      <c r="V211" s="22">
        <f t="shared" si="43"/>
        <v>5.8999124724486984E-2</v>
      </c>
      <c r="W211" s="22">
        <f t="shared" si="44"/>
        <v>-6.5342052705186227E-3</v>
      </c>
      <c r="Z211" s="37"/>
      <c r="AA211" s="37"/>
    </row>
    <row r="212" spans="1:27">
      <c r="A212" s="61">
        <f t="shared" si="45"/>
        <v>689579</v>
      </c>
      <c r="B212" s="13">
        <v>1887.12</v>
      </c>
      <c r="C212" s="14">
        <v>5.27</v>
      </c>
      <c r="D212" s="15">
        <v>0.25</v>
      </c>
      <c r="E212" s="14">
        <v>0.36</v>
      </c>
      <c r="F212" s="14">
        <v>8.2776793390000005</v>
      </c>
      <c r="G212" s="15">
        <f t="shared" si="53"/>
        <v>1887.958333333318</v>
      </c>
      <c r="H212" s="16">
        <f>H201*1/12+H213*11/12</f>
        <v>3.6574999999999998</v>
      </c>
      <c r="I212" s="15">
        <f t="shared" si="46"/>
        <v>200.07071392548906</v>
      </c>
      <c r="J212" s="15">
        <f t="shared" si="47"/>
        <v>9.491020584700621</v>
      </c>
      <c r="K212" s="17">
        <f t="shared" si="51"/>
        <v>534.54330612313845</v>
      </c>
      <c r="L212" s="15">
        <f t="shared" si="48"/>
        <v>13.667069641968894</v>
      </c>
      <c r="M212" s="17">
        <f t="shared" si="49"/>
        <v>36.515292258886127</v>
      </c>
      <c r="N212" s="36">
        <f t="shared" si="39"/>
        <v>15.45551345446995</v>
      </c>
      <c r="O212" s="18"/>
      <c r="P212" s="19">
        <f t="shared" si="40"/>
        <v>19.857946875058197</v>
      </c>
      <c r="Q212" s="19"/>
      <c r="R212" s="38">
        <f t="shared" si="41"/>
        <v>1.429702825508912E-2</v>
      </c>
      <c r="S212" s="16">
        <f t="shared" si="50"/>
        <v>1.0020101707549067</v>
      </c>
      <c r="T212" s="16">
        <f t="shared" si="52"/>
        <v>3.5384371951168614</v>
      </c>
      <c r="U212" s="22">
        <f t="shared" si="42"/>
        <v>5.7678975826847001E-2</v>
      </c>
      <c r="V212" s="22">
        <f t="shared" si="43"/>
        <v>6.1586799125739944E-2</v>
      </c>
      <c r="W212" s="22">
        <f t="shared" si="44"/>
        <v>-3.9078232988929429E-3</v>
      </c>
      <c r="Z212" s="37"/>
      <c r="AA212" s="37"/>
    </row>
    <row r="213" spans="1:27">
      <c r="A213" s="61">
        <f t="shared" si="45"/>
        <v>689610</v>
      </c>
      <c r="B213" s="13">
        <v>1888.01</v>
      </c>
      <c r="C213" s="14">
        <v>5.31</v>
      </c>
      <c r="D213" s="15">
        <v>0.24829999999999999</v>
      </c>
      <c r="E213" s="14">
        <v>0.35170000000000001</v>
      </c>
      <c r="F213" s="14">
        <v>8.3728446279999993</v>
      </c>
      <c r="G213" s="15">
        <f t="shared" si="53"/>
        <v>1888.0416666666513</v>
      </c>
      <c r="H213" s="16">
        <v>3.67</v>
      </c>
      <c r="I213" s="15">
        <f t="shared" si="46"/>
        <v>199.29802464262337</v>
      </c>
      <c r="J213" s="15">
        <f t="shared" si="47"/>
        <v>9.3193407756616544</v>
      </c>
      <c r="K213" s="17">
        <f t="shared" si="51"/>
        <v>534.55378601055315</v>
      </c>
      <c r="L213" s="15">
        <f t="shared" si="48"/>
        <v>13.200210031414434</v>
      </c>
      <c r="M213" s="17">
        <f t="shared" si="49"/>
        <v>35.405379762695205</v>
      </c>
      <c r="N213" s="36">
        <f t="shared" si="39"/>
        <v>15.358662514259908</v>
      </c>
      <c r="O213" s="18"/>
      <c r="P213" s="19">
        <f t="shared" si="40"/>
        <v>19.731734100274636</v>
      </c>
      <c r="Q213" s="19"/>
      <c r="R213" s="38">
        <f t="shared" si="41"/>
        <v>1.8720415575164684E-2</v>
      </c>
      <c r="S213" s="16">
        <f t="shared" si="50"/>
        <v>1.0045816690372138</v>
      </c>
      <c r="T213" s="16">
        <f t="shared" si="52"/>
        <v>3.5052515322032569</v>
      </c>
      <c r="U213" s="22">
        <f t="shared" si="42"/>
        <v>6.0865157184430307E-2</v>
      </c>
      <c r="V213" s="22">
        <f t="shared" si="43"/>
        <v>6.2921439888693254E-2</v>
      </c>
      <c r="W213" s="22">
        <f t="shared" si="44"/>
        <v>-2.0562827042629461E-3</v>
      </c>
      <c r="Z213" s="37"/>
      <c r="AA213" s="37"/>
    </row>
    <row r="214" spans="1:27">
      <c r="A214" s="61">
        <f t="shared" si="45"/>
        <v>689639</v>
      </c>
      <c r="B214" s="13">
        <v>1888.02</v>
      </c>
      <c r="C214" s="14">
        <v>5.28</v>
      </c>
      <c r="D214" s="15">
        <v>0.2467</v>
      </c>
      <c r="E214" s="14">
        <v>0.34329999999999999</v>
      </c>
      <c r="F214" s="14">
        <v>8.2776793390000005</v>
      </c>
      <c r="G214" s="15">
        <f t="shared" si="53"/>
        <v>1888.1249999999845</v>
      </c>
      <c r="H214" s="16">
        <f>H213*11/12+H225*1/12</f>
        <v>3.6516666666666664</v>
      </c>
      <c r="I214" s="15">
        <f t="shared" si="46"/>
        <v>200.45035474887712</v>
      </c>
      <c r="J214" s="15">
        <f t="shared" si="47"/>
        <v>9.3657391129825722</v>
      </c>
      <c r="K214" s="17">
        <f t="shared" si="51"/>
        <v>539.73793187127558</v>
      </c>
      <c r="L214" s="15">
        <f t="shared" si="48"/>
        <v>13.033069466910892</v>
      </c>
      <c r="M214" s="17">
        <f t="shared" si="49"/>
        <v>35.093187880948655</v>
      </c>
      <c r="N214" s="36">
        <f t="shared" si="39"/>
        <v>15.418178318820539</v>
      </c>
      <c r="O214" s="18"/>
      <c r="P214" s="19">
        <f t="shared" si="40"/>
        <v>19.807302727374442</v>
      </c>
      <c r="Q214" s="19"/>
      <c r="R214" s="38">
        <f t="shared" si="41"/>
        <v>1.8545973596228914E-2</v>
      </c>
      <c r="S214" s="16">
        <f t="shared" si="50"/>
        <v>1.0045677011853911</v>
      </c>
      <c r="T214" s="16">
        <f t="shared" si="52"/>
        <v>3.5617945950055767</v>
      </c>
      <c r="U214" s="22">
        <f t="shared" si="42"/>
        <v>5.8453781626417234E-2</v>
      </c>
      <c r="V214" s="22">
        <f t="shared" si="43"/>
        <v>6.0198696369751392E-2</v>
      </c>
      <c r="W214" s="22">
        <f t="shared" si="44"/>
        <v>-1.7449147433341583E-3</v>
      </c>
      <c r="Z214" s="37"/>
      <c r="AA214" s="37"/>
    </row>
    <row r="215" spans="1:27">
      <c r="A215" s="61">
        <f t="shared" si="45"/>
        <v>689670</v>
      </c>
      <c r="B215" s="13">
        <v>1888.03</v>
      </c>
      <c r="C215" s="14">
        <v>5.08</v>
      </c>
      <c r="D215" s="15">
        <v>0.245</v>
      </c>
      <c r="E215" s="14">
        <v>0.33500000000000002</v>
      </c>
      <c r="F215" s="14">
        <v>8.2776793390000005</v>
      </c>
      <c r="G215" s="15">
        <f t="shared" si="53"/>
        <v>1888.2083333333178</v>
      </c>
      <c r="H215" s="16">
        <f>H213*10/12+H225*2/12</f>
        <v>3.6333333333333337</v>
      </c>
      <c r="I215" s="15">
        <f t="shared" si="46"/>
        <v>192.8575382811166</v>
      </c>
      <c r="J215" s="15">
        <f t="shared" si="47"/>
        <v>9.3012001730066078</v>
      </c>
      <c r="K215" s="17">
        <f t="shared" si="51"/>
        <v>521.38036805841875</v>
      </c>
      <c r="L215" s="15">
        <f t="shared" si="48"/>
        <v>12.717967583498833</v>
      </c>
      <c r="M215" s="17">
        <f t="shared" si="49"/>
        <v>34.382366791254</v>
      </c>
      <c r="N215" s="36">
        <f t="shared" si="39"/>
        <v>14.808972366946568</v>
      </c>
      <c r="O215" s="18"/>
      <c r="P215" s="19">
        <f t="shared" si="40"/>
        <v>19.026611493191691</v>
      </c>
      <c r="Q215" s="19"/>
      <c r="R215" s="38">
        <f t="shared" si="41"/>
        <v>2.3484775724689662E-2</v>
      </c>
      <c r="S215" s="16">
        <f t="shared" si="50"/>
        <v>1.0045537348950258</v>
      </c>
      <c r="T215" s="16">
        <f t="shared" si="52"/>
        <v>3.5780638083993033</v>
      </c>
      <c r="U215" s="22">
        <f t="shared" si="42"/>
        <v>5.7574262323824676E-2</v>
      </c>
      <c r="V215" s="22">
        <f t="shared" si="43"/>
        <v>6.0195091247454258E-2</v>
      </c>
      <c r="W215" s="22">
        <f t="shared" si="44"/>
        <v>-2.6208289236295812E-3</v>
      </c>
      <c r="Z215" s="37"/>
      <c r="AA215" s="37"/>
    </row>
    <row r="216" spans="1:27">
      <c r="A216" s="61">
        <f t="shared" si="45"/>
        <v>689700</v>
      </c>
      <c r="B216" s="13">
        <v>1888.04</v>
      </c>
      <c r="C216" s="14">
        <v>5.0999999999999996</v>
      </c>
      <c r="D216" s="15">
        <v>0.24329999999999999</v>
      </c>
      <c r="E216" s="14">
        <v>0.32669999999999999</v>
      </c>
      <c r="F216" s="14">
        <v>8.18251405</v>
      </c>
      <c r="G216" s="15">
        <f t="shared" si="53"/>
        <v>1888.2916666666511</v>
      </c>
      <c r="H216" s="16">
        <f>H213*9/12+H225*3/12</f>
        <v>3.6150000000000002</v>
      </c>
      <c r="I216" s="15">
        <f t="shared" si="46"/>
        <v>195.86864626281948</v>
      </c>
      <c r="J216" s="15">
        <f t="shared" si="47"/>
        <v>9.3440865952439189</v>
      </c>
      <c r="K216" s="17">
        <f t="shared" si="51"/>
        <v>531.62584708432485</v>
      </c>
      <c r="L216" s="15">
        <f t="shared" si="48"/>
        <v>12.547115045894731</v>
      </c>
      <c r="M216" s="17">
        <f t="shared" si="49"/>
        <v>34.055326322048806</v>
      </c>
      <c r="N216" s="36">
        <f t="shared" si="39"/>
        <v>15.02010868184446</v>
      </c>
      <c r="O216" s="18"/>
      <c r="P216" s="19">
        <f t="shared" si="40"/>
        <v>19.29957161656764</v>
      </c>
      <c r="Q216" s="19"/>
      <c r="R216" s="38">
        <f t="shared" si="41"/>
        <v>2.2632996042627557E-2</v>
      </c>
      <c r="S216" s="16">
        <f t="shared" si="50"/>
        <v>1.0045397701682555</v>
      </c>
      <c r="T216" s="16">
        <f t="shared" si="52"/>
        <v>3.6361609028814996</v>
      </c>
      <c r="U216" s="22">
        <f t="shared" si="42"/>
        <v>5.404622858914121E-2</v>
      </c>
      <c r="V216" s="22">
        <f t="shared" si="43"/>
        <v>5.8966097231183623E-2</v>
      </c>
      <c r="W216" s="22">
        <f t="shared" si="44"/>
        <v>-4.9198686420424131E-3</v>
      </c>
      <c r="Z216" s="37"/>
      <c r="AA216" s="37"/>
    </row>
    <row r="217" spans="1:27">
      <c r="A217" s="61">
        <f t="shared" si="45"/>
        <v>689731</v>
      </c>
      <c r="B217" s="13">
        <v>1888.05</v>
      </c>
      <c r="C217" s="14">
        <v>5.17</v>
      </c>
      <c r="D217" s="15">
        <v>0.2417</v>
      </c>
      <c r="E217" s="14">
        <v>0.31830000000000003</v>
      </c>
      <c r="F217" s="14">
        <v>8.0873811569999994</v>
      </c>
      <c r="G217" s="15">
        <f t="shared" si="53"/>
        <v>1888.3749999999843</v>
      </c>
      <c r="H217" s="16">
        <f>H213*8/12+H225*4/12</f>
        <v>3.5966666666666667</v>
      </c>
      <c r="I217" s="15">
        <f t="shared" si="46"/>
        <v>200.89269115178922</v>
      </c>
      <c r="J217" s="15">
        <f t="shared" si="47"/>
        <v>9.3918304548138209</v>
      </c>
      <c r="K217" s="17">
        <f t="shared" si="51"/>
        <v>547.3863605571164</v>
      </c>
      <c r="L217" s="15">
        <f t="shared" si="48"/>
        <v>12.36830630437418</v>
      </c>
      <c r="M217" s="17">
        <f t="shared" si="49"/>
        <v>33.700788890779528</v>
      </c>
      <c r="N217" s="36">
        <f t="shared" si="39"/>
        <v>15.387916957229132</v>
      </c>
      <c r="O217" s="18"/>
      <c r="P217" s="19">
        <f t="shared" si="40"/>
        <v>19.772685839694233</v>
      </c>
      <c r="Q217" s="19"/>
      <c r="R217" s="38">
        <f t="shared" si="41"/>
        <v>2.3320027160848557E-2</v>
      </c>
      <c r="S217" s="16">
        <f t="shared" si="50"/>
        <v>1.0045258070072212</v>
      </c>
      <c r="T217" s="16">
        <f t="shared" si="52"/>
        <v>3.6956350386550132</v>
      </c>
      <c r="U217" s="22">
        <f t="shared" si="42"/>
        <v>5.0839347211230734E-2</v>
      </c>
      <c r="V217" s="22">
        <f t="shared" si="43"/>
        <v>5.055071098822439E-2</v>
      </c>
      <c r="W217" s="22">
        <f t="shared" si="44"/>
        <v>2.8863622300634439E-4</v>
      </c>
      <c r="Z217" s="37"/>
      <c r="AA217" s="37"/>
    </row>
    <row r="218" spans="1:27">
      <c r="A218" s="61">
        <f t="shared" si="45"/>
        <v>689761</v>
      </c>
      <c r="B218" s="13">
        <v>1888.06</v>
      </c>
      <c r="C218" s="14">
        <v>5.01</v>
      </c>
      <c r="D218" s="15">
        <v>0.24</v>
      </c>
      <c r="E218" s="14">
        <v>0.31</v>
      </c>
      <c r="F218" s="14">
        <v>7.9922320659999997</v>
      </c>
      <c r="G218" s="15">
        <f t="shared" si="53"/>
        <v>1888.4583333333176</v>
      </c>
      <c r="H218" s="16">
        <f>H213*7/12+H225*5/12</f>
        <v>3.5783333333333331</v>
      </c>
      <c r="I218" s="15">
        <f t="shared" si="46"/>
        <v>196.99315935754271</v>
      </c>
      <c r="J218" s="15">
        <f t="shared" si="47"/>
        <v>9.4367980530559379</v>
      </c>
      <c r="K218" s="17">
        <f t="shared" si="51"/>
        <v>538.90379226740913</v>
      </c>
      <c r="L218" s="15">
        <f t="shared" si="48"/>
        <v>12.189197485197251</v>
      </c>
      <c r="M218" s="17">
        <f t="shared" si="49"/>
        <v>33.34534443171593</v>
      </c>
      <c r="N218" s="36">
        <f t="shared" si="39"/>
        <v>15.077628818434697</v>
      </c>
      <c r="O218" s="18"/>
      <c r="P218" s="19">
        <f t="shared" si="40"/>
        <v>19.375983676114192</v>
      </c>
      <c r="Q218" s="19"/>
      <c r="R218" s="38">
        <f t="shared" si="41"/>
        <v>2.5898537334721208E-2</v>
      </c>
      <c r="S218" s="16">
        <f t="shared" si="50"/>
        <v>1.0045118454140671</v>
      </c>
      <c r="T218" s="16">
        <f t="shared" si="52"/>
        <v>3.7565571530193069</v>
      </c>
      <c r="U218" s="22">
        <f t="shared" si="42"/>
        <v>6.4064534325128486E-2</v>
      </c>
      <c r="V218" s="22">
        <f t="shared" si="43"/>
        <v>5.6469285824678916E-2</v>
      </c>
      <c r="W218" s="22">
        <f t="shared" si="44"/>
        <v>7.5952485004495696E-3</v>
      </c>
      <c r="Z218" s="37"/>
      <c r="AA218" s="37"/>
    </row>
    <row r="219" spans="1:27">
      <c r="A219" s="61">
        <f t="shared" si="45"/>
        <v>689792</v>
      </c>
      <c r="B219" s="13">
        <v>1888.07</v>
      </c>
      <c r="C219" s="14">
        <v>5.14</v>
      </c>
      <c r="D219" s="15">
        <v>0.23830000000000001</v>
      </c>
      <c r="E219" s="14">
        <v>0.30170000000000002</v>
      </c>
      <c r="F219" s="14">
        <v>8.0873811569999994</v>
      </c>
      <c r="G219" s="15">
        <f t="shared" si="53"/>
        <v>1888.5416666666508</v>
      </c>
      <c r="H219" s="16">
        <f>H213*6/12+H225*6/12</f>
        <v>3.5600000000000005</v>
      </c>
      <c r="I219" s="15">
        <f t="shared" si="46"/>
        <v>199.72696953968986</v>
      </c>
      <c r="J219" s="15">
        <f t="shared" si="47"/>
        <v>9.2597153387758944</v>
      </c>
      <c r="K219" s="17">
        <f t="shared" si="51"/>
        <v>548.49347543174463</v>
      </c>
      <c r="L219" s="15">
        <f t="shared" si="48"/>
        <v>11.723273679012536</v>
      </c>
      <c r="M219" s="17">
        <f t="shared" si="49"/>
        <v>32.194646213571467</v>
      </c>
      <c r="N219" s="36">
        <f t="shared" si="39"/>
        <v>15.279642515498178</v>
      </c>
      <c r="O219" s="18"/>
      <c r="P219" s="19">
        <f t="shared" si="40"/>
        <v>19.635009581546456</v>
      </c>
      <c r="Q219" s="19"/>
      <c r="R219" s="38">
        <f t="shared" si="41"/>
        <v>2.5259012921316784E-2</v>
      </c>
      <c r="S219" s="16">
        <f t="shared" si="50"/>
        <v>1.0044978853909405</v>
      </c>
      <c r="T219" s="16">
        <f t="shared" si="52"/>
        <v>3.7291103675228134</v>
      </c>
      <c r="U219" s="22">
        <f t="shared" si="42"/>
        <v>6.4451004161728553E-2</v>
      </c>
      <c r="V219" s="22">
        <f t="shared" si="43"/>
        <v>5.9217498387454715E-2</v>
      </c>
      <c r="W219" s="22">
        <f t="shared" si="44"/>
        <v>5.2335057742738389E-3</v>
      </c>
      <c r="Z219" s="37"/>
      <c r="AA219" s="37"/>
    </row>
    <row r="220" spans="1:27">
      <c r="A220" s="61">
        <f t="shared" si="45"/>
        <v>689823</v>
      </c>
      <c r="B220" s="13">
        <v>1888.08</v>
      </c>
      <c r="C220" s="14">
        <v>5.25</v>
      </c>
      <c r="D220" s="15">
        <v>0.23669999999999999</v>
      </c>
      <c r="E220" s="14">
        <v>0.29330000000000001</v>
      </c>
      <c r="F220" s="14">
        <v>8.0873811569999994</v>
      </c>
      <c r="G220" s="15">
        <f t="shared" si="53"/>
        <v>1888.6249999999841</v>
      </c>
      <c r="H220" s="16">
        <f>H213*5/12+H225*7/12</f>
        <v>3.541666666666667</v>
      </c>
      <c r="I220" s="15">
        <f t="shared" si="46"/>
        <v>204.00128211738752</v>
      </c>
      <c r="J220" s="15">
        <f t="shared" si="47"/>
        <v>9.1975435194639292</v>
      </c>
      <c r="K220" s="17">
        <f t="shared" si="51"/>
        <v>562.33653303882318</v>
      </c>
      <c r="L220" s="15">
        <f t="shared" si="48"/>
        <v>11.396871627624716</v>
      </c>
      <c r="M220" s="17">
        <f t="shared" si="49"/>
        <v>31.41586764576892</v>
      </c>
      <c r="N220" s="36">
        <f t="shared" si="39"/>
        <v>15.602911670088815</v>
      </c>
      <c r="O220" s="18"/>
      <c r="P220" s="19">
        <f t="shared" si="40"/>
        <v>20.049771885586601</v>
      </c>
      <c r="Q220" s="19"/>
      <c r="R220" s="38">
        <f t="shared" si="41"/>
        <v>2.297457519121112E-2</v>
      </c>
      <c r="S220" s="16">
        <f t="shared" si="50"/>
        <v>1.0044839269399921</v>
      </c>
      <c r="T220" s="16">
        <f t="shared" si="52"/>
        <v>3.7458834785660993</v>
      </c>
      <c r="U220" s="22">
        <f t="shared" si="42"/>
        <v>6.6032456333406486E-2</v>
      </c>
      <c r="V220" s="22">
        <f t="shared" si="43"/>
        <v>5.9213019345224716E-2</v>
      </c>
      <c r="W220" s="22">
        <f t="shared" si="44"/>
        <v>6.8194369881817707E-3</v>
      </c>
      <c r="Z220" s="37"/>
      <c r="AA220" s="37"/>
    </row>
    <row r="221" spans="1:27">
      <c r="A221" s="61">
        <f t="shared" si="45"/>
        <v>689853</v>
      </c>
      <c r="B221" s="13">
        <v>1888.09</v>
      </c>
      <c r="C221" s="14">
        <v>5.38</v>
      </c>
      <c r="D221" s="15">
        <v>0.23499999999999999</v>
      </c>
      <c r="E221" s="14">
        <v>0.28499999999999998</v>
      </c>
      <c r="F221" s="14">
        <v>8.0873811569999994</v>
      </c>
      <c r="G221" s="15">
        <f t="shared" si="53"/>
        <v>1888.7083333333173</v>
      </c>
      <c r="H221" s="16">
        <f>H213*4/12+H225*8/12</f>
        <v>3.5233333333333334</v>
      </c>
      <c r="I221" s="15">
        <f t="shared" si="46"/>
        <v>209.05274243648472</v>
      </c>
      <c r="J221" s="15">
        <f t="shared" si="47"/>
        <v>9.1314859614449642</v>
      </c>
      <c r="K221" s="17">
        <f t="shared" si="51"/>
        <v>578.35866124207223</v>
      </c>
      <c r="L221" s="15">
        <f t="shared" si="48"/>
        <v>11.074355314943892</v>
      </c>
      <c r="M221" s="17">
        <f t="shared" si="49"/>
        <v>30.637958820444343</v>
      </c>
      <c r="N221" s="36">
        <f t="shared" si="39"/>
        <v>15.987828821761429</v>
      </c>
      <c r="O221" s="18"/>
      <c r="P221" s="19">
        <f t="shared" si="40"/>
        <v>20.542902549349094</v>
      </c>
      <c r="Q221" s="19"/>
      <c r="R221" s="38">
        <f t="shared" si="41"/>
        <v>2.1614886504528315E-2</v>
      </c>
      <c r="S221" s="16">
        <f t="shared" si="50"/>
        <v>1.0044699700633755</v>
      </c>
      <c r="T221" s="16">
        <f t="shared" si="52"/>
        <v>3.762679746409713</v>
      </c>
      <c r="U221" s="22">
        <f t="shared" si="42"/>
        <v>6.3167783307784164E-2</v>
      </c>
      <c r="V221" s="22">
        <f t="shared" si="43"/>
        <v>5.9208365106472316E-2</v>
      </c>
      <c r="W221" s="22">
        <f t="shared" si="44"/>
        <v>3.9594182013118484E-3</v>
      </c>
      <c r="Z221" s="37"/>
      <c r="AA221" s="37"/>
    </row>
    <row r="222" spans="1:27">
      <c r="A222" s="61">
        <f t="shared" si="45"/>
        <v>689579</v>
      </c>
      <c r="B222" s="13">
        <v>1888.1</v>
      </c>
      <c r="C222" s="14">
        <v>5.35</v>
      </c>
      <c r="D222" s="15">
        <v>0.23330000000000001</v>
      </c>
      <c r="E222" s="14">
        <v>0.2767</v>
      </c>
      <c r="F222" s="14">
        <v>8.18251405</v>
      </c>
      <c r="G222" s="15">
        <f t="shared" si="53"/>
        <v>1888.7916666666506</v>
      </c>
      <c r="H222" s="16">
        <f>H213*3/12+H225*9/12</f>
        <v>3.5049999999999999</v>
      </c>
      <c r="I222" s="15">
        <f t="shared" si="46"/>
        <v>205.47005049138906</v>
      </c>
      <c r="J222" s="15">
        <f t="shared" si="47"/>
        <v>8.9600304261011363</v>
      </c>
      <c r="K222" s="17">
        <f t="shared" si="51"/>
        <v>570.51261101699117</v>
      </c>
      <c r="L222" s="15">
        <f t="shared" si="48"/>
        <v>10.626834200180816</v>
      </c>
      <c r="M222" s="17">
        <f t="shared" si="49"/>
        <v>29.506698966056355</v>
      </c>
      <c r="N222" s="36">
        <f t="shared" si="39"/>
        <v>15.715941874329708</v>
      </c>
      <c r="O222" s="18"/>
      <c r="P222" s="19">
        <f t="shared" si="40"/>
        <v>20.193130565349644</v>
      </c>
      <c r="Q222" s="19"/>
      <c r="R222" s="38">
        <f t="shared" si="41"/>
        <v>2.5156877140990894E-2</v>
      </c>
      <c r="S222" s="16">
        <f t="shared" si="50"/>
        <v>1.0044560147632471</v>
      </c>
      <c r="T222" s="16">
        <f t="shared" si="52"/>
        <v>3.7355569804328068</v>
      </c>
      <c r="U222" s="22">
        <f t="shared" si="42"/>
        <v>6.2710974958625654E-2</v>
      </c>
      <c r="V222" s="22">
        <f t="shared" si="43"/>
        <v>6.044294371587311E-2</v>
      </c>
      <c r="W222" s="22">
        <f t="shared" si="44"/>
        <v>2.268031242752544E-3</v>
      </c>
      <c r="Z222" s="37"/>
      <c r="AA222" s="37"/>
    </row>
    <row r="223" spans="1:27">
      <c r="A223" s="61">
        <f t="shared" si="45"/>
        <v>689914</v>
      </c>
      <c r="B223" s="13">
        <v>1888.11</v>
      </c>
      <c r="C223" s="14">
        <v>5.24</v>
      </c>
      <c r="D223" s="15">
        <v>0.23169999999999999</v>
      </c>
      <c r="E223" s="14">
        <v>0.26829999999999998</v>
      </c>
      <c r="F223" s="14">
        <v>8.2776793390000005</v>
      </c>
      <c r="G223" s="15">
        <f t="shared" si="53"/>
        <v>1888.8749999999839</v>
      </c>
      <c r="H223" s="16">
        <f>H213*2/12+H225*10/12</f>
        <v>3.4866666666666668</v>
      </c>
      <c r="I223" s="15">
        <f t="shared" si="46"/>
        <v>198.93179145532503</v>
      </c>
      <c r="J223" s="15">
        <f t="shared" si="47"/>
        <v>8.7962778779005344</v>
      </c>
      <c r="K223" s="17">
        <f t="shared" si="51"/>
        <v>554.3936668141564</v>
      </c>
      <c r="L223" s="15">
        <f t="shared" si="48"/>
        <v>10.185763291500704</v>
      </c>
      <c r="M223" s="17">
        <f t="shared" si="49"/>
        <v>28.386225344701931</v>
      </c>
      <c r="N223" s="36">
        <f t="shared" si="39"/>
        <v>15.223749016946289</v>
      </c>
      <c r="O223" s="18"/>
      <c r="P223" s="19">
        <f t="shared" si="40"/>
        <v>19.562485773849474</v>
      </c>
      <c r="Q223" s="19"/>
      <c r="R223" s="38">
        <f t="shared" si="41"/>
        <v>2.9677725599002627E-2</v>
      </c>
      <c r="S223" s="16">
        <f t="shared" si="50"/>
        <v>1.0044420610417675</v>
      </c>
      <c r="T223" s="16">
        <f t="shared" si="52"/>
        <v>3.7090650494671742</v>
      </c>
      <c r="U223" s="22">
        <f t="shared" si="42"/>
        <v>6.9559615555549792E-2</v>
      </c>
      <c r="V223" s="22">
        <f t="shared" si="43"/>
        <v>6.1664849508068054E-2</v>
      </c>
      <c r="W223" s="22">
        <f t="shared" si="44"/>
        <v>7.8947660474817383E-3</v>
      </c>
      <c r="Z223" s="37"/>
      <c r="AA223" s="37"/>
    </row>
    <row r="224" spans="1:27">
      <c r="A224" s="61">
        <f t="shared" si="45"/>
        <v>689945</v>
      </c>
      <c r="B224" s="13">
        <v>1888.12</v>
      </c>
      <c r="C224" s="14">
        <v>5.14</v>
      </c>
      <c r="D224" s="15">
        <v>0.23</v>
      </c>
      <c r="E224" s="14">
        <v>0.26</v>
      </c>
      <c r="F224" s="14">
        <v>8.2776793390000005</v>
      </c>
      <c r="G224" s="15">
        <f t="shared" si="53"/>
        <v>1888.9583333333171</v>
      </c>
      <c r="H224" s="16">
        <f>H213*1/12+H225*11/12</f>
        <v>3.4683333333333333</v>
      </c>
      <c r="I224" s="15">
        <f t="shared" si="46"/>
        <v>195.13538322144476</v>
      </c>
      <c r="J224" s="15">
        <f t="shared" si="47"/>
        <v>8.7317389379245718</v>
      </c>
      <c r="K224" s="17">
        <f t="shared" si="51"/>
        <v>545.84147443486665</v>
      </c>
      <c r="L224" s="15">
        <f t="shared" si="48"/>
        <v>9.8706614080886457</v>
      </c>
      <c r="M224" s="17">
        <f t="shared" si="49"/>
        <v>27.610658239895979</v>
      </c>
      <c r="N224" s="36">
        <f t="shared" si="39"/>
        <v>14.946748301089233</v>
      </c>
      <c r="O224" s="18"/>
      <c r="P224" s="19">
        <f t="shared" si="40"/>
        <v>19.210201901691878</v>
      </c>
      <c r="Q224" s="19"/>
      <c r="R224" s="38">
        <f t="shared" si="41"/>
        <v>3.3377840719047036E-2</v>
      </c>
      <c r="S224" s="16">
        <f t="shared" si="50"/>
        <v>1.0044281089010998</v>
      </c>
      <c r="T224" s="16">
        <f t="shared" si="52"/>
        <v>3.7255409428247939</v>
      </c>
      <c r="U224" s="22">
        <f t="shared" si="42"/>
        <v>7.6479390673240166E-2</v>
      </c>
      <c r="V224" s="22">
        <f t="shared" si="43"/>
        <v>6.0154745703598023E-2</v>
      </c>
      <c r="W224" s="22">
        <f t="shared" si="44"/>
        <v>1.6324644969642144E-2</v>
      </c>
      <c r="Z224" s="37"/>
      <c r="AA224" s="37"/>
    </row>
    <row r="225" spans="1:27">
      <c r="A225" s="61">
        <f t="shared" si="45"/>
        <v>689976</v>
      </c>
      <c r="B225" s="13">
        <v>1889.01</v>
      </c>
      <c r="C225" s="14">
        <v>5.24</v>
      </c>
      <c r="D225" s="15">
        <v>0.22919999999999999</v>
      </c>
      <c r="E225" s="14">
        <v>0.26329999999999998</v>
      </c>
      <c r="F225" s="14">
        <v>7.9922320659999997</v>
      </c>
      <c r="G225" s="15">
        <f t="shared" si="53"/>
        <v>1889.0416666666504</v>
      </c>
      <c r="H225" s="16">
        <v>3.45</v>
      </c>
      <c r="I225" s="15">
        <f t="shared" si="46"/>
        <v>206.03675749172132</v>
      </c>
      <c r="J225" s="15">
        <f t="shared" si="47"/>
        <v>9.0121421406684199</v>
      </c>
      <c r="K225" s="17">
        <f t="shared" si="51"/>
        <v>578.43605319795768</v>
      </c>
      <c r="L225" s="15">
        <f t="shared" si="48"/>
        <v>10.352953864040117</v>
      </c>
      <c r="M225" s="17">
        <f t="shared" si="49"/>
        <v>29.065307787599664</v>
      </c>
      <c r="N225" s="36">
        <f t="shared" si="39"/>
        <v>15.802286071028171</v>
      </c>
      <c r="O225" s="18"/>
      <c r="P225" s="19">
        <f t="shared" si="40"/>
        <v>20.312198653655685</v>
      </c>
      <c r="Q225" s="19"/>
      <c r="R225" s="38">
        <f t="shared" si="41"/>
        <v>2.5278875559769418E-2</v>
      </c>
      <c r="S225" s="16">
        <f t="shared" si="50"/>
        <v>1.0030847289110842</v>
      </c>
      <c r="T225" s="16">
        <f t="shared" si="52"/>
        <v>3.8756871353847919</v>
      </c>
      <c r="U225" s="22">
        <f t="shared" si="42"/>
        <v>7.8429383860419977E-2</v>
      </c>
      <c r="V225" s="22">
        <f t="shared" si="43"/>
        <v>5.6435569327559776E-2</v>
      </c>
      <c r="W225" s="22">
        <f t="shared" si="44"/>
        <v>2.1993814532860201E-2</v>
      </c>
      <c r="Z225" s="37"/>
      <c r="AA225" s="37"/>
    </row>
    <row r="226" spans="1:27">
      <c r="A226" s="61">
        <f t="shared" si="45"/>
        <v>690004</v>
      </c>
      <c r="B226" s="13">
        <v>1889.02</v>
      </c>
      <c r="C226" s="14">
        <v>5.3</v>
      </c>
      <c r="D226" s="15">
        <v>0.2283</v>
      </c>
      <c r="E226" s="14">
        <v>0.26669999999999999</v>
      </c>
      <c r="F226" s="14">
        <v>7.8970910740000004</v>
      </c>
      <c r="G226" s="15">
        <f t="shared" si="53"/>
        <v>1889.1249999999836</v>
      </c>
      <c r="H226" s="16">
        <f>H225*11/12+H237*1/12</f>
        <v>3.4475000000000002</v>
      </c>
      <c r="I226" s="15">
        <f t="shared" si="46"/>
        <v>210.90662807265485</v>
      </c>
      <c r="J226" s="15">
        <f t="shared" si="47"/>
        <v>9.0849024884881331</v>
      </c>
      <c r="K226" s="17">
        <f t="shared" si="51"/>
        <v>594.23337185590765</v>
      </c>
      <c r="L226" s="15">
        <f t="shared" si="48"/>
        <v>10.612980699429633</v>
      </c>
      <c r="M226" s="17">
        <f t="shared" si="49"/>
        <v>29.90227174980577</v>
      </c>
      <c r="N226" s="36">
        <f t="shared" si="39"/>
        <v>16.192720447849002</v>
      </c>
      <c r="O226" s="18"/>
      <c r="P226" s="19">
        <f t="shared" si="40"/>
        <v>20.813307687489544</v>
      </c>
      <c r="Q226" s="19"/>
      <c r="R226" s="38">
        <f t="shared" si="41"/>
        <v>2.1448301616429674E-2</v>
      </c>
      <c r="S226" s="16">
        <f t="shared" si="50"/>
        <v>1.0030826702487605</v>
      </c>
      <c r="T226" s="16">
        <f t="shared" si="52"/>
        <v>3.934479341090042</v>
      </c>
      <c r="U226" s="22">
        <f t="shared" si="42"/>
        <v>7.6820241835158676E-2</v>
      </c>
      <c r="V226" s="22">
        <f t="shared" si="43"/>
        <v>5.2154149905759173E-2</v>
      </c>
      <c r="W226" s="22">
        <f t="shared" si="44"/>
        <v>2.4666091929399503E-2</v>
      </c>
      <c r="Z226" s="37"/>
      <c r="AA226" s="37"/>
    </row>
    <row r="227" spans="1:27">
      <c r="A227" s="61">
        <f t="shared" si="45"/>
        <v>690035</v>
      </c>
      <c r="B227" s="13">
        <v>1889.03</v>
      </c>
      <c r="C227" s="14">
        <v>5.19</v>
      </c>
      <c r="D227" s="15">
        <v>0.22750000000000001</v>
      </c>
      <c r="E227" s="14">
        <v>0.27</v>
      </c>
      <c r="F227" s="14">
        <v>7.8019419829999999</v>
      </c>
      <c r="G227" s="15">
        <f t="shared" si="53"/>
        <v>1889.2083333333169</v>
      </c>
      <c r="H227" s="16">
        <f>H225*10/12+H237*2/12</f>
        <v>3.4449999999999998</v>
      </c>
      <c r="I227" s="15">
        <f t="shared" si="46"/>
        <v>209.04806246365555</v>
      </c>
      <c r="J227" s="15">
        <f t="shared" si="47"/>
        <v>9.1634747997074442</v>
      </c>
      <c r="K227" s="17">
        <f t="shared" si="51"/>
        <v>591.14835028063476</v>
      </c>
      <c r="L227" s="15">
        <f t="shared" si="48"/>
        <v>10.875332729323123</v>
      </c>
      <c r="M227" s="17">
        <f t="shared" si="49"/>
        <v>30.753382384541695</v>
      </c>
      <c r="N227" s="36">
        <f t="shared" si="39"/>
        <v>16.065045360769293</v>
      </c>
      <c r="O227" s="18"/>
      <c r="P227" s="19">
        <f t="shared" si="40"/>
        <v>20.648519003321088</v>
      </c>
      <c r="Q227" s="19"/>
      <c r="R227" s="38">
        <f t="shared" si="41"/>
        <v>2.1895429954547851E-2</v>
      </c>
      <c r="S227" s="16">
        <f t="shared" si="50"/>
        <v>1.0030806115904525</v>
      </c>
      <c r="T227" s="16">
        <f t="shared" si="52"/>
        <v>3.9947391586357051</v>
      </c>
      <c r="U227" s="22">
        <f t="shared" si="42"/>
        <v>7.9191928111553622E-2</v>
      </c>
      <c r="V227" s="22">
        <f t="shared" si="43"/>
        <v>5.0790327947483505E-2</v>
      </c>
      <c r="W227" s="22">
        <f t="shared" si="44"/>
        <v>2.8401600164070118E-2</v>
      </c>
      <c r="Z227" s="37"/>
      <c r="AA227" s="37"/>
    </row>
    <row r="228" spans="1:27">
      <c r="A228" s="61">
        <f t="shared" si="45"/>
        <v>690065</v>
      </c>
      <c r="B228" s="13">
        <v>1889.04</v>
      </c>
      <c r="C228" s="14">
        <v>5.18</v>
      </c>
      <c r="D228" s="15">
        <v>0.22670000000000001</v>
      </c>
      <c r="E228" s="14">
        <v>0.27329999999999999</v>
      </c>
      <c r="F228" s="14">
        <v>7.8019419829999999</v>
      </c>
      <c r="G228" s="15">
        <f t="shared" si="53"/>
        <v>1889.2916666666501</v>
      </c>
      <c r="H228" s="16">
        <f>H225*9/12+H237*3/12</f>
        <v>3.4424999999999999</v>
      </c>
      <c r="I228" s="15">
        <f t="shared" si="46"/>
        <v>208.6452723625695</v>
      </c>
      <c r="J228" s="15">
        <f t="shared" si="47"/>
        <v>9.131251591620563</v>
      </c>
      <c r="K228" s="17">
        <f t="shared" si="51"/>
        <v>592.1611237066935</v>
      </c>
      <c r="L228" s="15">
        <f t="shared" si="48"/>
        <v>11.008253462681514</v>
      </c>
      <c r="M228" s="17">
        <f t="shared" si="49"/>
        <v>31.242786700586745</v>
      </c>
      <c r="N228" s="36">
        <f t="shared" si="39"/>
        <v>16.050104533967488</v>
      </c>
      <c r="O228" s="18"/>
      <c r="P228" s="19">
        <f t="shared" si="40"/>
        <v>20.626458817142197</v>
      </c>
      <c r="Q228" s="19"/>
      <c r="R228" s="38">
        <f t="shared" si="41"/>
        <v>2.3128536760698454E-2</v>
      </c>
      <c r="S228" s="16">
        <f t="shared" si="50"/>
        <v>1.0030785529361603</v>
      </c>
      <c r="T228" s="16">
        <f t="shared" si="52"/>
        <v>4.0070453983886329</v>
      </c>
      <c r="U228" s="22">
        <f t="shared" si="42"/>
        <v>7.9161366698754065E-2</v>
      </c>
      <c r="V228" s="22">
        <f t="shared" si="43"/>
        <v>4.9273221183053328E-2</v>
      </c>
      <c r="W228" s="22">
        <f t="shared" si="44"/>
        <v>2.9888145515700737E-2</v>
      </c>
      <c r="Z228" s="37"/>
      <c r="AA228" s="37"/>
    </row>
    <row r="229" spans="1:27">
      <c r="A229" s="61">
        <f t="shared" si="45"/>
        <v>690096</v>
      </c>
      <c r="B229" s="13">
        <v>1889.05</v>
      </c>
      <c r="C229" s="14">
        <v>5.32</v>
      </c>
      <c r="D229" s="15">
        <v>0.2258</v>
      </c>
      <c r="E229" s="14">
        <v>0.2767</v>
      </c>
      <c r="F229" s="14">
        <v>7.6116519010000001</v>
      </c>
      <c r="G229" s="15">
        <f t="shared" si="53"/>
        <v>1889.3749999999834</v>
      </c>
      <c r="H229" s="16">
        <f>H225*8/12+H237*4/12</f>
        <v>3.4400000000000004</v>
      </c>
      <c r="I229" s="15">
        <f t="shared" si="46"/>
        <v>219.64140790258148</v>
      </c>
      <c r="J229" s="15">
        <f t="shared" si="47"/>
        <v>9.3223740421809964</v>
      </c>
      <c r="K229" s="17">
        <f t="shared" si="51"/>
        <v>625.57435591767455</v>
      </c>
      <c r="L229" s="15">
        <f t="shared" si="48"/>
        <v>11.423830369669981</v>
      </c>
      <c r="M229" s="17">
        <f t="shared" si="49"/>
        <v>32.536921857597846</v>
      </c>
      <c r="N229" s="36">
        <f t="shared" si="39"/>
        <v>16.915421076068384</v>
      </c>
      <c r="O229" s="18"/>
      <c r="P229" s="19">
        <f t="shared" si="40"/>
        <v>21.731410413817347</v>
      </c>
      <c r="Q229" s="19"/>
      <c r="R229" s="38">
        <f t="shared" si="41"/>
        <v>1.7511818172382072E-2</v>
      </c>
      <c r="S229" s="16">
        <f t="shared" si="50"/>
        <v>1.0030764942858854</v>
      </c>
      <c r="T229" s="16">
        <f t="shared" si="52"/>
        <v>4.1198651903935755</v>
      </c>
      <c r="U229" s="22">
        <f t="shared" si="42"/>
        <v>6.8988386709887273E-2</v>
      </c>
      <c r="V229" s="22">
        <f t="shared" si="43"/>
        <v>4.6597834745883082E-2</v>
      </c>
      <c r="W229" s="22">
        <f t="shared" si="44"/>
        <v>2.2390551964004191E-2</v>
      </c>
      <c r="Z229" s="37"/>
      <c r="AA229" s="37"/>
    </row>
    <row r="230" spans="1:27">
      <c r="A230" s="61">
        <f t="shared" si="45"/>
        <v>690126</v>
      </c>
      <c r="B230" s="13">
        <v>1889.06</v>
      </c>
      <c r="C230" s="14">
        <v>5.41</v>
      </c>
      <c r="D230" s="15">
        <v>0.22500000000000001</v>
      </c>
      <c r="E230" s="14">
        <v>0.28000000000000003</v>
      </c>
      <c r="F230" s="14">
        <v>7.6116519010000001</v>
      </c>
      <c r="G230" s="15">
        <f t="shared" si="53"/>
        <v>1889.4583333333167</v>
      </c>
      <c r="H230" s="16">
        <f>H225*7/12+H237*5/12</f>
        <v>3.4375</v>
      </c>
      <c r="I230" s="15">
        <f t="shared" si="46"/>
        <v>223.35714600619656</v>
      </c>
      <c r="J230" s="15">
        <f t="shared" si="47"/>
        <v>9.2893452590377503</v>
      </c>
      <c r="K230" s="17">
        <f t="shared" si="51"/>
        <v>638.36217757294651</v>
      </c>
      <c r="L230" s="15">
        <f t="shared" si="48"/>
        <v>11.560074100135868</v>
      </c>
      <c r="M230" s="17">
        <f t="shared" si="49"/>
        <v>33.039077582333654</v>
      </c>
      <c r="N230" s="36">
        <f t="shared" si="39"/>
        <v>17.219302943947689</v>
      </c>
      <c r="O230" s="18"/>
      <c r="P230" s="19">
        <f t="shared" si="40"/>
        <v>22.110623383995293</v>
      </c>
      <c r="Q230" s="19"/>
      <c r="R230" s="38">
        <f t="shared" si="41"/>
        <v>1.765522513178451E-2</v>
      </c>
      <c r="S230" s="16">
        <f t="shared" si="50"/>
        <v>1.0030744356396279</v>
      </c>
      <c r="T230" s="16">
        <f t="shared" si="52"/>
        <v>4.1325399321104399</v>
      </c>
      <c r="U230" s="22">
        <f t="shared" si="42"/>
        <v>6.3268517995436868E-2</v>
      </c>
      <c r="V230" s="22">
        <f t="shared" si="43"/>
        <v>4.5106915051926988E-2</v>
      </c>
      <c r="W230" s="22">
        <f t="shared" si="44"/>
        <v>1.816160294350988E-2</v>
      </c>
      <c r="Z230" s="37"/>
      <c r="AA230" s="37"/>
    </row>
    <row r="231" spans="1:27">
      <c r="A231" s="61">
        <f t="shared" si="45"/>
        <v>690157</v>
      </c>
      <c r="B231" s="13">
        <v>1889.07</v>
      </c>
      <c r="C231" s="14">
        <v>5.3</v>
      </c>
      <c r="D231" s="15">
        <v>0.22420000000000001</v>
      </c>
      <c r="E231" s="14">
        <v>0.2833</v>
      </c>
      <c r="F231" s="14">
        <v>7.6116519010000001</v>
      </c>
      <c r="G231" s="15">
        <f t="shared" si="53"/>
        <v>1889.5416666666499</v>
      </c>
      <c r="H231" s="16">
        <f>H225*6/12+H237*6/12</f>
        <v>3.4350000000000005</v>
      </c>
      <c r="I231" s="15">
        <f t="shared" si="46"/>
        <v>218.81568832400032</v>
      </c>
      <c r="J231" s="15">
        <f t="shared" si="47"/>
        <v>9.2563164758945042</v>
      </c>
      <c r="K231" s="17">
        <f t="shared" si="51"/>
        <v>627.58711173523182</v>
      </c>
      <c r="L231" s="15">
        <f t="shared" si="48"/>
        <v>11.696317830601753</v>
      </c>
      <c r="M231" s="17">
        <f t="shared" si="49"/>
        <v>33.546307312187018</v>
      </c>
      <c r="N231" s="36">
        <f t="shared" si="39"/>
        <v>16.889214491107523</v>
      </c>
      <c r="O231" s="18"/>
      <c r="P231" s="19">
        <f t="shared" si="40"/>
        <v>21.675368705170953</v>
      </c>
      <c r="Q231" s="19"/>
      <c r="R231" s="38">
        <f t="shared" si="41"/>
        <v>1.7653549602927893E-2</v>
      </c>
      <c r="S231" s="16">
        <f t="shared" si="50"/>
        <v>1.003072376997389</v>
      </c>
      <c r="T231" s="16">
        <f t="shared" si="52"/>
        <v>4.1452451601599059</v>
      </c>
      <c r="U231" s="22">
        <f t="shared" si="42"/>
        <v>6.7585212009594775E-2</v>
      </c>
      <c r="V231" s="22">
        <f t="shared" si="43"/>
        <v>4.363725864485013E-2</v>
      </c>
      <c r="W231" s="22">
        <f t="shared" si="44"/>
        <v>2.3947953364744645E-2</v>
      </c>
      <c r="Z231" s="37"/>
      <c r="AA231" s="37"/>
    </row>
    <row r="232" spans="1:27">
      <c r="A232" s="61">
        <f t="shared" si="45"/>
        <v>690188</v>
      </c>
      <c r="B232" s="13">
        <v>1889.08</v>
      </c>
      <c r="C232" s="14">
        <v>5.37</v>
      </c>
      <c r="D232" s="15">
        <v>0.2233</v>
      </c>
      <c r="E232" s="14">
        <v>0.28670000000000001</v>
      </c>
      <c r="F232" s="14">
        <v>7.6116519010000001</v>
      </c>
      <c r="G232" s="15">
        <f t="shared" si="53"/>
        <v>1889.6249999999832</v>
      </c>
      <c r="H232" s="16">
        <f>H225*5/12+H237*7/12</f>
        <v>3.4325000000000001</v>
      </c>
      <c r="I232" s="15">
        <f t="shared" si="46"/>
        <v>221.7057068490343</v>
      </c>
      <c r="J232" s="15">
        <f t="shared" si="47"/>
        <v>9.2191590948583535</v>
      </c>
      <c r="K232" s="17">
        <f t="shared" si="51"/>
        <v>638.07946041303182</v>
      </c>
      <c r="L232" s="15">
        <f t="shared" si="48"/>
        <v>11.836690158960547</v>
      </c>
      <c r="M232" s="17">
        <f t="shared" si="49"/>
        <v>34.066551452591476</v>
      </c>
      <c r="N232" s="36">
        <f t="shared" si="39"/>
        <v>17.131853975345734</v>
      </c>
      <c r="O232" s="18"/>
      <c r="P232" s="19">
        <f t="shared" si="40"/>
        <v>21.973135389628155</v>
      </c>
      <c r="Q232" s="19"/>
      <c r="R232" s="38">
        <f t="shared" si="41"/>
        <v>1.6839963503965147E-2</v>
      </c>
      <c r="S232" s="16">
        <f t="shared" si="50"/>
        <v>1.0030703183591692</v>
      </c>
      <c r="T232" s="16">
        <f t="shared" si="52"/>
        <v>4.157980916038519</v>
      </c>
      <c r="U232" s="22">
        <f t="shared" si="42"/>
        <v>6.7390705049081179E-2</v>
      </c>
      <c r="V232" s="22">
        <f t="shared" si="43"/>
        <v>4.2188412475791415E-2</v>
      </c>
      <c r="W232" s="22">
        <f t="shared" si="44"/>
        <v>2.5202292573289764E-2</v>
      </c>
      <c r="Z232" s="37"/>
      <c r="AA232" s="37"/>
    </row>
    <row r="233" spans="1:27">
      <c r="A233" s="61">
        <f t="shared" si="45"/>
        <v>690218</v>
      </c>
      <c r="B233" s="13">
        <v>1889.09</v>
      </c>
      <c r="C233" s="14">
        <v>5.5</v>
      </c>
      <c r="D233" s="15">
        <v>0.2225</v>
      </c>
      <c r="E233" s="14">
        <v>0.28999999999999998</v>
      </c>
      <c r="F233" s="14">
        <v>7.7067928930000003</v>
      </c>
      <c r="G233" s="15">
        <f t="shared" si="53"/>
        <v>1889.7083333333164</v>
      </c>
      <c r="H233" s="16">
        <f>H225*4/12+H237*8/12</f>
        <v>3.4299999999999997</v>
      </c>
      <c r="I233" s="15">
        <f t="shared" si="46"/>
        <v>224.26965068308613</v>
      </c>
      <c r="J233" s="15">
        <f t="shared" si="47"/>
        <v>9.0727267776339389</v>
      </c>
      <c r="K233" s="17">
        <f t="shared" si="51"/>
        <v>647.63458935174049</v>
      </c>
      <c r="L233" s="15">
        <f t="shared" si="48"/>
        <v>11.825127036017266</v>
      </c>
      <c r="M233" s="17">
        <f t="shared" si="49"/>
        <v>34.148005620364493</v>
      </c>
      <c r="N233" s="36">
        <f t="shared" si="39"/>
        <v>17.350788026348607</v>
      </c>
      <c r="O233" s="18"/>
      <c r="P233" s="19">
        <f t="shared" si="40"/>
        <v>22.236764738619268</v>
      </c>
      <c r="Q233" s="19"/>
      <c r="R233" s="38">
        <f t="shared" si="41"/>
        <v>1.3960101329211362E-2</v>
      </c>
      <c r="S233" s="16">
        <f t="shared" si="50"/>
        <v>1.0030682597249694</v>
      </c>
      <c r="T233" s="16">
        <f t="shared" si="52"/>
        <v>4.1192590235257391</v>
      </c>
      <c r="U233" s="22">
        <f t="shared" si="42"/>
        <v>6.0867239445564492E-2</v>
      </c>
      <c r="V233" s="22">
        <f t="shared" si="43"/>
        <v>3.9418328540952619E-2</v>
      </c>
      <c r="W233" s="22">
        <f t="shared" si="44"/>
        <v>2.1448910904611873E-2</v>
      </c>
      <c r="Z233" s="37"/>
      <c r="AA233" s="37"/>
    </row>
    <row r="234" spans="1:27">
      <c r="A234" s="61">
        <f t="shared" si="45"/>
        <v>689945</v>
      </c>
      <c r="B234" s="13">
        <v>1889.1</v>
      </c>
      <c r="C234" s="14">
        <v>5.4</v>
      </c>
      <c r="D234" s="15">
        <v>0.22170000000000001</v>
      </c>
      <c r="E234" s="14">
        <v>0.29330000000000001</v>
      </c>
      <c r="F234" s="14">
        <v>7.7067928930000003</v>
      </c>
      <c r="G234" s="15">
        <f t="shared" si="53"/>
        <v>1889.7916666666497</v>
      </c>
      <c r="H234" s="16">
        <f>H225*3/12+H237*9/12</f>
        <v>3.4275000000000002</v>
      </c>
      <c r="I234" s="15">
        <f t="shared" si="46"/>
        <v>220.19202067066638</v>
      </c>
      <c r="J234" s="15">
        <f t="shared" si="47"/>
        <v>9.0401057375345797</v>
      </c>
      <c r="K234" s="17">
        <f t="shared" si="51"/>
        <v>638.0348784613949</v>
      </c>
      <c r="L234" s="15">
        <f t="shared" si="48"/>
        <v>11.959688826427119</v>
      </c>
      <c r="M234" s="17">
        <f t="shared" si="49"/>
        <v>34.654746269023534</v>
      </c>
      <c r="N234" s="36">
        <f t="shared" si="39"/>
        <v>17.053214402955497</v>
      </c>
      <c r="O234" s="18"/>
      <c r="P234" s="19">
        <f t="shared" si="40"/>
        <v>21.840470810168487</v>
      </c>
      <c r="Q234" s="19"/>
      <c r="R234" s="38">
        <f t="shared" si="41"/>
        <v>9.5907592579841799E-3</v>
      </c>
      <c r="S234" s="16">
        <f t="shared" si="50"/>
        <v>1.0030662010947902</v>
      </c>
      <c r="T234" s="16">
        <f t="shared" si="52"/>
        <v>4.1318979800843403</v>
      </c>
      <c r="U234" s="22">
        <f t="shared" si="42"/>
        <v>6.092296094744909E-2</v>
      </c>
      <c r="V234" s="22">
        <f t="shared" si="43"/>
        <v>3.8043920536298348E-2</v>
      </c>
      <c r="W234" s="22">
        <f t="shared" si="44"/>
        <v>2.2879040411150742E-2</v>
      </c>
      <c r="Z234" s="37"/>
      <c r="AA234" s="37"/>
    </row>
    <row r="235" spans="1:27">
      <c r="A235" s="61">
        <f t="shared" si="45"/>
        <v>690279</v>
      </c>
      <c r="B235" s="13">
        <v>1889.11</v>
      </c>
      <c r="C235" s="14">
        <v>5.35</v>
      </c>
      <c r="D235" s="15">
        <v>0.2208</v>
      </c>
      <c r="E235" s="14">
        <v>0.29670000000000002</v>
      </c>
      <c r="F235" s="14">
        <v>7.7067928930000003</v>
      </c>
      <c r="G235" s="15">
        <f t="shared" si="53"/>
        <v>1889.8749999999829</v>
      </c>
      <c r="H235" s="16">
        <f>H225*2/12+H237*10/12</f>
        <v>3.4250000000000003</v>
      </c>
      <c r="I235" s="15">
        <f t="shared" si="46"/>
        <v>218.15320566445646</v>
      </c>
      <c r="J235" s="15">
        <f t="shared" si="47"/>
        <v>9.0034070674228026</v>
      </c>
      <c r="K235" s="17">
        <f t="shared" si="51"/>
        <v>634.30119287632442</v>
      </c>
      <c r="L235" s="15">
        <f t="shared" si="48"/>
        <v>12.098328246849391</v>
      </c>
      <c r="M235" s="17">
        <f t="shared" si="49"/>
        <v>35.177039986244012</v>
      </c>
      <c r="N235" s="36">
        <f t="shared" si="39"/>
        <v>16.906021170249375</v>
      </c>
      <c r="O235" s="18"/>
      <c r="P235" s="19">
        <f t="shared" si="40"/>
        <v>21.638643677166296</v>
      </c>
      <c r="Q235" s="19"/>
      <c r="R235" s="38">
        <f t="shared" si="41"/>
        <v>5.0333918368153374E-3</v>
      </c>
      <c r="S235" s="16">
        <f t="shared" si="50"/>
        <v>1.0030641424686324</v>
      </c>
      <c r="T235" s="16">
        <f t="shared" si="52"/>
        <v>4.1445672101944364</v>
      </c>
      <c r="U235" s="22">
        <f t="shared" si="42"/>
        <v>6.2520222349584431E-2</v>
      </c>
      <c r="V235" s="22">
        <f t="shared" si="43"/>
        <v>3.6687601738395026E-2</v>
      </c>
      <c r="W235" s="22">
        <f t="shared" si="44"/>
        <v>2.5832620611189405E-2</v>
      </c>
      <c r="Z235" s="37"/>
      <c r="AA235" s="37"/>
    </row>
    <row r="236" spans="1:27">
      <c r="A236" s="61">
        <f t="shared" si="45"/>
        <v>690310</v>
      </c>
      <c r="B236" s="13">
        <v>1889.12</v>
      </c>
      <c r="C236" s="14">
        <v>5.32</v>
      </c>
      <c r="D236" s="15">
        <v>0.22</v>
      </c>
      <c r="E236" s="14">
        <v>0.3</v>
      </c>
      <c r="F236" s="14">
        <v>7.8019419829999999</v>
      </c>
      <c r="G236" s="15">
        <f t="shared" si="53"/>
        <v>1889.9583333333162</v>
      </c>
      <c r="H236" s="16">
        <f>H225*1/12+H237*11/12</f>
        <v>3.4224999999999999</v>
      </c>
      <c r="I236" s="15">
        <f t="shared" si="46"/>
        <v>214.28433377777409</v>
      </c>
      <c r="J236" s="15">
        <f t="shared" si="47"/>
        <v>8.8613822238929121</v>
      </c>
      <c r="K236" s="17">
        <f t="shared" si="51"/>
        <v>625.19918921564908</v>
      </c>
      <c r="L236" s="15">
        <f t="shared" si="48"/>
        <v>12.083703032581246</v>
      </c>
      <c r="M236" s="17">
        <f t="shared" si="49"/>
        <v>35.255593376822318</v>
      </c>
      <c r="N236" s="36">
        <f t="shared" si="39"/>
        <v>16.610338076603394</v>
      </c>
      <c r="O236" s="18"/>
      <c r="P236" s="19">
        <f t="shared" si="40"/>
        <v>21.248155988127635</v>
      </c>
      <c r="Q236" s="19"/>
      <c r="R236" s="38">
        <f t="shared" si="41"/>
        <v>4.3897649033883823E-3</v>
      </c>
      <c r="S236" s="16">
        <f t="shared" si="50"/>
        <v>1.0030620838464972</v>
      </c>
      <c r="T236" s="16">
        <f t="shared" si="52"/>
        <v>4.1065665379782672</v>
      </c>
      <c r="U236" s="22">
        <f t="shared" si="42"/>
        <v>5.5603778877094223E-2</v>
      </c>
      <c r="V236" s="22">
        <f t="shared" si="43"/>
        <v>3.6620242497589439E-2</v>
      </c>
      <c r="W236" s="22">
        <f t="shared" si="44"/>
        <v>1.8983536379504784E-2</v>
      </c>
      <c r="Z236" s="37"/>
      <c r="AA236" s="37"/>
    </row>
    <row r="237" spans="1:27">
      <c r="A237" s="61">
        <f t="shared" si="45"/>
        <v>690341</v>
      </c>
      <c r="B237" s="13">
        <v>1890.01</v>
      </c>
      <c r="C237" s="14">
        <v>5.38</v>
      </c>
      <c r="D237" s="15">
        <v>0.22</v>
      </c>
      <c r="E237" s="14">
        <v>0.29920000000000002</v>
      </c>
      <c r="F237" s="14">
        <v>7.6116519010000001</v>
      </c>
      <c r="G237" s="15">
        <f t="shared" si="53"/>
        <v>1890.0416666666495</v>
      </c>
      <c r="H237" s="16">
        <v>3.42</v>
      </c>
      <c r="I237" s="15">
        <f t="shared" si="46"/>
        <v>222.11856663832486</v>
      </c>
      <c r="J237" s="15">
        <f t="shared" si="47"/>
        <v>9.0829153643924663</v>
      </c>
      <c r="K237" s="17">
        <f t="shared" si="51"/>
        <v>650.26483547473379</v>
      </c>
      <c r="L237" s="15">
        <f t="shared" si="48"/>
        <v>12.352764895573756</v>
      </c>
      <c r="M237" s="17">
        <f t="shared" si="49"/>
        <v>36.163427281420141</v>
      </c>
      <c r="N237" s="36">
        <f t="shared" si="39"/>
        <v>17.220071982181906</v>
      </c>
      <c r="O237" s="18"/>
      <c r="P237" s="19">
        <f t="shared" si="40"/>
        <v>22.015486326741616</v>
      </c>
      <c r="Q237" s="19"/>
      <c r="R237" s="38">
        <f t="shared" si="41"/>
        <v>-2.9555589998916734E-3</v>
      </c>
      <c r="S237" s="16">
        <f t="shared" si="50"/>
        <v>1.0014510943480162</v>
      </c>
      <c r="T237" s="16">
        <f t="shared" si="52"/>
        <v>4.2221190609680992</v>
      </c>
      <c r="U237" s="22">
        <f t="shared" si="42"/>
        <v>5.3163830437164883E-2</v>
      </c>
      <c r="V237" s="22">
        <f t="shared" si="43"/>
        <v>3.3981739109766762E-2</v>
      </c>
      <c r="W237" s="22">
        <f t="shared" si="44"/>
        <v>1.9182091327398121E-2</v>
      </c>
      <c r="Z237" s="37"/>
      <c r="AA237" s="37"/>
    </row>
    <row r="238" spans="1:27">
      <c r="A238" s="61">
        <f t="shared" si="45"/>
        <v>690369</v>
      </c>
      <c r="B238" s="13">
        <v>1890.02</v>
      </c>
      <c r="C238" s="14">
        <v>5.32</v>
      </c>
      <c r="D238" s="15">
        <v>0.22</v>
      </c>
      <c r="E238" s="14">
        <v>0.29830000000000001</v>
      </c>
      <c r="F238" s="14">
        <v>7.6116519010000001</v>
      </c>
      <c r="G238" s="15">
        <f t="shared" si="53"/>
        <v>1890.1249999999827</v>
      </c>
      <c r="H238" s="16">
        <f>H237*11/12+H249*1/12</f>
        <v>3.4366666666666665</v>
      </c>
      <c r="I238" s="15">
        <f t="shared" si="46"/>
        <v>219.64140790258148</v>
      </c>
      <c r="J238" s="15">
        <f t="shared" si="47"/>
        <v>9.0829153643924663</v>
      </c>
      <c r="K238" s="17">
        <f t="shared" si="51"/>
        <v>645.22870756678208</v>
      </c>
      <c r="L238" s="15">
        <f t="shared" si="48"/>
        <v>12.315607514537604</v>
      </c>
      <c r="M238" s="17">
        <f t="shared" si="49"/>
        <v>36.178895388565991</v>
      </c>
      <c r="N238" s="36">
        <f t="shared" si="39"/>
        <v>17.026814982671414</v>
      </c>
      <c r="O238" s="18"/>
      <c r="P238" s="19">
        <f t="shared" si="40"/>
        <v>21.755939559525391</v>
      </c>
      <c r="Q238" s="19"/>
      <c r="R238" s="38">
        <f t="shared" si="41"/>
        <v>-2.4631020800412601E-3</v>
      </c>
      <c r="S238" s="16">
        <f t="shared" si="50"/>
        <v>1.0014660798155122</v>
      </c>
      <c r="T238" s="16">
        <f t="shared" si="52"/>
        <v>4.2282457540741216</v>
      </c>
      <c r="U238" s="22">
        <f t="shared" si="42"/>
        <v>5.4922624918724683E-2</v>
      </c>
      <c r="V238" s="22">
        <f t="shared" si="43"/>
        <v>3.2901738937891167E-2</v>
      </c>
      <c r="W238" s="22">
        <f t="shared" si="44"/>
        <v>2.2020885980833516E-2</v>
      </c>
      <c r="Z238" s="37"/>
      <c r="AA238" s="37"/>
    </row>
    <row r="239" spans="1:27">
      <c r="A239" s="61">
        <f t="shared" si="45"/>
        <v>690400</v>
      </c>
      <c r="B239" s="13">
        <v>1890.03</v>
      </c>
      <c r="C239" s="14">
        <v>5.28</v>
      </c>
      <c r="D239" s="15">
        <v>0.22</v>
      </c>
      <c r="E239" s="14">
        <v>0.29749999999999999</v>
      </c>
      <c r="F239" s="14">
        <v>7.6116519010000001</v>
      </c>
      <c r="G239" s="15">
        <f t="shared" si="53"/>
        <v>1890.208333333316</v>
      </c>
      <c r="H239" s="16">
        <f>H237*10/12+H249*2/12</f>
        <v>3.4533333333333336</v>
      </c>
      <c r="I239" s="15">
        <f t="shared" si="46"/>
        <v>217.98996874541922</v>
      </c>
      <c r="J239" s="15">
        <f t="shared" si="47"/>
        <v>9.0829153643924663</v>
      </c>
      <c r="K239" s="17">
        <f t="shared" si="51"/>
        <v>642.60089641441118</v>
      </c>
      <c r="L239" s="15">
        <f t="shared" si="48"/>
        <v>12.282578731394358</v>
      </c>
      <c r="M239" s="17">
        <f t="shared" si="49"/>
        <v>36.207152780925625</v>
      </c>
      <c r="N239" s="36">
        <f t="shared" si="39"/>
        <v>16.901122288589914</v>
      </c>
      <c r="O239" s="18"/>
      <c r="P239" s="19">
        <f t="shared" si="40"/>
        <v>21.582789932235599</v>
      </c>
      <c r="Q239" s="19"/>
      <c r="R239" s="38">
        <f t="shared" si="41"/>
        <v>-3.1144040035788606E-3</v>
      </c>
      <c r="S239" s="16">
        <f t="shared" si="50"/>
        <v>1.0014810640939893</v>
      </c>
      <c r="T239" s="16">
        <f t="shared" si="52"/>
        <v>4.2344446998291945</v>
      </c>
      <c r="U239" s="22">
        <f t="shared" si="42"/>
        <v>5.6526328677811932E-2</v>
      </c>
      <c r="V239" s="22">
        <f t="shared" si="43"/>
        <v>3.3057381066337488E-2</v>
      </c>
      <c r="W239" s="22">
        <f t="shared" si="44"/>
        <v>2.3468947611474444E-2</v>
      </c>
      <c r="Z239" s="37"/>
      <c r="AA239" s="37"/>
    </row>
    <row r="240" spans="1:27">
      <c r="A240" s="61">
        <f t="shared" si="45"/>
        <v>690430</v>
      </c>
      <c r="B240" s="13">
        <v>1890.04</v>
      </c>
      <c r="C240" s="14">
        <v>5.39</v>
      </c>
      <c r="D240" s="15">
        <v>0.22</v>
      </c>
      <c r="E240" s="14">
        <v>0.29670000000000002</v>
      </c>
      <c r="F240" s="14">
        <v>7.6116519010000001</v>
      </c>
      <c r="G240" s="15">
        <f t="shared" si="53"/>
        <v>1890.2916666666492</v>
      </c>
      <c r="H240" s="16">
        <f>H237*9/12+H249*3/12</f>
        <v>3.4699999999999998</v>
      </c>
      <c r="I240" s="15">
        <f t="shared" si="46"/>
        <v>222.53142642761543</v>
      </c>
      <c r="J240" s="15">
        <f t="shared" si="47"/>
        <v>9.0829153643924663</v>
      </c>
      <c r="K240" s="17">
        <f t="shared" si="51"/>
        <v>658.21966820226146</v>
      </c>
      <c r="L240" s="15">
        <f t="shared" si="48"/>
        <v>12.249549948251113</v>
      </c>
      <c r="M240" s="17">
        <f t="shared" si="49"/>
        <v>36.232611420335985</v>
      </c>
      <c r="N240" s="36">
        <f t="shared" si="39"/>
        <v>17.257854542603202</v>
      </c>
      <c r="O240" s="18"/>
      <c r="P240" s="19">
        <f t="shared" si="40"/>
        <v>22.023576461344511</v>
      </c>
      <c r="Q240" s="19"/>
      <c r="R240" s="38">
        <f t="shared" si="41"/>
        <v>-7.5703300803301593E-4</v>
      </c>
      <c r="S240" s="16">
        <f t="shared" si="50"/>
        <v>1.0014960471849268</v>
      </c>
      <c r="T240" s="16">
        <f t="shared" si="52"/>
        <v>4.2407161838320944</v>
      </c>
      <c r="U240" s="22">
        <f t="shared" si="42"/>
        <v>5.566384924301615E-2</v>
      </c>
      <c r="V240" s="22">
        <f t="shared" si="43"/>
        <v>3.3211150243813048E-2</v>
      </c>
      <c r="W240" s="22">
        <f t="shared" si="44"/>
        <v>2.2452698999203102E-2</v>
      </c>
      <c r="Z240" s="37"/>
      <c r="AA240" s="37"/>
    </row>
    <row r="241" spans="1:27">
      <c r="A241" s="61">
        <f t="shared" si="45"/>
        <v>690461</v>
      </c>
      <c r="B241" s="13">
        <v>1890.05</v>
      </c>
      <c r="C241" s="14">
        <v>5.62</v>
      </c>
      <c r="D241" s="15">
        <v>0.22</v>
      </c>
      <c r="E241" s="14">
        <v>0.29580000000000001</v>
      </c>
      <c r="F241" s="14">
        <v>7.7067928930000003</v>
      </c>
      <c r="G241" s="15">
        <f t="shared" si="53"/>
        <v>1890.3749999999825</v>
      </c>
      <c r="H241" s="16">
        <f>H237*8/12+H249*4/12</f>
        <v>3.4866666666666664</v>
      </c>
      <c r="I241" s="15">
        <f t="shared" si="46"/>
        <v>229.16280669798982</v>
      </c>
      <c r="J241" s="15">
        <f t="shared" si="47"/>
        <v>8.9707860273234434</v>
      </c>
      <c r="K241" s="17">
        <f t="shared" si="51"/>
        <v>680.04565168750605</v>
      </c>
      <c r="L241" s="15">
        <f t="shared" si="48"/>
        <v>12.061629576737612</v>
      </c>
      <c r="M241" s="17">
        <f t="shared" si="49"/>
        <v>35.793150136861968</v>
      </c>
      <c r="N241" s="36">
        <f t="shared" si="39"/>
        <v>17.786430487858624</v>
      </c>
      <c r="O241" s="18"/>
      <c r="P241" s="19">
        <f t="shared" si="40"/>
        <v>22.677242329476801</v>
      </c>
      <c r="Q241" s="19"/>
      <c r="R241" s="38">
        <f t="shared" si="41"/>
        <v>1.4888374225166395E-3</v>
      </c>
      <c r="S241" s="16">
        <f t="shared" si="50"/>
        <v>1.0015110290898022</v>
      </c>
      <c r="T241" s="16">
        <f t="shared" si="52"/>
        <v>4.1946301842867291</v>
      </c>
      <c r="U241" s="22">
        <f t="shared" si="42"/>
        <v>5.0021715342593698E-2</v>
      </c>
      <c r="V241" s="22">
        <f t="shared" si="43"/>
        <v>3.7143716427277651E-2</v>
      </c>
      <c r="W241" s="22">
        <f t="shared" si="44"/>
        <v>1.2877998915316047E-2</v>
      </c>
      <c r="Z241" s="37"/>
      <c r="AA241" s="37"/>
    </row>
    <row r="242" spans="1:27">
      <c r="A242" s="61">
        <f t="shared" si="45"/>
        <v>690491</v>
      </c>
      <c r="B242" s="13">
        <v>1890.06</v>
      </c>
      <c r="C242" s="14">
        <v>5.58</v>
      </c>
      <c r="D242" s="15">
        <v>0.22</v>
      </c>
      <c r="E242" s="14">
        <v>0.29499999999999998</v>
      </c>
      <c r="F242" s="14">
        <v>7.7067928930000003</v>
      </c>
      <c r="G242" s="15">
        <f t="shared" si="53"/>
        <v>1890.4583333333157</v>
      </c>
      <c r="H242" s="16">
        <f>H237*7/12+H249*5/12</f>
        <v>3.5033333333333334</v>
      </c>
      <c r="I242" s="15">
        <f t="shared" si="46"/>
        <v>227.5317546930219</v>
      </c>
      <c r="J242" s="15">
        <f t="shared" si="47"/>
        <v>8.9707860273234434</v>
      </c>
      <c r="K242" s="17">
        <f t="shared" si="51"/>
        <v>677.42388612643322</v>
      </c>
      <c r="L242" s="15">
        <f t="shared" si="48"/>
        <v>12.029008536638255</v>
      </c>
      <c r="M242" s="17">
        <f t="shared" si="49"/>
        <v>35.813628388404631</v>
      </c>
      <c r="N242" s="36">
        <f t="shared" si="39"/>
        <v>17.684360844450165</v>
      </c>
      <c r="O242" s="18"/>
      <c r="P242" s="19">
        <f t="shared" si="40"/>
        <v>22.525314186078049</v>
      </c>
      <c r="Q242" s="19"/>
      <c r="R242" s="38">
        <f t="shared" si="41"/>
        <v>3.6494746472915951E-3</v>
      </c>
      <c r="S242" s="16">
        <f t="shared" si="50"/>
        <v>1.0015260098100913</v>
      </c>
      <c r="T242" s="16">
        <f t="shared" si="52"/>
        <v>4.200968392516149</v>
      </c>
      <c r="U242" s="22">
        <f t="shared" si="42"/>
        <v>4.8919622526198081E-2</v>
      </c>
      <c r="V242" s="22">
        <f t="shared" si="43"/>
        <v>3.8567883928620983E-2</v>
      </c>
      <c r="W242" s="22">
        <f t="shared" si="44"/>
        <v>1.0351738597577098E-2</v>
      </c>
      <c r="Z242" s="37"/>
      <c r="AA242" s="37"/>
    </row>
    <row r="243" spans="1:27">
      <c r="A243" s="61">
        <f t="shared" si="45"/>
        <v>690522</v>
      </c>
      <c r="B243" s="13">
        <v>1890.07</v>
      </c>
      <c r="C243" s="14">
        <v>5.54</v>
      </c>
      <c r="D243" s="15">
        <v>0.22</v>
      </c>
      <c r="E243" s="14">
        <v>0.29420000000000002</v>
      </c>
      <c r="F243" s="14">
        <v>7.7067928930000003</v>
      </c>
      <c r="G243" s="15">
        <f t="shared" si="53"/>
        <v>1890.541666666649</v>
      </c>
      <c r="H243" s="16">
        <f>H237*6/12+H249*6/12</f>
        <v>3.5199999999999996</v>
      </c>
      <c r="I243" s="15">
        <f t="shared" si="46"/>
        <v>225.900702688054</v>
      </c>
      <c r="J243" s="15">
        <f t="shared" si="47"/>
        <v>8.9707860273234434</v>
      </c>
      <c r="K243" s="17">
        <f t="shared" si="51"/>
        <v>674.79350664027925</v>
      </c>
      <c r="L243" s="15">
        <f t="shared" si="48"/>
        <v>11.996387496538897</v>
      </c>
      <c r="M243" s="17">
        <f t="shared" si="49"/>
        <v>35.834702103532521</v>
      </c>
      <c r="N243" s="36">
        <f t="shared" si="39"/>
        <v>17.589295440864863</v>
      </c>
      <c r="O243" s="18"/>
      <c r="P243" s="19">
        <f t="shared" si="40"/>
        <v>22.381223142941977</v>
      </c>
      <c r="Q243" s="19"/>
      <c r="R243" s="38">
        <f t="shared" si="41"/>
        <v>3.7884300307325924E-3</v>
      </c>
      <c r="S243" s="16">
        <f t="shared" si="50"/>
        <v>1.0015409893472669</v>
      </c>
      <c r="T243" s="16">
        <f t="shared" si="52"/>
        <v>4.2073791114950119</v>
      </c>
      <c r="U243" s="22">
        <f t="shared" si="42"/>
        <v>4.8431560238712645E-2</v>
      </c>
      <c r="V243" s="22">
        <f t="shared" si="43"/>
        <v>3.7442974683895569E-2</v>
      </c>
      <c r="W243" s="22">
        <f t="shared" si="44"/>
        <v>1.0988585554817076E-2</v>
      </c>
      <c r="Z243" s="37"/>
      <c r="AA243" s="37"/>
    </row>
    <row r="244" spans="1:27">
      <c r="A244" s="61">
        <f t="shared" si="45"/>
        <v>690553</v>
      </c>
      <c r="B244" s="13">
        <v>1890.08</v>
      </c>
      <c r="C244" s="14">
        <v>5.41</v>
      </c>
      <c r="D244" s="15">
        <v>0.22</v>
      </c>
      <c r="E244" s="14">
        <v>0.29330000000000001</v>
      </c>
      <c r="F244" s="14">
        <v>7.9922320659999997</v>
      </c>
      <c r="G244" s="15">
        <f t="shared" si="53"/>
        <v>1890.6249999999823</v>
      </c>
      <c r="H244" s="16">
        <f>H237*5/12+H249*7/12</f>
        <v>3.5366666666666671</v>
      </c>
      <c r="I244" s="15">
        <f t="shared" si="46"/>
        <v>212.72115611263592</v>
      </c>
      <c r="J244" s="15">
        <f t="shared" si="47"/>
        <v>8.6503982153012746</v>
      </c>
      <c r="K244" s="17">
        <f t="shared" si="51"/>
        <v>637.57787913644177</v>
      </c>
      <c r="L244" s="15">
        <f t="shared" si="48"/>
        <v>11.532553620672111</v>
      </c>
      <c r="M244" s="17">
        <f t="shared" si="49"/>
        <v>34.565913484421145</v>
      </c>
      <c r="N244" s="36">
        <f t="shared" si="39"/>
        <v>16.596791133979103</v>
      </c>
      <c r="O244" s="18"/>
      <c r="P244" s="19">
        <f t="shared" si="40"/>
        <v>21.097417913470906</v>
      </c>
      <c r="Q244" s="19"/>
      <c r="R244" s="38">
        <f t="shared" si="41"/>
        <v>1.0599942338932952E-2</v>
      </c>
      <c r="S244" s="16">
        <f t="shared" si="50"/>
        <v>1.0015559677028012</v>
      </c>
      <c r="T244" s="16">
        <f t="shared" si="52"/>
        <v>4.0633663238947353</v>
      </c>
      <c r="U244" s="22">
        <f t="shared" si="42"/>
        <v>5.7523024341116669E-2</v>
      </c>
      <c r="V244" s="22">
        <f t="shared" si="43"/>
        <v>4.26487529392785E-2</v>
      </c>
      <c r="W244" s="22">
        <f t="shared" si="44"/>
        <v>1.4874271401838168E-2</v>
      </c>
      <c r="Z244" s="37"/>
      <c r="AA244" s="37"/>
    </row>
    <row r="245" spans="1:27">
      <c r="A245" s="61">
        <f t="shared" si="45"/>
        <v>690583</v>
      </c>
      <c r="B245" s="13">
        <v>1890.09</v>
      </c>
      <c r="C245" s="14">
        <v>5.32</v>
      </c>
      <c r="D245" s="15">
        <v>0.22</v>
      </c>
      <c r="E245" s="14">
        <v>0.29249999999999998</v>
      </c>
      <c r="F245" s="14">
        <v>8.0873811569999994</v>
      </c>
      <c r="G245" s="15">
        <f t="shared" si="53"/>
        <v>1890.7083333333155</v>
      </c>
      <c r="H245" s="16">
        <f>H237*4/12+H249*8/12</f>
        <v>3.5533333333333337</v>
      </c>
      <c r="I245" s="15">
        <f t="shared" si="46"/>
        <v>206.721299212286</v>
      </c>
      <c r="J245" s="15">
        <f t="shared" si="47"/>
        <v>8.5486251553952854</v>
      </c>
      <c r="K245" s="17">
        <f t="shared" si="51"/>
        <v>621.73002033428395</v>
      </c>
      <c r="L245" s="15">
        <f t="shared" si="48"/>
        <v>11.365785717968732</v>
      </c>
      <c r="M245" s="17">
        <f t="shared" si="49"/>
        <v>34.183464463868056</v>
      </c>
      <c r="N245" s="36">
        <f t="shared" si="39"/>
        <v>16.169702000615299</v>
      </c>
      <c r="O245" s="18"/>
      <c r="P245" s="19">
        <f t="shared" si="40"/>
        <v>20.535953743709669</v>
      </c>
      <c r="Q245" s="19"/>
      <c r="R245" s="38">
        <f t="shared" si="41"/>
        <v>1.218010758330635E-2</v>
      </c>
      <c r="S245" s="16">
        <f t="shared" si="50"/>
        <v>1.0015709448781633</v>
      </c>
      <c r="T245" s="16">
        <f t="shared" si="52"/>
        <v>4.0218083728124885</v>
      </c>
      <c r="U245" s="22">
        <f t="shared" si="42"/>
        <v>5.6785962529206424E-2</v>
      </c>
      <c r="V245" s="22">
        <f t="shared" si="43"/>
        <v>4.2748953207462304E-2</v>
      </c>
      <c r="W245" s="22">
        <f t="shared" si="44"/>
        <v>1.4037009321744121E-2</v>
      </c>
      <c r="Z245" s="37"/>
      <c r="AA245" s="37"/>
    </row>
    <row r="246" spans="1:27">
      <c r="A246" s="61">
        <f t="shared" si="45"/>
        <v>690310</v>
      </c>
      <c r="B246" s="13">
        <v>1890.1</v>
      </c>
      <c r="C246" s="14">
        <v>5.08</v>
      </c>
      <c r="D246" s="15">
        <v>0.22</v>
      </c>
      <c r="E246" s="14">
        <v>0.29170000000000001</v>
      </c>
      <c r="F246" s="14">
        <v>8.0873811569999994</v>
      </c>
      <c r="G246" s="15">
        <f t="shared" si="53"/>
        <v>1890.7916666666488</v>
      </c>
      <c r="H246" s="16">
        <f>H237*3/12+H249*9/12</f>
        <v>3.57</v>
      </c>
      <c r="I246" s="15">
        <f t="shared" si="46"/>
        <v>197.39552631549114</v>
      </c>
      <c r="J246" s="15">
        <f t="shared" si="47"/>
        <v>8.5486251553952854</v>
      </c>
      <c r="K246" s="17">
        <f t="shared" si="51"/>
        <v>595.82460282035538</v>
      </c>
      <c r="L246" s="15">
        <f t="shared" si="48"/>
        <v>11.334699808312751</v>
      </c>
      <c r="M246" s="17">
        <f t="shared" si="49"/>
        <v>34.212999339113715</v>
      </c>
      <c r="N246" s="36">
        <f t="shared" si="39"/>
        <v>15.482849163344433</v>
      </c>
      <c r="O246" s="18"/>
      <c r="P246" s="19">
        <f t="shared" si="40"/>
        <v>19.649063391074282</v>
      </c>
      <c r="Q246" s="19"/>
      <c r="R246" s="38">
        <f t="shared" si="41"/>
        <v>1.4756977765159704E-2</v>
      </c>
      <c r="S246" s="16">
        <f t="shared" si="50"/>
        <v>1.0015859208748206</v>
      </c>
      <c r="T246" s="16">
        <f t="shared" si="52"/>
        <v>4.0281264120767126</v>
      </c>
      <c r="U246" s="22">
        <f t="shared" si="42"/>
        <v>6.6802957605611724E-2</v>
      </c>
      <c r="V246" s="22">
        <f t="shared" si="43"/>
        <v>4.4173154154254712E-2</v>
      </c>
      <c r="W246" s="22">
        <f t="shared" si="44"/>
        <v>2.2629803451357011E-2</v>
      </c>
      <c r="Z246" s="37"/>
      <c r="AA246" s="37"/>
    </row>
    <row r="247" spans="1:27">
      <c r="A247" s="61">
        <f t="shared" si="45"/>
        <v>690644</v>
      </c>
      <c r="B247" s="13">
        <v>1890.11</v>
      </c>
      <c r="C247" s="14">
        <v>4.71</v>
      </c>
      <c r="D247" s="15">
        <v>0.22</v>
      </c>
      <c r="E247" s="14">
        <v>0.2908</v>
      </c>
      <c r="F247" s="14">
        <v>7.8970910740000004</v>
      </c>
      <c r="G247" s="15">
        <f t="shared" si="53"/>
        <v>1890.874999999982</v>
      </c>
      <c r="H247" s="16">
        <f>H237*2/12+H249*10/12</f>
        <v>3.5866666666666669</v>
      </c>
      <c r="I247" s="15">
        <f t="shared" si="46"/>
        <v>187.42834306079328</v>
      </c>
      <c r="J247" s="15">
        <f t="shared" si="47"/>
        <v>8.7546147501856737</v>
      </c>
      <c r="K247" s="17">
        <f t="shared" si="51"/>
        <v>567.94145604727896</v>
      </c>
      <c r="L247" s="15">
        <f t="shared" si="48"/>
        <v>11.572008951609064</v>
      </c>
      <c r="M247" s="17">
        <f t="shared" si="49"/>
        <v>35.06526017378954</v>
      </c>
      <c r="N247" s="36">
        <f t="shared" si="39"/>
        <v>14.745043493292805</v>
      </c>
      <c r="O247" s="18"/>
      <c r="P247" s="19">
        <f t="shared" si="40"/>
        <v>18.703194594453656</v>
      </c>
      <c r="Q247" s="19"/>
      <c r="R247" s="38">
        <f t="shared" si="41"/>
        <v>1.4479293188767395E-2</v>
      </c>
      <c r="S247" s="16">
        <f t="shared" si="50"/>
        <v>1.0016008956942393</v>
      </c>
      <c r="T247" s="16">
        <f t="shared" si="52"/>
        <v>4.1317312756751186</v>
      </c>
      <c r="U247" s="22">
        <f t="shared" si="42"/>
        <v>8.0435404955262024E-2</v>
      </c>
      <c r="V247" s="22">
        <f t="shared" si="43"/>
        <v>4.1831556662647928E-2</v>
      </c>
      <c r="W247" s="22">
        <f t="shared" si="44"/>
        <v>3.8603848292614096E-2</v>
      </c>
      <c r="Z247" s="37"/>
      <c r="AA247" s="37"/>
    </row>
    <row r="248" spans="1:27">
      <c r="A248" s="61">
        <f t="shared" si="45"/>
        <v>690675</v>
      </c>
      <c r="B248" s="13">
        <v>1890.12</v>
      </c>
      <c r="C248" s="14">
        <v>4.5999999999999996</v>
      </c>
      <c r="D248" s="15">
        <v>0.22</v>
      </c>
      <c r="E248" s="14">
        <v>0.28999999999999998</v>
      </c>
      <c r="F248" s="14">
        <v>7.8970910740000004</v>
      </c>
      <c r="G248" s="15">
        <f t="shared" si="53"/>
        <v>1890.9583333333153</v>
      </c>
      <c r="H248" s="16">
        <f>H237*1/12+H249*11/12</f>
        <v>3.6033333333333335</v>
      </c>
      <c r="I248" s="15">
        <f t="shared" si="46"/>
        <v>183.05103568570044</v>
      </c>
      <c r="J248" s="15">
        <f t="shared" si="47"/>
        <v>8.7546147501856737</v>
      </c>
      <c r="K248" s="17">
        <f t="shared" si="51"/>
        <v>556.88810145329444</v>
      </c>
      <c r="L248" s="15">
        <f t="shared" si="48"/>
        <v>11.540173988881113</v>
      </c>
      <c r="M248" s="17">
        <f t="shared" si="49"/>
        <v>35.108162917707688</v>
      </c>
      <c r="N248" s="36">
        <f t="shared" si="39"/>
        <v>14.442991231338441</v>
      </c>
      <c r="O248" s="18"/>
      <c r="P248" s="19">
        <f t="shared" si="40"/>
        <v>18.311029377300343</v>
      </c>
      <c r="Q248" s="19"/>
      <c r="R248" s="38">
        <f t="shared" si="41"/>
        <v>1.4743783055440982E-2</v>
      </c>
      <c r="S248" s="16">
        <f t="shared" si="50"/>
        <v>1.001615869337882</v>
      </c>
      <c r="T248" s="16">
        <f t="shared" si="52"/>
        <v>4.1383457464841005</v>
      </c>
      <c r="U248" s="22">
        <f t="shared" si="42"/>
        <v>9.0655952073073642E-2</v>
      </c>
      <c r="V248" s="22">
        <f t="shared" si="43"/>
        <v>4.3266469458853374E-2</v>
      </c>
      <c r="W248" s="22">
        <f t="shared" si="44"/>
        <v>4.7389482614220269E-2</v>
      </c>
      <c r="Z248" s="37"/>
      <c r="AA248" s="37"/>
    </row>
    <row r="249" spans="1:27">
      <c r="A249" s="61">
        <f t="shared" si="45"/>
        <v>690706</v>
      </c>
      <c r="B249" s="13">
        <v>1891.01</v>
      </c>
      <c r="C249" s="14">
        <v>4.84</v>
      </c>
      <c r="D249" s="15">
        <v>0.22</v>
      </c>
      <c r="E249" s="14">
        <v>0.29420000000000002</v>
      </c>
      <c r="F249" s="14">
        <v>7.8019419829999999</v>
      </c>
      <c r="G249" s="15">
        <f t="shared" si="53"/>
        <v>1891.0416666666486</v>
      </c>
      <c r="H249" s="16">
        <v>3.62</v>
      </c>
      <c r="I249" s="15">
        <f t="shared" si="46"/>
        <v>194.9504089256441</v>
      </c>
      <c r="J249" s="15">
        <f t="shared" si="47"/>
        <v>8.8613822238929121</v>
      </c>
      <c r="K249" s="17">
        <f t="shared" si="51"/>
        <v>595.33558982335046</v>
      </c>
      <c r="L249" s="15">
        <f t="shared" si="48"/>
        <v>11.850084773951343</v>
      </c>
      <c r="M249" s="17">
        <f t="shared" si="49"/>
        <v>36.187547629344984</v>
      </c>
      <c r="N249" s="36">
        <f t="shared" si="39"/>
        <v>15.428980086469092</v>
      </c>
      <c r="O249" s="18"/>
      <c r="P249" s="19">
        <f t="shared" si="40"/>
        <v>19.546976727737327</v>
      </c>
      <c r="Q249" s="19"/>
      <c r="R249" s="38">
        <f t="shared" si="41"/>
        <v>9.949380825188793E-3</v>
      </c>
      <c r="S249" s="16">
        <f t="shared" si="50"/>
        <v>1.0031553683529171</v>
      </c>
      <c r="T249" s="16">
        <f t="shared" si="52"/>
        <v>4.1955837893125638</v>
      </c>
      <c r="U249" s="22">
        <f t="shared" si="42"/>
        <v>8.5548769908164513E-2</v>
      </c>
      <c r="V249" s="22">
        <f t="shared" si="43"/>
        <v>4.0846766627982367E-2</v>
      </c>
      <c r="W249" s="22">
        <f t="shared" si="44"/>
        <v>4.4702003280182145E-2</v>
      </c>
      <c r="Z249" s="37"/>
      <c r="AA249" s="37"/>
    </row>
    <row r="250" spans="1:27">
      <c r="A250" s="61">
        <f t="shared" si="45"/>
        <v>690734</v>
      </c>
      <c r="B250" s="13">
        <v>1891.02</v>
      </c>
      <c r="C250" s="14">
        <v>4.9000000000000004</v>
      </c>
      <c r="D250" s="15">
        <v>0.22</v>
      </c>
      <c r="E250" s="14">
        <v>0.29830000000000001</v>
      </c>
      <c r="F250" s="14">
        <v>7.8970910740000004</v>
      </c>
      <c r="G250" s="15">
        <f t="shared" si="53"/>
        <v>1891.1249999999818</v>
      </c>
      <c r="H250" s="16">
        <f>H249*11/12+H261*1/12</f>
        <v>3.6183333333333332</v>
      </c>
      <c r="I250" s="15">
        <f t="shared" si="46"/>
        <v>194.98914670868092</v>
      </c>
      <c r="J250" s="15">
        <f t="shared" si="47"/>
        <v>8.7546147501856737</v>
      </c>
      <c r="K250" s="17">
        <f t="shared" si="51"/>
        <v>597.68177516743265</v>
      </c>
      <c r="L250" s="15">
        <f t="shared" si="48"/>
        <v>11.870461727183576</v>
      </c>
      <c r="M250" s="17">
        <f t="shared" si="49"/>
        <v>36.385402761723505</v>
      </c>
      <c r="N250" s="36">
        <f t="shared" si="39"/>
        <v>15.476522332432538</v>
      </c>
      <c r="O250" s="18"/>
      <c r="P250" s="19">
        <f t="shared" si="40"/>
        <v>19.590760596774185</v>
      </c>
      <c r="Q250" s="19"/>
      <c r="R250" s="38">
        <f t="shared" si="41"/>
        <v>9.9700471158192666E-3</v>
      </c>
      <c r="S250" s="16">
        <f t="shared" si="50"/>
        <v>1.0031539903074633</v>
      </c>
      <c r="T250" s="16">
        <f t="shared" si="52"/>
        <v>4.158111877717503</v>
      </c>
      <c r="U250" s="22">
        <f t="shared" si="42"/>
        <v>8.9584708934725477E-2</v>
      </c>
      <c r="V250" s="22">
        <f t="shared" si="43"/>
        <v>4.3285854411421187E-2</v>
      </c>
      <c r="W250" s="22">
        <f t="shared" si="44"/>
        <v>4.6298854523304289E-2</v>
      </c>
      <c r="Z250" s="37"/>
      <c r="AA250" s="37"/>
    </row>
    <row r="251" spans="1:27">
      <c r="A251" s="61">
        <f t="shared" si="45"/>
        <v>690765</v>
      </c>
      <c r="B251" s="13">
        <v>1891.03</v>
      </c>
      <c r="C251" s="14">
        <v>4.8099999999999996</v>
      </c>
      <c r="D251" s="15">
        <v>0.22</v>
      </c>
      <c r="E251" s="14">
        <v>0.30249999999999999</v>
      </c>
      <c r="F251" s="14">
        <v>7.9922320659999997</v>
      </c>
      <c r="G251" s="15">
        <f t="shared" si="53"/>
        <v>1891.2083333333151</v>
      </c>
      <c r="H251" s="16">
        <f>H249*10/12+H261*2/12</f>
        <v>3.6166666666666671</v>
      </c>
      <c r="I251" s="15">
        <f t="shared" si="46"/>
        <v>189.12916097999607</v>
      </c>
      <c r="J251" s="15">
        <f t="shared" si="47"/>
        <v>8.6503982153012746</v>
      </c>
      <c r="K251" s="17">
        <f t="shared" si="51"/>
        <v>581.92931948197349</v>
      </c>
      <c r="L251" s="15">
        <f t="shared" si="48"/>
        <v>11.894297546039255</v>
      </c>
      <c r="M251" s="17">
        <f t="shared" si="49"/>
        <v>36.59742601731746</v>
      </c>
      <c r="N251" s="36">
        <f t="shared" si="39"/>
        <v>15.051623357657382</v>
      </c>
      <c r="O251" s="18"/>
      <c r="P251" s="19">
        <f t="shared" si="40"/>
        <v>19.038836516513694</v>
      </c>
      <c r="Q251" s="19"/>
      <c r="R251" s="38">
        <f t="shared" si="41"/>
        <v>1.2986888034787779E-2</v>
      </c>
      <c r="S251" s="16">
        <f t="shared" si="50"/>
        <v>1.0031526122631842</v>
      </c>
      <c r="T251" s="16">
        <f t="shared" si="52"/>
        <v>4.1215714789915268</v>
      </c>
      <c r="U251" s="22">
        <f t="shared" si="42"/>
        <v>9.6725404865003473E-2</v>
      </c>
      <c r="V251" s="22">
        <f t="shared" si="43"/>
        <v>4.4417938971399895E-2</v>
      </c>
      <c r="W251" s="22">
        <f t="shared" si="44"/>
        <v>5.2307465893603577E-2</v>
      </c>
      <c r="Z251" s="37"/>
      <c r="AA251" s="37"/>
    </row>
    <row r="252" spans="1:27">
      <c r="A252" s="61">
        <f t="shared" si="45"/>
        <v>690795</v>
      </c>
      <c r="B252" s="13">
        <v>1891.04</v>
      </c>
      <c r="C252" s="14">
        <v>4.97</v>
      </c>
      <c r="D252" s="15">
        <v>0.22</v>
      </c>
      <c r="E252" s="14">
        <v>0.30669999999999997</v>
      </c>
      <c r="F252" s="14">
        <v>8.0873811569999994</v>
      </c>
      <c r="G252" s="15">
        <f t="shared" si="53"/>
        <v>1891.2916666666483</v>
      </c>
      <c r="H252" s="16">
        <f>H249*9/12+H261*3/12</f>
        <v>3.6149999999999998</v>
      </c>
      <c r="I252" s="15">
        <f t="shared" si="46"/>
        <v>193.12121373779348</v>
      </c>
      <c r="J252" s="15">
        <f t="shared" si="47"/>
        <v>8.5486251553952854</v>
      </c>
      <c r="K252" s="17">
        <f t="shared" si="51"/>
        <v>596.40435071862237</v>
      </c>
      <c r="L252" s="15">
        <f t="shared" si="48"/>
        <v>11.917560614362428</v>
      </c>
      <c r="M252" s="17">
        <f t="shared" si="49"/>
        <v>36.804268483984202</v>
      </c>
      <c r="N252" s="36">
        <f t="shared" si="39"/>
        <v>15.408945125474123</v>
      </c>
      <c r="O252" s="18"/>
      <c r="P252" s="19">
        <f t="shared" si="40"/>
        <v>19.474152883159555</v>
      </c>
      <c r="Q252" s="19"/>
      <c r="R252" s="38">
        <f t="shared" si="41"/>
        <v>1.1648752704439304E-2</v>
      </c>
      <c r="S252" s="16">
        <f t="shared" si="50"/>
        <v>1.0031512342200799</v>
      </c>
      <c r="T252" s="16">
        <f t="shared" si="52"/>
        <v>4.0859214985900998</v>
      </c>
      <c r="U252" s="22">
        <f t="shared" si="42"/>
        <v>0.10461707356759886</v>
      </c>
      <c r="V252" s="22">
        <f t="shared" si="43"/>
        <v>4.6853315298751586E-2</v>
      </c>
      <c r="W252" s="22">
        <f t="shared" si="44"/>
        <v>5.7763758268847276E-2</v>
      </c>
      <c r="Z252" s="37"/>
      <c r="AA252" s="37"/>
    </row>
    <row r="253" spans="1:27">
      <c r="A253" s="61">
        <f t="shared" si="45"/>
        <v>690826</v>
      </c>
      <c r="B253" s="13">
        <v>1891.05</v>
      </c>
      <c r="C253" s="14">
        <v>4.95</v>
      </c>
      <c r="D253" s="15">
        <v>0.22</v>
      </c>
      <c r="E253" s="14">
        <v>0.31080000000000002</v>
      </c>
      <c r="F253" s="14">
        <v>7.9922320659999997</v>
      </c>
      <c r="G253" s="15">
        <f t="shared" si="53"/>
        <v>1891.3749999999816</v>
      </c>
      <c r="H253" s="16">
        <f>H249*8/12+H261*4/12</f>
        <v>3.6133333333333333</v>
      </c>
      <c r="I253" s="15">
        <f t="shared" si="46"/>
        <v>194.63395984427871</v>
      </c>
      <c r="J253" s="15">
        <f t="shared" si="47"/>
        <v>8.6503982153012746</v>
      </c>
      <c r="K253" s="17">
        <f t="shared" si="51"/>
        <v>603.30227902616184</v>
      </c>
      <c r="L253" s="15">
        <f t="shared" si="48"/>
        <v>12.220653478707439</v>
      </c>
      <c r="M253" s="17">
        <f t="shared" si="49"/>
        <v>37.880070367945677</v>
      </c>
      <c r="N253" s="36">
        <f t="shared" si="39"/>
        <v>15.566495230713251</v>
      </c>
      <c r="O253" s="18"/>
      <c r="P253" s="19">
        <f t="shared" si="40"/>
        <v>19.657392023024777</v>
      </c>
      <c r="Q253" s="19"/>
      <c r="R253" s="38">
        <f t="shared" si="41"/>
        <v>1.0822741109611213E-2</v>
      </c>
      <c r="S253" s="16">
        <f t="shared" si="50"/>
        <v>1.0031498561781502</v>
      </c>
      <c r="T253" s="16">
        <f t="shared" si="52"/>
        <v>4.1475941791098787</v>
      </c>
      <c r="U253" s="22">
        <f t="shared" si="42"/>
        <v>9.8024292185349138E-2</v>
      </c>
      <c r="V253" s="22">
        <f t="shared" si="43"/>
        <v>4.5498409289771224E-2</v>
      </c>
      <c r="W253" s="22">
        <f t="shared" si="44"/>
        <v>5.2525882895577913E-2</v>
      </c>
      <c r="Z253" s="37"/>
      <c r="AA253" s="37"/>
    </row>
    <row r="254" spans="1:27">
      <c r="A254" s="61">
        <f t="shared" si="45"/>
        <v>690856</v>
      </c>
      <c r="B254" s="13">
        <v>1891.06</v>
      </c>
      <c r="C254" s="14">
        <v>4.8499999999999996</v>
      </c>
      <c r="D254" s="15">
        <v>0.22</v>
      </c>
      <c r="E254" s="14">
        <v>0.315</v>
      </c>
      <c r="F254" s="14">
        <v>7.8019419829999999</v>
      </c>
      <c r="G254" s="15">
        <f t="shared" si="53"/>
        <v>1891.4583333333148</v>
      </c>
      <c r="H254" s="16">
        <f>H249*7/12+H261*5/12</f>
        <v>3.6116666666666668</v>
      </c>
      <c r="I254" s="15">
        <f t="shared" si="46"/>
        <v>195.35319902673012</v>
      </c>
      <c r="J254" s="15">
        <f t="shared" si="47"/>
        <v>8.8613822238929121</v>
      </c>
      <c r="K254" s="17">
        <f t="shared" si="51"/>
        <v>607.8206390949349</v>
      </c>
      <c r="L254" s="15">
        <f t="shared" si="48"/>
        <v>12.687888184210308</v>
      </c>
      <c r="M254" s="17">
        <f t="shared" si="49"/>
        <v>39.47701058039268</v>
      </c>
      <c r="N254" s="36">
        <f t="shared" si="39"/>
        <v>15.658211395638149</v>
      </c>
      <c r="O254" s="18"/>
      <c r="P254" s="19">
        <f t="shared" si="40"/>
        <v>19.757483904273538</v>
      </c>
      <c r="Q254" s="19"/>
      <c r="R254" s="38">
        <f t="shared" si="41"/>
        <v>8.097887936257743E-3</v>
      </c>
      <c r="S254" s="16">
        <f t="shared" si="50"/>
        <v>1.003148478137396</v>
      </c>
      <c r="T254" s="16">
        <f t="shared" si="52"/>
        <v>4.262137348095381</v>
      </c>
      <c r="U254" s="22">
        <f t="shared" si="42"/>
        <v>0.1080098855166145</v>
      </c>
      <c r="V254" s="22">
        <f t="shared" si="43"/>
        <v>4.2866396856341415E-2</v>
      </c>
      <c r="W254" s="22">
        <f t="shared" si="44"/>
        <v>6.5143488660273086E-2</v>
      </c>
      <c r="Z254" s="37"/>
      <c r="AA254" s="37"/>
    </row>
    <row r="255" spans="1:27">
      <c r="A255" s="61">
        <f t="shared" si="45"/>
        <v>690887</v>
      </c>
      <c r="B255" s="13">
        <v>1891.07</v>
      </c>
      <c r="C255" s="14">
        <v>4.7699999999999996</v>
      </c>
      <c r="D255" s="15">
        <v>0.22</v>
      </c>
      <c r="E255" s="14">
        <v>0.31919999999999998</v>
      </c>
      <c r="F255" s="14">
        <v>7.7067928930000003</v>
      </c>
      <c r="G255" s="15">
        <f t="shared" si="53"/>
        <v>1891.5416666666481</v>
      </c>
      <c r="H255" s="16">
        <f>H249*6/12+H261*6/12</f>
        <v>3.61</v>
      </c>
      <c r="I255" s="15">
        <f t="shared" si="46"/>
        <v>194.50295159242191</v>
      </c>
      <c r="J255" s="15">
        <f t="shared" si="47"/>
        <v>8.9707860273234434</v>
      </c>
      <c r="K255" s="17">
        <f t="shared" si="51"/>
        <v>607.50115521721148</v>
      </c>
      <c r="L255" s="15">
        <f t="shared" si="48"/>
        <v>13.015794999643832</v>
      </c>
      <c r="M255" s="17">
        <f t="shared" si="49"/>
        <v>40.652907493780702</v>
      </c>
      <c r="N255" s="36">
        <f t="shared" si="39"/>
        <v>15.617919238645991</v>
      </c>
      <c r="O255" s="18"/>
      <c r="P255" s="19">
        <f t="shared" si="40"/>
        <v>19.69089763641162</v>
      </c>
      <c r="Q255" s="19"/>
      <c r="R255" s="38">
        <f t="shared" si="41"/>
        <v>6.103937149086601E-3</v>
      </c>
      <c r="S255" s="16">
        <f t="shared" si="50"/>
        <v>1.0031471000978167</v>
      </c>
      <c r="T255" s="16">
        <f t="shared" si="52"/>
        <v>4.3283431846838383</v>
      </c>
      <c r="U255" s="22">
        <f t="shared" si="42"/>
        <v>9.9379431855061151E-2</v>
      </c>
      <c r="V255" s="22">
        <f t="shared" si="43"/>
        <v>4.0163486114168423E-2</v>
      </c>
      <c r="W255" s="22">
        <f t="shared" si="44"/>
        <v>5.9215945740892728E-2</v>
      </c>
      <c r="Z255" s="37"/>
      <c r="AA255" s="37"/>
    </row>
    <row r="256" spans="1:27">
      <c r="A256" s="61">
        <f t="shared" si="45"/>
        <v>690918</v>
      </c>
      <c r="B256" s="13">
        <v>1891.08</v>
      </c>
      <c r="C256" s="14">
        <v>4.93</v>
      </c>
      <c r="D256" s="15">
        <v>0.22</v>
      </c>
      <c r="E256" s="14">
        <v>0.32329999999999998</v>
      </c>
      <c r="F256" s="14">
        <v>7.7067928930000003</v>
      </c>
      <c r="G256" s="15">
        <f t="shared" si="53"/>
        <v>1891.6249999999814</v>
      </c>
      <c r="H256" s="16">
        <f>H249*5/12+H261*7/12</f>
        <v>3.6083333333333334</v>
      </c>
      <c r="I256" s="15">
        <f t="shared" si="46"/>
        <v>201.02715961229353</v>
      </c>
      <c r="J256" s="15">
        <f t="shared" si="47"/>
        <v>8.9707860273234434</v>
      </c>
      <c r="K256" s="17">
        <f t="shared" si="51"/>
        <v>630.21346255761739</v>
      </c>
      <c r="L256" s="15">
        <f t="shared" si="48"/>
        <v>13.182977830153042</v>
      </c>
      <c r="M256" s="17">
        <f t="shared" si="49"/>
        <v>41.328197250482297</v>
      </c>
      <c r="N256" s="36">
        <f t="shared" si="39"/>
        <v>16.163998509963037</v>
      </c>
      <c r="O256" s="18"/>
      <c r="P256" s="19">
        <f t="shared" si="40"/>
        <v>20.360263494436538</v>
      </c>
      <c r="Q256" s="19"/>
      <c r="R256" s="38">
        <f t="shared" si="41"/>
        <v>2.0408967091835109E-3</v>
      </c>
      <c r="S256" s="16">
        <f t="shared" si="50"/>
        <v>1.0031457220594129</v>
      </c>
      <c r="T256" s="16">
        <f t="shared" si="52"/>
        <v>4.3419649139437411</v>
      </c>
      <c r="U256" s="22">
        <f t="shared" si="42"/>
        <v>9.5855168065712038E-2</v>
      </c>
      <c r="V256" s="22">
        <f t="shared" si="43"/>
        <v>3.87584702306214E-2</v>
      </c>
      <c r="W256" s="22">
        <f t="shared" si="44"/>
        <v>5.7096697835090637E-2</v>
      </c>
      <c r="Z256" s="37"/>
      <c r="AA256" s="37"/>
    </row>
    <row r="257" spans="1:27">
      <c r="A257" s="61">
        <f t="shared" si="45"/>
        <v>690948</v>
      </c>
      <c r="B257" s="13">
        <v>1891.09</v>
      </c>
      <c r="C257" s="14">
        <v>5.33</v>
      </c>
      <c r="D257" s="15">
        <v>0.22</v>
      </c>
      <c r="E257" s="14">
        <v>0.32750000000000001</v>
      </c>
      <c r="F257" s="14">
        <v>7.6116519010000001</v>
      </c>
      <c r="G257" s="15">
        <f t="shared" si="53"/>
        <v>1891.7083333333146</v>
      </c>
      <c r="H257" s="16">
        <f>H249*4/12+H261*8/12</f>
        <v>3.6066666666666665</v>
      </c>
      <c r="I257" s="15">
        <f t="shared" si="46"/>
        <v>220.05426769187201</v>
      </c>
      <c r="J257" s="15">
        <f t="shared" si="47"/>
        <v>9.0829153643924663</v>
      </c>
      <c r="K257" s="17">
        <f t="shared" si="51"/>
        <v>692.23570033796625</v>
      </c>
      <c r="L257" s="15">
        <f t="shared" si="48"/>
        <v>13.52115809926606</v>
      </c>
      <c r="M257" s="17">
        <f t="shared" si="49"/>
        <v>42.534182337839404</v>
      </c>
      <c r="N257" s="36">
        <f t="shared" ref="N257:N320" si="54">I257/AVERAGE(L137:L256)</f>
        <v>17.71126141325653</v>
      </c>
      <c r="O257" s="18"/>
      <c r="P257" s="19">
        <f t="shared" ref="P257:P320" si="55">K257/AVERAGE(M137:M256)</f>
        <v>22.282941160980997</v>
      </c>
      <c r="Q257" s="19"/>
      <c r="R257" s="38">
        <f t="shared" ref="R257:R320" si="56">1/N257-(H257/100-(((F257/F137)^(1/10))-1))</f>
        <v>-8.26683321118616E-3</v>
      </c>
      <c r="S257" s="16">
        <f t="shared" si="50"/>
        <v>1.0031443440221843</v>
      </c>
      <c r="T257" s="16">
        <f t="shared" si="52"/>
        <v>4.4100661581200882</v>
      </c>
      <c r="U257" s="22">
        <f t="shared" si="42"/>
        <v>8.40998616835682E-2</v>
      </c>
      <c r="V257" s="22">
        <f t="shared" si="43"/>
        <v>3.6083976929712769E-2</v>
      </c>
      <c r="W257" s="22">
        <f t="shared" si="44"/>
        <v>4.8015884753855431E-2</v>
      </c>
      <c r="Z257" s="37"/>
      <c r="AA257" s="37"/>
    </row>
    <row r="258" spans="1:27">
      <c r="A258" s="61">
        <f t="shared" si="45"/>
        <v>690675</v>
      </c>
      <c r="B258" s="13">
        <v>1891.1</v>
      </c>
      <c r="C258" s="14">
        <v>5.33</v>
      </c>
      <c r="D258" s="15">
        <v>0.22</v>
      </c>
      <c r="E258" s="14">
        <v>0.33169999999999999</v>
      </c>
      <c r="F258" s="14">
        <v>7.6116519010000001</v>
      </c>
      <c r="G258" s="15">
        <f t="shared" si="53"/>
        <v>1891.7916666666479</v>
      </c>
      <c r="H258" s="16">
        <f>H249*3/12+H261*9/12</f>
        <v>3.6049999999999995</v>
      </c>
      <c r="I258" s="15">
        <f t="shared" si="46"/>
        <v>220.05426769187201</v>
      </c>
      <c r="J258" s="15">
        <f t="shared" si="47"/>
        <v>9.0829153643924663</v>
      </c>
      <c r="K258" s="17">
        <f t="shared" si="51"/>
        <v>694.61674871311254</v>
      </c>
      <c r="L258" s="15">
        <f t="shared" si="48"/>
        <v>13.694559210768096</v>
      </c>
      <c r="M258" s="17">
        <f t="shared" si="49"/>
        <v>43.227837813909836</v>
      </c>
      <c r="N258" s="36">
        <f t="shared" si="54"/>
        <v>17.716568589826363</v>
      </c>
      <c r="O258" s="18"/>
      <c r="P258" s="19">
        <f t="shared" si="55"/>
        <v>22.264637311753681</v>
      </c>
      <c r="Q258" s="19"/>
      <c r="R258" s="38">
        <f t="shared" si="56"/>
        <v>-9.1704230003878881E-3</v>
      </c>
      <c r="S258" s="16">
        <f t="shared" si="50"/>
        <v>1.0031429659861315</v>
      </c>
      <c r="T258" s="16">
        <f t="shared" si="52"/>
        <v>4.4239329232818108</v>
      </c>
      <c r="U258" s="22">
        <f t="shared" ref="U258:U321" si="57">(($K378/$K258)^(1/10)-1)</f>
        <v>8.2862897990116258E-2</v>
      </c>
      <c r="V258" s="22">
        <f t="shared" ref="V258:V321" si="58">(($T378/$T258)^(1/10)-1)</f>
        <v>3.5972016765844606E-2</v>
      </c>
      <c r="W258" s="22">
        <f t="shared" ref="W258:W321" si="59">U258-V258</f>
        <v>4.6890881224271652E-2</v>
      </c>
      <c r="Z258" s="37"/>
      <c r="AA258" s="37"/>
    </row>
    <row r="259" spans="1:27">
      <c r="A259" s="61">
        <f t="shared" si="45"/>
        <v>691009</v>
      </c>
      <c r="B259" s="13">
        <v>1891.11</v>
      </c>
      <c r="C259" s="14">
        <v>5.25</v>
      </c>
      <c r="D259" s="15">
        <v>0.22</v>
      </c>
      <c r="E259" s="14">
        <v>0.33579999999999999</v>
      </c>
      <c r="F259" s="14">
        <v>7.5165028100000004</v>
      </c>
      <c r="G259" s="15">
        <f t="shared" si="53"/>
        <v>1891.8749999999811</v>
      </c>
      <c r="H259" s="16">
        <f>H249*2/12+H261*10/12</f>
        <v>3.6033333333333335</v>
      </c>
      <c r="I259" s="15">
        <f t="shared" si="46"/>
        <v>219.49517837005914</v>
      </c>
      <c r="J259" s="15">
        <f t="shared" si="47"/>
        <v>9.1978931888405722</v>
      </c>
      <c r="K259" s="17">
        <f t="shared" si="51"/>
        <v>695.27142698728005</v>
      </c>
      <c r="L259" s="15">
        <f t="shared" si="48"/>
        <v>14.039329694603019</v>
      </c>
      <c r="M259" s="17">
        <f t="shared" si="49"/>
        <v>44.470884796634017</v>
      </c>
      <c r="N259" s="36">
        <f t="shared" si="54"/>
        <v>17.671739174763999</v>
      </c>
      <c r="O259" s="18"/>
      <c r="P259" s="19">
        <f t="shared" si="55"/>
        <v>22.185040648628</v>
      </c>
      <c r="Q259" s="19"/>
      <c r="R259" s="38">
        <f t="shared" si="56"/>
        <v>-9.3283281651973457E-3</v>
      </c>
      <c r="S259" s="16">
        <f t="shared" si="50"/>
        <v>1.0031415879512546</v>
      </c>
      <c r="T259" s="16">
        <f t="shared" si="52"/>
        <v>4.4940144064047098</v>
      </c>
      <c r="U259" s="22">
        <f t="shared" si="57"/>
        <v>8.4106484081104771E-2</v>
      </c>
      <c r="V259" s="22">
        <f t="shared" si="58"/>
        <v>3.3305277516018306E-2</v>
      </c>
      <c r="W259" s="22">
        <f t="shared" si="59"/>
        <v>5.0801206565086465E-2</v>
      </c>
      <c r="Z259" s="37"/>
      <c r="AA259" s="37"/>
    </row>
    <row r="260" spans="1:27">
      <c r="A260" s="61">
        <f t="shared" si="45"/>
        <v>691040</v>
      </c>
      <c r="B260" s="13">
        <v>1891.12</v>
      </c>
      <c r="C260" s="14">
        <v>5.41</v>
      </c>
      <c r="D260" s="15">
        <v>0.22</v>
      </c>
      <c r="E260" s="14">
        <v>0.34</v>
      </c>
      <c r="F260" s="14">
        <v>7.5165028100000004</v>
      </c>
      <c r="G260" s="15">
        <f t="shared" si="53"/>
        <v>1891.9583333333144</v>
      </c>
      <c r="H260" s="16">
        <f>H249*1/12+H261*11/12</f>
        <v>3.601666666666667</v>
      </c>
      <c r="I260" s="15">
        <f t="shared" si="46"/>
        <v>226.18455523467046</v>
      </c>
      <c r="J260" s="15">
        <f t="shared" si="47"/>
        <v>9.1978931888405722</v>
      </c>
      <c r="K260" s="17">
        <f t="shared" si="51"/>
        <v>718.88858339605429</v>
      </c>
      <c r="L260" s="15">
        <f t="shared" si="48"/>
        <v>14.214925837299067</v>
      </c>
      <c r="M260" s="17">
        <f t="shared" si="49"/>
        <v>45.179689159825955</v>
      </c>
      <c r="N260" s="36">
        <f t="shared" si="54"/>
        <v>18.206303000209928</v>
      </c>
      <c r="O260" s="18"/>
      <c r="P260" s="19">
        <f t="shared" si="55"/>
        <v>22.828744233682695</v>
      </c>
      <c r="Q260" s="19"/>
      <c r="R260" s="38">
        <f t="shared" si="56"/>
        <v>-1.0973154464467401E-2</v>
      </c>
      <c r="S260" s="16">
        <f t="shared" si="50"/>
        <v>1.0031402099175537</v>
      </c>
      <c r="T260" s="16">
        <f t="shared" si="52"/>
        <v>4.508132747916636</v>
      </c>
      <c r="U260" s="22">
        <f t="shared" si="57"/>
        <v>7.7809819283636061E-2</v>
      </c>
      <c r="V260" s="22">
        <f t="shared" si="58"/>
        <v>3.195851091253088E-2</v>
      </c>
      <c r="W260" s="22">
        <f t="shared" si="59"/>
        <v>4.5851308371105182E-2</v>
      </c>
      <c r="Z260" s="37"/>
      <c r="AA260" s="37"/>
    </row>
    <row r="261" spans="1:27">
      <c r="A261" s="61">
        <f t="shared" si="45"/>
        <v>691071</v>
      </c>
      <c r="B261" s="13">
        <v>1892.01</v>
      </c>
      <c r="C261" s="14">
        <v>5.51</v>
      </c>
      <c r="D261" s="15">
        <v>0.22170000000000001</v>
      </c>
      <c r="E261" s="14">
        <v>0.34250000000000003</v>
      </c>
      <c r="F261" s="14">
        <v>7.3262127269999997</v>
      </c>
      <c r="G261" s="15">
        <f t="shared" si="53"/>
        <v>1892.0416666666476</v>
      </c>
      <c r="H261" s="16">
        <v>3.6</v>
      </c>
      <c r="I261" s="15">
        <f t="shared" si="46"/>
        <v>236.34889669782322</v>
      </c>
      <c r="J261" s="15">
        <f t="shared" si="47"/>
        <v>9.5097187655004376</v>
      </c>
      <c r="K261" s="17">
        <f t="shared" si="51"/>
        <v>753.71293902787977</v>
      </c>
      <c r="L261" s="15">
        <f t="shared" si="48"/>
        <v>14.691378787478124</v>
      </c>
      <c r="M261" s="17">
        <f t="shared" si="49"/>
        <v>46.850577425961681</v>
      </c>
      <c r="N261" s="36">
        <f t="shared" si="54"/>
        <v>19.016388404225268</v>
      </c>
      <c r="O261" s="18"/>
      <c r="P261" s="19">
        <f t="shared" si="55"/>
        <v>23.815222199457573</v>
      </c>
      <c r="Q261" s="19"/>
      <c r="R261" s="38">
        <f t="shared" si="56"/>
        <v>-1.5780715423090869E-2</v>
      </c>
      <c r="S261" s="16">
        <f t="shared" si="50"/>
        <v>1.0019594526744053</v>
      </c>
      <c r="T261" s="16">
        <f t="shared" si="52"/>
        <v>4.6397505750525116</v>
      </c>
      <c r="U261" s="22">
        <f t="shared" si="57"/>
        <v>7.6637316745876705E-2</v>
      </c>
      <c r="V261" s="22">
        <f t="shared" si="58"/>
        <v>3.0439961943855121E-2</v>
      </c>
      <c r="W261" s="22">
        <f t="shared" si="59"/>
        <v>4.6197354802021584E-2</v>
      </c>
      <c r="Z261" s="37"/>
      <c r="AA261" s="37"/>
    </row>
    <row r="262" spans="1:27">
      <c r="A262" s="61">
        <f t="shared" si="45"/>
        <v>691100</v>
      </c>
      <c r="B262" s="13">
        <v>1892.02</v>
      </c>
      <c r="C262" s="14">
        <v>5.52</v>
      </c>
      <c r="D262" s="15">
        <v>0.2233</v>
      </c>
      <c r="E262" s="14">
        <v>0.34499999999999997</v>
      </c>
      <c r="F262" s="14">
        <v>7.3262127269999997</v>
      </c>
      <c r="G262" s="15">
        <f t="shared" si="53"/>
        <v>1892.1249999999809</v>
      </c>
      <c r="H262" s="16">
        <f>H261*11/12+H273*1/12</f>
        <v>3.6125000000000003</v>
      </c>
      <c r="I262" s="15">
        <f t="shared" si="46"/>
        <v>236.77784206388097</v>
      </c>
      <c r="J262" s="15">
        <f t="shared" si="47"/>
        <v>9.5783500240696764</v>
      </c>
      <c r="K262" s="17">
        <f t="shared" si="51"/>
        <v>757.62627314718213</v>
      </c>
      <c r="L262" s="15">
        <f t="shared" si="48"/>
        <v>14.79861512899256</v>
      </c>
      <c r="M262" s="17">
        <f t="shared" si="49"/>
        <v>47.351642071698883</v>
      </c>
      <c r="N262" s="36">
        <f t="shared" si="54"/>
        <v>19.03642504097844</v>
      </c>
      <c r="O262" s="18"/>
      <c r="P262" s="19">
        <f t="shared" si="55"/>
        <v>23.810068229783084</v>
      </c>
      <c r="Q262" s="19"/>
      <c r="R262" s="38">
        <f t="shared" si="56"/>
        <v>-1.6860961424131314E-2</v>
      </c>
      <c r="S262" s="16">
        <f t="shared" si="50"/>
        <v>1.0019704792347714</v>
      </c>
      <c r="T262" s="16">
        <f t="shared" si="52"/>
        <v>4.6488419467253719</v>
      </c>
      <c r="U262" s="22">
        <f t="shared" si="57"/>
        <v>7.7356002643977018E-2</v>
      </c>
      <c r="V262" s="22">
        <f t="shared" si="58"/>
        <v>3.0423648145837978E-2</v>
      </c>
      <c r="W262" s="22">
        <f t="shared" si="59"/>
        <v>4.6932354498139039E-2</v>
      </c>
      <c r="Z262" s="37"/>
      <c r="AA262" s="37"/>
    </row>
    <row r="263" spans="1:27">
      <c r="A263" s="61">
        <f t="shared" si="45"/>
        <v>691131</v>
      </c>
      <c r="B263" s="13">
        <v>1892.03</v>
      </c>
      <c r="C263" s="14">
        <v>5.58</v>
      </c>
      <c r="D263" s="15">
        <v>0.22500000000000001</v>
      </c>
      <c r="E263" s="14">
        <v>0.34749999999999998</v>
      </c>
      <c r="F263" s="14">
        <v>7.135922645</v>
      </c>
      <c r="G263" s="15">
        <f t="shared" si="53"/>
        <v>1892.2083333333142</v>
      </c>
      <c r="H263" s="16">
        <f>H261*10/12+H273*2/12</f>
        <v>3.625</v>
      </c>
      <c r="I263" s="15">
        <f t="shared" si="46"/>
        <v>245.73418144164881</v>
      </c>
      <c r="J263" s="15">
        <f t="shared" si="47"/>
        <v>9.908636348453582</v>
      </c>
      <c r="K263" s="17">
        <f t="shared" si="51"/>
        <v>788.92626682455045</v>
      </c>
      <c r="L263" s="15">
        <f t="shared" si="48"/>
        <v>15.30333836038942</v>
      </c>
      <c r="M263" s="17">
        <f t="shared" si="49"/>
        <v>49.131160881994852</v>
      </c>
      <c r="N263" s="36">
        <f t="shared" si="54"/>
        <v>19.73805484932301</v>
      </c>
      <c r="O263" s="18"/>
      <c r="P263" s="19">
        <f t="shared" si="55"/>
        <v>24.656692455919977</v>
      </c>
      <c r="Q263" s="19"/>
      <c r="R263" s="38">
        <f t="shared" si="56"/>
        <v>-2.1394100412433767E-2</v>
      </c>
      <c r="S263" s="16">
        <f t="shared" si="50"/>
        <v>1.0019815052999086</v>
      </c>
      <c r="T263" s="16">
        <f t="shared" si="52"/>
        <v>4.7822150145804407</v>
      </c>
      <c r="U263" s="22">
        <f t="shared" si="57"/>
        <v>7.3485534352514703E-2</v>
      </c>
      <c r="V263" s="22">
        <f t="shared" si="58"/>
        <v>2.7698926761728471E-2</v>
      </c>
      <c r="W263" s="22">
        <f t="shared" si="59"/>
        <v>4.5786607590786232E-2</v>
      </c>
      <c r="Z263" s="37"/>
      <c r="AA263" s="37"/>
    </row>
    <row r="264" spans="1:27">
      <c r="A264" s="61">
        <f t="shared" si="45"/>
        <v>691161</v>
      </c>
      <c r="B264" s="13">
        <v>1892.04</v>
      </c>
      <c r="C264" s="14">
        <v>5.57</v>
      </c>
      <c r="D264" s="15">
        <v>0.22670000000000001</v>
      </c>
      <c r="E264" s="14">
        <v>0.35</v>
      </c>
      <c r="F264" s="14">
        <v>7.0407735540000003</v>
      </c>
      <c r="G264" s="15">
        <f t="shared" si="53"/>
        <v>1892.2916666666474</v>
      </c>
      <c r="H264" s="16">
        <f>H261*9/12+H273*3/12</f>
        <v>3.6374999999999997</v>
      </c>
      <c r="I264" s="15">
        <f t="shared" si="46"/>
        <v>248.60870067402831</v>
      </c>
      <c r="J264" s="15">
        <f t="shared" si="47"/>
        <v>10.118418750951927</v>
      </c>
      <c r="K264" s="17">
        <f t="shared" si="51"/>
        <v>800.86195916761733</v>
      </c>
      <c r="L264" s="15">
        <f t="shared" si="48"/>
        <v>15.621731640199267</v>
      </c>
      <c r="M264" s="17">
        <f t="shared" si="49"/>
        <v>50.323462425254235</v>
      </c>
      <c r="N264" s="36">
        <f t="shared" si="54"/>
        <v>19.943265241638638</v>
      </c>
      <c r="O264" s="18"/>
      <c r="P264" s="19">
        <f t="shared" si="55"/>
        <v>24.88113364867214</v>
      </c>
      <c r="Q264" s="19"/>
      <c r="R264" s="38">
        <f t="shared" si="56"/>
        <v>-2.4221072749668858E-2</v>
      </c>
      <c r="S264" s="16">
        <f t="shared" si="50"/>
        <v>1.0019925308702788</v>
      </c>
      <c r="T264" s="16">
        <f t="shared" si="52"/>
        <v>4.8564459636708266</v>
      </c>
      <c r="U264" s="22">
        <f t="shared" si="57"/>
        <v>7.4533445976514345E-2</v>
      </c>
      <c r="V264" s="22">
        <f t="shared" si="58"/>
        <v>2.5075276650222245E-2</v>
      </c>
      <c r="W264" s="22">
        <f t="shared" si="59"/>
        <v>4.9458169326292101E-2</v>
      </c>
      <c r="Z264" s="37"/>
      <c r="AA264" s="37"/>
    </row>
    <row r="265" spans="1:27">
      <c r="A265" s="61">
        <f t="shared" ref="A265:A328" si="60">EOMONTH(DATE(LEFT(B265,4),RIGHT(B265,2),1),0)</f>
        <v>691192</v>
      </c>
      <c r="B265" s="13">
        <v>1892.05</v>
      </c>
      <c r="C265" s="14">
        <v>5.57</v>
      </c>
      <c r="D265" s="15">
        <v>0.2283</v>
      </c>
      <c r="E265" s="14">
        <v>0.35249999999999998</v>
      </c>
      <c r="F265" s="14">
        <v>7.0407735540000003</v>
      </c>
      <c r="G265" s="15">
        <f t="shared" si="53"/>
        <v>1892.3749999999807</v>
      </c>
      <c r="H265" s="16">
        <f>H261*8/12+H273*4/12</f>
        <v>3.65</v>
      </c>
      <c r="I265" s="15">
        <f t="shared" ref="I265:I328" si="61">C265*$F$1852/F265</f>
        <v>248.60870067402831</v>
      </c>
      <c r="J265" s="15">
        <f t="shared" ref="J265:J328" si="62">D265*$F$1852/F265</f>
        <v>10.189832381307122</v>
      </c>
      <c r="K265" s="17">
        <f t="shared" si="51"/>
        <v>803.59739880373297</v>
      </c>
      <c r="L265" s="15">
        <f t="shared" ref="L265:L328" si="63">E265*$F$1852/F265</f>
        <v>15.73331543762926</v>
      </c>
      <c r="M265" s="17">
        <f t="shared" ref="M265:M328" si="64">L265*(K265/I265)</f>
        <v>50.856029277974123</v>
      </c>
      <c r="N265" s="36">
        <f t="shared" si="54"/>
        <v>19.911465213489798</v>
      </c>
      <c r="O265" s="18"/>
      <c r="P265" s="19">
        <f t="shared" si="55"/>
        <v>24.810091390835641</v>
      </c>
      <c r="Q265" s="19"/>
      <c r="R265" s="38">
        <f t="shared" si="56"/>
        <v>-2.5143580225281466E-2</v>
      </c>
      <c r="S265" s="16">
        <f t="shared" ref="S265:S328" si="65">((H265/H266+H265/1200+((1+H266/1200)^(-119))*(1-H265/H266)))</f>
        <v>1.0020035559463432</v>
      </c>
      <c r="T265" s="16">
        <f t="shared" si="52"/>
        <v>4.8661225821732819</v>
      </c>
      <c r="U265" s="22">
        <f t="shared" si="57"/>
        <v>7.2985343834107708E-2</v>
      </c>
      <c r="V265" s="22">
        <f t="shared" si="58"/>
        <v>2.384591749367071E-2</v>
      </c>
      <c r="W265" s="22">
        <f t="shared" si="59"/>
        <v>4.9139426340436998E-2</v>
      </c>
      <c r="Z265" s="37"/>
      <c r="AA265" s="37"/>
    </row>
    <row r="266" spans="1:27">
      <c r="A266" s="61">
        <f t="shared" si="60"/>
        <v>691222</v>
      </c>
      <c r="B266" s="13">
        <v>1892.06</v>
      </c>
      <c r="C266" s="14">
        <v>5.54</v>
      </c>
      <c r="D266" s="15">
        <v>0.23</v>
      </c>
      <c r="E266" s="14">
        <v>0.35499999999999998</v>
      </c>
      <c r="F266" s="14">
        <v>7.0407735540000003</v>
      </c>
      <c r="G266" s="15">
        <f t="shared" si="53"/>
        <v>1892.4583333333139</v>
      </c>
      <c r="H266" s="16">
        <f>H261*7/12+H273*5/12</f>
        <v>3.6625000000000001</v>
      </c>
      <c r="I266" s="15">
        <f t="shared" si="61"/>
        <v>247.26969510486839</v>
      </c>
      <c r="J266" s="15">
        <f t="shared" si="62"/>
        <v>10.26570936355952</v>
      </c>
      <c r="K266" s="17">
        <f t="shared" ref="K266:K329" si="66">K265*((I266+(J266/12))/I265)</f>
        <v>802.03444754932718</v>
      </c>
      <c r="L266" s="15">
        <f t="shared" si="63"/>
        <v>15.844899235059255</v>
      </c>
      <c r="M266" s="17">
        <f t="shared" si="64"/>
        <v>51.393904129965911</v>
      </c>
      <c r="N266" s="36">
        <f t="shared" si="54"/>
        <v>19.769284397136744</v>
      </c>
      <c r="O266" s="18"/>
      <c r="P266" s="19">
        <f t="shared" si="55"/>
        <v>24.60363200280861</v>
      </c>
      <c r="Q266" s="19"/>
      <c r="R266" s="38">
        <f t="shared" si="56"/>
        <v>-2.5776978828835735E-2</v>
      </c>
      <c r="S266" s="16">
        <f t="shared" si="65"/>
        <v>1.0020145805285625</v>
      </c>
      <c r="T266" s="16">
        <f t="shared" ref="T266:T329" si="67">T265*S265*F265/F266</f>
        <v>4.8758721310084301</v>
      </c>
      <c r="U266" s="22">
        <f t="shared" si="57"/>
        <v>7.1649221258020201E-2</v>
      </c>
      <c r="V266" s="22">
        <f t="shared" si="58"/>
        <v>2.2632157413557286E-2</v>
      </c>
      <c r="W266" s="22">
        <f t="shared" si="59"/>
        <v>4.9017063844462916E-2</v>
      </c>
      <c r="Z266" s="37"/>
      <c r="AA266" s="37"/>
    </row>
    <row r="267" spans="1:27">
      <c r="A267" s="61">
        <f t="shared" si="60"/>
        <v>691253</v>
      </c>
      <c r="B267" s="13">
        <v>1892.07</v>
      </c>
      <c r="C267" s="14">
        <v>5.54</v>
      </c>
      <c r="D267" s="15">
        <v>0.23169999999999999</v>
      </c>
      <c r="E267" s="14">
        <v>0.35749999999999998</v>
      </c>
      <c r="F267" s="14">
        <v>7.2310717359999996</v>
      </c>
      <c r="G267" s="15">
        <f t="shared" ref="G267:G330" si="68">G266+1/12</f>
        <v>1892.5416666666472</v>
      </c>
      <c r="H267" s="16">
        <f>H261*6/12+H273*6/12</f>
        <v>3.6749999999999998</v>
      </c>
      <c r="I267" s="15">
        <f t="shared" si="61"/>
        <v>240.76236463435367</v>
      </c>
      <c r="J267" s="15">
        <f t="shared" si="62"/>
        <v>10.069429582270711</v>
      </c>
      <c r="K267" s="17">
        <f t="shared" si="66"/>
        <v>783.64925583521097</v>
      </c>
      <c r="L267" s="15">
        <f t="shared" si="63"/>
        <v>15.536560533715061</v>
      </c>
      <c r="M267" s="17">
        <f t="shared" si="64"/>
        <v>50.569424000196371</v>
      </c>
      <c r="N267" s="36">
        <f t="shared" si="54"/>
        <v>19.211886434505558</v>
      </c>
      <c r="O267" s="18"/>
      <c r="P267" s="19">
        <f t="shared" si="55"/>
        <v>23.88278857793307</v>
      </c>
      <c r="Q267" s="19"/>
      <c r="R267" s="38">
        <f t="shared" si="56"/>
        <v>-2.0998101755070615E-2</v>
      </c>
      <c r="S267" s="16">
        <f t="shared" si="65"/>
        <v>1.0020256046173972</v>
      </c>
      <c r="T267" s="16">
        <f t="shared" si="67"/>
        <v>4.757119439542385</v>
      </c>
      <c r="U267" s="22">
        <f t="shared" si="57"/>
        <v>7.6879024073567059E-2</v>
      </c>
      <c r="V267" s="22">
        <f t="shared" si="58"/>
        <v>2.5345671985546492E-2</v>
      </c>
      <c r="W267" s="22">
        <f t="shared" si="59"/>
        <v>5.1533352088020568E-2</v>
      </c>
      <c r="Z267" s="37"/>
      <c r="AA267" s="37"/>
    </row>
    <row r="268" spans="1:27">
      <c r="A268" s="61">
        <f t="shared" si="60"/>
        <v>691284</v>
      </c>
      <c r="B268" s="13">
        <v>1892.08</v>
      </c>
      <c r="C268" s="14">
        <v>5.62</v>
      </c>
      <c r="D268" s="15">
        <v>0.23330000000000001</v>
      </c>
      <c r="E268" s="14">
        <v>0.36</v>
      </c>
      <c r="F268" s="14">
        <v>7.3262127269999997</v>
      </c>
      <c r="G268" s="15">
        <f t="shared" si="68"/>
        <v>1892.6249999999804</v>
      </c>
      <c r="H268" s="16">
        <f>H261*5/12+H273*7/12</f>
        <v>3.6875</v>
      </c>
      <c r="I268" s="15">
        <f t="shared" si="61"/>
        <v>241.06729572445855</v>
      </c>
      <c r="J268" s="15">
        <f t="shared" si="62"/>
        <v>10.007295390127434</v>
      </c>
      <c r="K268" s="17">
        <f t="shared" si="66"/>
        <v>787.3561328990196</v>
      </c>
      <c r="L268" s="15">
        <f t="shared" si="63"/>
        <v>15.442033178079194</v>
      </c>
      <c r="M268" s="17">
        <f t="shared" si="64"/>
        <v>50.435624171467445</v>
      </c>
      <c r="N268" s="36">
        <f t="shared" si="54"/>
        <v>19.204303803173818</v>
      </c>
      <c r="O268" s="18"/>
      <c r="P268" s="19">
        <f t="shared" si="55"/>
        <v>23.846985014935314</v>
      </c>
      <c r="Q268" s="19"/>
      <c r="R268" s="38">
        <f t="shared" si="56"/>
        <v>-2.0715090945244062E-2</v>
      </c>
      <c r="S268" s="16">
        <f t="shared" si="65"/>
        <v>1.0020366282133073</v>
      </c>
      <c r="T268" s="16">
        <f t="shared" si="67"/>
        <v>4.7048525790062872</v>
      </c>
      <c r="U268" s="22">
        <f t="shared" si="57"/>
        <v>8.081104988555432E-2</v>
      </c>
      <c r="V268" s="22">
        <f t="shared" si="58"/>
        <v>2.7870499187624853E-2</v>
      </c>
      <c r="W268" s="22">
        <f t="shared" si="59"/>
        <v>5.2940550697929467E-2</v>
      </c>
      <c r="Z268" s="37"/>
      <c r="AA268" s="37"/>
    </row>
    <row r="269" spans="1:27">
      <c r="A269" s="61">
        <f t="shared" si="60"/>
        <v>691314</v>
      </c>
      <c r="B269" s="13">
        <v>1892.09</v>
      </c>
      <c r="C269" s="14">
        <v>5.48</v>
      </c>
      <c r="D269" s="15">
        <v>0.23499999999999999</v>
      </c>
      <c r="E269" s="14">
        <v>0.36249999999999999</v>
      </c>
      <c r="F269" s="14">
        <v>7.3262127269999997</v>
      </c>
      <c r="G269" s="15">
        <f t="shared" si="68"/>
        <v>1892.7083333333137</v>
      </c>
      <c r="H269" s="16">
        <f>H261*4/12+H273*8/12</f>
        <v>3.7</v>
      </c>
      <c r="I269" s="15">
        <f t="shared" si="61"/>
        <v>235.06206059964998</v>
      </c>
      <c r="J269" s="15">
        <f t="shared" si="62"/>
        <v>10.080216102357252</v>
      </c>
      <c r="K269" s="17">
        <f t="shared" si="66"/>
        <v>770.48588361018381</v>
      </c>
      <c r="L269" s="15">
        <f t="shared" si="63"/>
        <v>15.549269519593631</v>
      </c>
      <c r="M269" s="17">
        <f t="shared" si="64"/>
        <v>50.967360001586052</v>
      </c>
      <c r="N269" s="36">
        <f t="shared" si="54"/>
        <v>18.694271809588201</v>
      </c>
      <c r="O269" s="18"/>
      <c r="P269" s="19">
        <f t="shared" si="55"/>
        <v>23.191984913721971</v>
      </c>
      <c r="Q269" s="19"/>
      <c r="R269" s="38">
        <f t="shared" si="56"/>
        <v>-1.6774511432559924E-2</v>
      </c>
      <c r="S269" s="16">
        <f t="shared" si="65"/>
        <v>1.0020476513167518</v>
      </c>
      <c r="T269" s="16">
        <f t="shared" si="67"/>
        <v>4.7144346145081428</v>
      </c>
      <c r="U269" s="22">
        <f t="shared" si="57"/>
        <v>8.2466644497334762E-2</v>
      </c>
      <c r="V269" s="22">
        <f t="shared" si="58"/>
        <v>2.6651264324677681E-2</v>
      </c>
      <c r="W269" s="22">
        <f t="shared" si="59"/>
        <v>5.5815380172657081E-2</v>
      </c>
      <c r="Z269" s="37"/>
      <c r="AA269" s="37"/>
    </row>
    <row r="270" spans="1:27">
      <c r="A270" s="61">
        <f t="shared" si="60"/>
        <v>691040</v>
      </c>
      <c r="B270" s="13">
        <v>1892.1</v>
      </c>
      <c r="C270" s="14">
        <v>5.59</v>
      </c>
      <c r="D270" s="15">
        <v>0.23669999999999999</v>
      </c>
      <c r="E270" s="14">
        <v>0.36499999999999999</v>
      </c>
      <c r="F270" s="14">
        <v>7.3262127269999997</v>
      </c>
      <c r="G270" s="15">
        <f t="shared" si="68"/>
        <v>1892.791666666647</v>
      </c>
      <c r="H270" s="16">
        <f>H261*3/12+H273*9/12</f>
        <v>3.7124999999999999</v>
      </c>
      <c r="I270" s="15">
        <f t="shared" si="61"/>
        <v>239.78045962628525</v>
      </c>
      <c r="J270" s="15">
        <f t="shared" si="62"/>
        <v>10.15313681458707</v>
      </c>
      <c r="K270" s="17">
        <f t="shared" si="66"/>
        <v>788.72516851006151</v>
      </c>
      <c r="L270" s="15">
        <f t="shared" si="63"/>
        <v>15.656505861108071</v>
      </c>
      <c r="M270" s="17">
        <f t="shared" si="64"/>
        <v>51.499943918814395</v>
      </c>
      <c r="N270" s="36">
        <f t="shared" si="54"/>
        <v>19.040214915324707</v>
      </c>
      <c r="O270" s="18"/>
      <c r="P270" s="19">
        <f t="shared" si="55"/>
        <v>23.596821279777313</v>
      </c>
      <c r="Q270" s="19"/>
      <c r="R270" s="38">
        <f t="shared" si="56"/>
        <v>-1.6971520676857088E-2</v>
      </c>
      <c r="S270" s="16">
        <f t="shared" si="65"/>
        <v>1.0020586739281898</v>
      </c>
      <c r="T270" s="16">
        <f t="shared" si="67"/>
        <v>4.7240881327542796</v>
      </c>
      <c r="U270" s="22">
        <f t="shared" si="57"/>
        <v>6.9575564911896981E-2</v>
      </c>
      <c r="V270" s="22">
        <f t="shared" si="58"/>
        <v>1.9732244460616721E-2</v>
      </c>
      <c r="W270" s="22">
        <f t="shared" si="59"/>
        <v>4.984332045128026E-2</v>
      </c>
      <c r="Z270" s="37"/>
      <c r="AA270" s="37"/>
    </row>
    <row r="271" spans="1:27">
      <c r="A271" s="61">
        <f t="shared" si="60"/>
        <v>691375</v>
      </c>
      <c r="B271" s="13">
        <v>1892.11</v>
      </c>
      <c r="C271" s="14">
        <v>5.57</v>
      </c>
      <c r="D271" s="15">
        <v>0.23830000000000001</v>
      </c>
      <c r="E271" s="14">
        <v>0.36749999999999999</v>
      </c>
      <c r="F271" s="14">
        <v>7.5165028100000004</v>
      </c>
      <c r="G271" s="15">
        <f t="shared" si="68"/>
        <v>1892.8749999999802</v>
      </c>
      <c r="H271" s="16">
        <f>H261*2/12+H273*10/12</f>
        <v>3.7250000000000001</v>
      </c>
      <c r="I271" s="15">
        <f t="shared" si="61"/>
        <v>232.87393209928177</v>
      </c>
      <c r="J271" s="15">
        <f t="shared" si="62"/>
        <v>9.9629906677304945</v>
      </c>
      <c r="K271" s="17">
        <f t="shared" si="66"/>
        <v>768.7380784975885</v>
      </c>
      <c r="L271" s="15">
        <f t="shared" si="63"/>
        <v>15.364662485904137</v>
      </c>
      <c r="M271" s="17">
        <f t="shared" si="64"/>
        <v>50.720151498718806</v>
      </c>
      <c r="N271" s="36">
        <f t="shared" si="54"/>
        <v>18.463312690799995</v>
      </c>
      <c r="O271" s="18"/>
      <c r="P271" s="19">
        <f t="shared" si="55"/>
        <v>22.858807224266268</v>
      </c>
      <c r="Q271" s="19"/>
      <c r="R271" s="38">
        <f t="shared" si="56"/>
        <v>-1.2059526892530641E-2</v>
      </c>
      <c r="S271" s="16">
        <f t="shared" si="65"/>
        <v>1.0020696960480802</v>
      </c>
      <c r="T271" s="16">
        <f t="shared" si="67"/>
        <v>4.6139708203501124</v>
      </c>
      <c r="U271" s="22">
        <f t="shared" si="57"/>
        <v>7.2025883368207477E-2</v>
      </c>
      <c r="V271" s="22">
        <f t="shared" si="58"/>
        <v>2.5727722107278694E-2</v>
      </c>
      <c r="W271" s="22">
        <f t="shared" si="59"/>
        <v>4.6298161260928783E-2</v>
      </c>
      <c r="Z271" s="37"/>
      <c r="AA271" s="37"/>
    </row>
    <row r="272" spans="1:27">
      <c r="A272" s="61">
        <f t="shared" si="60"/>
        <v>691406</v>
      </c>
      <c r="B272" s="13">
        <v>1892.12</v>
      </c>
      <c r="C272" s="14">
        <v>5.51</v>
      </c>
      <c r="D272" s="15">
        <v>0.24</v>
      </c>
      <c r="E272" s="14">
        <v>0.37</v>
      </c>
      <c r="F272" s="14">
        <v>7.6116519010000001</v>
      </c>
      <c r="G272" s="15">
        <f t="shared" si="68"/>
        <v>1892.9583333333135</v>
      </c>
      <c r="H272" s="16">
        <f>H261*1/12+H273*11/12</f>
        <v>3.7374999999999998</v>
      </c>
      <c r="I272" s="15">
        <f t="shared" si="61"/>
        <v>227.48574389910223</v>
      </c>
      <c r="J272" s="15">
        <f t="shared" si="62"/>
        <v>9.9086349429736007</v>
      </c>
      <c r="K272" s="17">
        <f t="shared" si="66"/>
        <v>753.6769536659873</v>
      </c>
      <c r="L272" s="15">
        <f t="shared" si="63"/>
        <v>15.275812203750966</v>
      </c>
      <c r="M272" s="17">
        <f t="shared" si="64"/>
        <v>50.60988618083762</v>
      </c>
      <c r="N272" s="36">
        <f t="shared" si="54"/>
        <v>18.013009251275733</v>
      </c>
      <c r="O272" s="18"/>
      <c r="P272" s="19">
        <f t="shared" si="55"/>
        <v>22.281362092837352</v>
      </c>
      <c r="Q272" s="19"/>
      <c r="R272" s="38">
        <f t="shared" si="56"/>
        <v>-8.6868929989243338E-3</v>
      </c>
      <c r="S272" s="16">
        <f t="shared" si="65"/>
        <v>1.0020807176768802</v>
      </c>
      <c r="T272" s="16">
        <f t="shared" si="67"/>
        <v>4.5657242423970628</v>
      </c>
      <c r="U272" s="22">
        <f t="shared" si="57"/>
        <v>7.0814419603888235E-2</v>
      </c>
      <c r="V272" s="22">
        <f t="shared" si="58"/>
        <v>2.585311813181157E-2</v>
      </c>
      <c r="W272" s="22">
        <f t="shared" si="59"/>
        <v>4.4961301472076665E-2</v>
      </c>
      <c r="Z272" s="37"/>
      <c r="AA272" s="37"/>
    </row>
    <row r="273" spans="1:27">
      <c r="A273" s="61">
        <f t="shared" si="60"/>
        <v>691437</v>
      </c>
      <c r="B273" s="13">
        <v>1893.01</v>
      </c>
      <c r="C273" s="14">
        <v>5.61</v>
      </c>
      <c r="D273" s="15">
        <v>0.24079999999999999</v>
      </c>
      <c r="E273" s="14">
        <v>0.36080000000000001</v>
      </c>
      <c r="F273" s="14">
        <v>7.8970910740000004</v>
      </c>
      <c r="G273" s="15">
        <f t="shared" si="68"/>
        <v>1893.0416666666467</v>
      </c>
      <c r="H273" s="16">
        <v>3.75</v>
      </c>
      <c r="I273" s="15">
        <f t="shared" si="61"/>
        <v>223.24267612973469</v>
      </c>
      <c r="J273" s="15">
        <f t="shared" si="62"/>
        <v>9.5823237811123185</v>
      </c>
      <c r="K273" s="17">
        <f t="shared" si="66"/>
        <v>742.26493740911701</v>
      </c>
      <c r="L273" s="15">
        <f t="shared" si="63"/>
        <v>14.357568190304505</v>
      </c>
      <c r="M273" s="17">
        <f t="shared" si="64"/>
        <v>47.737823425527523</v>
      </c>
      <c r="N273" s="36">
        <f t="shared" si="54"/>
        <v>17.65664370809877</v>
      </c>
      <c r="O273" s="18"/>
      <c r="P273" s="19">
        <f t="shared" si="55"/>
        <v>21.820189744893504</v>
      </c>
      <c r="Q273" s="19"/>
      <c r="R273" s="38">
        <f t="shared" si="56"/>
        <v>-4.1021548362557628E-3</v>
      </c>
      <c r="S273" s="16">
        <f t="shared" si="65"/>
        <v>1.0034696890853201</v>
      </c>
      <c r="T273" s="16">
        <f t="shared" si="67"/>
        <v>4.4098534317855815</v>
      </c>
      <c r="U273" s="22">
        <f t="shared" si="57"/>
        <v>7.6951059063106397E-2</v>
      </c>
      <c r="V273" s="22">
        <f t="shared" si="58"/>
        <v>2.8480473837699138E-2</v>
      </c>
      <c r="W273" s="22">
        <f t="shared" si="59"/>
        <v>4.8470585225407259E-2</v>
      </c>
      <c r="Z273" s="37"/>
      <c r="AA273" s="37"/>
    </row>
    <row r="274" spans="1:27">
      <c r="A274" s="61">
        <f t="shared" si="60"/>
        <v>691465</v>
      </c>
      <c r="B274" s="13">
        <v>1893.02</v>
      </c>
      <c r="C274" s="14">
        <v>5.51</v>
      </c>
      <c r="D274" s="15">
        <v>0.2417</v>
      </c>
      <c r="E274" s="14">
        <v>0.35170000000000001</v>
      </c>
      <c r="F274" s="14">
        <v>7.9922320659999997</v>
      </c>
      <c r="G274" s="15">
        <f t="shared" si="68"/>
        <v>1893.12499999998</v>
      </c>
      <c r="H274" s="16">
        <f>H273*11/12+H285*1/12</f>
        <v>3.7458333333333336</v>
      </c>
      <c r="I274" s="15">
        <f t="shared" si="61"/>
        <v>216.65315530140921</v>
      </c>
      <c r="J274" s="15">
        <f t="shared" si="62"/>
        <v>9.5036420392650829</v>
      </c>
      <c r="K274" s="17">
        <f t="shared" si="66"/>
        <v>722.98852193525499</v>
      </c>
      <c r="L274" s="15">
        <f t="shared" si="63"/>
        <v>13.828841146915723</v>
      </c>
      <c r="M274" s="17">
        <f t="shared" si="64"/>
        <v>46.147924349297497</v>
      </c>
      <c r="N274" s="36">
        <f t="shared" si="54"/>
        <v>17.125193854872443</v>
      </c>
      <c r="O274" s="18"/>
      <c r="P274" s="19">
        <f t="shared" si="55"/>
        <v>21.148920730797126</v>
      </c>
      <c r="Q274" s="19"/>
      <c r="R274" s="38">
        <f t="shared" si="56"/>
        <v>-2.0583817590019357E-3</v>
      </c>
      <c r="S274" s="16">
        <f t="shared" si="65"/>
        <v>1.0034662840811108</v>
      </c>
      <c r="T274" s="16">
        <f t="shared" si="67"/>
        <v>4.372476406690109</v>
      </c>
      <c r="U274" s="22">
        <f t="shared" si="57"/>
        <v>7.9504556444095487E-2</v>
      </c>
      <c r="V274" s="22">
        <f t="shared" si="58"/>
        <v>2.9566725037911024E-2</v>
      </c>
      <c r="W274" s="22">
        <f t="shared" si="59"/>
        <v>4.9937831406184463E-2</v>
      </c>
      <c r="Z274" s="37"/>
      <c r="AA274" s="37"/>
    </row>
    <row r="275" spans="1:27">
      <c r="A275" s="61">
        <f t="shared" si="60"/>
        <v>691496</v>
      </c>
      <c r="B275" s="13">
        <v>1893.03</v>
      </c>
      <c r="C275" s="14">
        <v>5.31</v>
      </c>
      <c r="D275" s="15">
        <v>0.24249999999999999</v>
      </c>
      <c r="E275" s="14">
        <v>0.34250000000000003</v>
      </c>
      <c r="F275" s="14">
        <v>7.8019419829999999</v>
      </c>
      <c r="G275" s="15">
        <f t="shared" si="68"/>
        <v>1893.2083333333132</v>
      </c>
      <c r="H275" s="16">
        <f>H273*10/12+H285*2/12</f>
        <v>3.7416666666666667</v>
      </c>
      <c r="I275" s="15">
        <f t="shared" si="61"/>
        <v>213.88154367668804</v>
      </c>
      <c r="J275" s="15">
        <f t="shared" si="62"/>
        <v>9.7676599513365066</v>
      </c>
      <c r="K275" s="17">
        <f t="shared" si="66"/>
        <v>716.45572429047525</v>
      </c>
      <c r="L275" s="15">
        <f t="shared" si="63"/>
        <v>13.795560962196923</v>
      </c>
      <c r="M275" s="17">
        <f t="shared" si="64"/>
        <v>46.21206884547793</v>
      </c>
      <c r="N275" s="36">
        <f t="shared" si="54"/>
        <v>16.899589031582316</v>
      </c>
      <c r="O275" s="18"/>
      <c r="P275" s="19">
        <f t="shared" si="55"/>
        <v>20.861750450681811</v>
      </c>
      <c r="Q275" s="19"/>
      <c r="R275" s="38">
        <f t="shared" si="56"/>
        <v>-2.6649839599117708E-3</v>
      </c>
      <c r="S275" s="16">
        <f t="shared" si="65"/>
        <v>1.0034628790950846</v>
      </c>
      <c r="T275" s="16">
        <f t="shared" si="67"/>
        <v>4.494647416243394</v>
      </c>
      <c r="U275" s="22">
        <f t="shared" si="57"/>
        <v>8.0154225703686466E-2</v>
      </c>
      <c r="V275" s="22">
        <f t="shared" si="58"/>
        <v>3.0392125950546411E-2</v>
      </c>
      <c r="W275" s="22">
        <f t="shared" si="59"/>
        <v>4.9762099753140054E-2</v>
      </c>
      <c r="Z275" s="37"/>
      <c r="AA275" s="37"/>
    </row>
    <row r="276" spans="1:27">
      <c r="A276" s="61">
        <f t="shared" si="60"/>
        <v>691526</v>
      </c>
      <c r="B276" s="13">
        <v>1893.04</v>
      </c>
      <c r="C276" s="14">
        <v>5.31</v>
      </c>
      <c r="D276" s="15">
        <v>0.24329999999999999</v>
      </c>
      <c r="E276" s="14">
        <v>0.33329999999999999</v>
      </c>
      <c r="F276" s="14">
        <v>7.7067928930000003</v>
      </c>
      <c r="G276" s="15">
        <f t="shared" si="68"/>
        <v>1893.2916666666465</v>
      </c>
      <c r="H276" s="16">
        <f>H273*9/12+H285*3/12</f>
        <v>3.7375000000000003</v>
      </c>
      <c r="I276" s="15">
        <f t="shared" si="61"/>
        <v>216.52215365948857</v>
      </c>
      <c r="J276" s="15">
        <f t="shared" si="62"/>
        <v>9.9208738202172455</v>
      </c>
      <c r="K276" s="17">
        <f t="shared" si="66"/>
        <v>728.07057581824154</v>
      </c>
      <c r="L276" s="15">
        <f t="shared" si="63"/>
        <v>13.590740831395017</v>
      </c>
      <c r="M276" s="17">
        <f t="shared" si="64"/>
        <v>45.699797160116745</v>
      </c>
      <c r="N276" s="36">
        <f t="shared" si="54"/>
        <v>17.102541578254908</v>
      </c>
      <c r="O276" s="18"/>
      <c r="P276" s="19">
        <f t="shared" si="55"/>
        <v>21.104034801510565</v>
      </c>
      <c r="Q276" s="19"/>
      <c r="R276" s="38">
        <f t="shared" si="56"/>
        <v>-3.5887991634665495E-3</v>
      </c>
      <c r="S276" s="16">
        <f t="shared" si="65"/>
        <v>1.0034594741272465</v>
      </c>
      <c r="T276" s="16">
        <f t="shared" si="67"/>
        <v>4.5658955119810773</v>
      </c>
      <c r="U276" s="22">
        <f t="shared" si="57"/>
        <v>7.4319206922216052E-2</v>
      </c>
      <c r="V276" s="22">
        <f t="shared" si="58"/>
        <v>2.8984664515630643E-2</v>
      </c>
      <c r="W276" s="22">
        <f t="shared" si="59"/>
        <v>4.533454240658541E-2</v>
      </c>
      <c r="Z276" s="37"/>
      <c r="AA276" s="37"/>
    </row>
    <row r="277" spans="1:27">
      <c r="A277" s="61">
        <f t="shared" si="60"/>
        <v>691557</v>
      </c>
      <c r="B277" s="13">
        <v>1893.05</v>
      </c>
      <c r="C277" s="14">
        <v>4.84</v>
      </c>
      <c r="D277" s="15">
        <v>0.2442</v>
      </c>
      <c r="E277" s="14">
        <v>0.32419999999999999</v>
      </c>
      <c r="F277" s="14">
        <v>7.6116519010000001</v>
      </c>
      <c r="G277" s="15">
        <f t="shared" si="68"/>
        <v>1893.3749999999798</v>
      </c>
      <c r="H277" s="16">
        <f>H273*8/12+H285*4/12</f>
        <v>3.7333333333333334</v>
      </c>
      <c r="I277" s="15">
        <f t="shared" si="61"/>
        <v>199.82413801663427</v>
      </c>
      <c r="J277" s="15">
        <f t="shared" si="62"/>
        <v>10.082036054475639</v>
      </c>
      <c r="K277" s="17">
        <f t="shared" si="66"/>
        <v>674.74748230249963</v>
      </c>
      <c r="L277" s="15">
        <f t="shared" si="63"/>
        <v>13.384914368800171</v>
      </c>
      <c r="M277" s="17">
        <f t="shared" si="64"/>
        <v>45.196928463320326</v>
      </c>
      <c r="N277" s="36">
        <f t="shared" si="54"/>
        <v>15.780987310776245</v>
      </c>
      <c r="O277" s="18"/>
      <c r="P277" s="19">
        <f t="shared" si="55"/>
        <v>19.473767640169989</v>
      </c>
      <c r="Q277" s="19"/>
      <c r="R277" s="38">
        <f t="shared" si="56"/>
        <v>1.080460641540458E-3</v>
      </c>
      <c r="S277" s="16">
        <f t="shared" si="65"/>
        <v>1.0034560691776027</v>
      </c>
      <c r="T277" s="16">
        <f t="shared" si="67"/>
        <v>4.6389594451887906</v>
      </c>
      <c r="U277" s="22">
        <f t="shared" si="57"/>
        <v>8.3296094909939056E-2</v>
      </c>
      <c r="V277" s="22">
        <f t="shared" si="58"/>
        <v>2.993018558755467E-2</v>
      </c>
      <c r="W277" s="22">
        <f t="shared" si="59"/>
        <v>5.3365909322384386E-2</v>
      </c>
      <c r="Z277" s="37"/>
      <c r="AA277" s="37"/>
    </row>
    <row r="278" spans="1:27">
      <c r="A278" s="61">
        <f t="shared" si="60"/>
        <v>691587</v>
      </c>
      <c r="B278" s="13">
        <v>1893.06</v>
      </c>
      <c r="C278" s="14">
        <v>4.6100000000000003</v>
      </c>
      <c r="D278" s="15">
        <v>0.245</v>
      </c>
      <c r="E278" s="14">
        <v>0.315</v>
      </c>
      <c r="F278" s="14">
        <v>7.4213618180000003</v>
      </c>
      <c r="G278" s="15">
        <f t="shared" si="68"/>
        <v>1893.458333333313</v>
      </c>
      <c r="H278" s="16">
        <f>H273*7/12+H285*5/12</f>
        <v>3.729166666666667</v>
      </c>
      <c r="I278" s="15">
        <f t="shared" si="61"/>
        <v>195.20854534894752</v>
      </c>
      <c r="J278" s="15">
        <f t="shared" si="62"/>
        <v>10.374423776679421</v>
      </c>
      <c r="K278" s="17">
        <f t="shared" si="66"/>
        <v>662.08126224517264</v>
      </c>
      <c r="L278" s="15">
        <f t="shared" si="63"/>
        <v>13.338544855730687</v>
      </c>
      <c r="M278" s="17">
        <f t="shared" si="64"/>
        <v>45.239825945169059</v>
      </c>
      <c r="N278" s="36">
        <f t="shared" si="54"/>
        <v>15.416503863597686</v>
      </c>
      <c r="O278" s="18"/>
      <c r="P278" s="19">
        <f t="shared" si="55"/>
        <v>19.029235819010783</v>
      </c>
      <c r="Q278" s="19"/>
      <c r="R278" s="38">
        <f t="shared" si="56"/>
        <v>3.0336802960417159E-3</v>
      </c>
      <c r="S278" s="16">
        <f t="shared" si="65"/>
        <v>1.003452664246159</v>
      </c>
      <c r="T278" s="16">
        <f t="shared" si="67"/>
        <v>4.774349998094368</v>
      </c>
      <c r="U278" s="22">
        <f t="shared" si="57"/>
        <v>7.9623432575239184E-2</v>
      </c>
      <c r="V278" s="22">
        <f t="shared" si="58"/>
        <v>2.718448252896466E-2</v>
      </c>
      <c r="W278" s="22">
        <f t="shared" si="59"/>
        <v>5.2438950046274524E-2</v>
      </c>
      <c r="Z278" s="37"/>
      <c r="AA278" s="37"/>
    </row>
    <row r="279" spans="1:27">
      <c r="A279" s="61">
        <f t="shared" si="60"/>
        <v>691618</v>
      </c>
      <c r="B279" s="13">
        <v>1893.07</v>
      </c>
      <c r="C279" s="14">
        <v>4.18</v>
      </c>
      <c r="D279" s="15">
        <v>0.24579999999999999</v>
      </c>
      <c r="E279" s="14">
        <v>0.30580000000000002</v>
      </c>
      <c r="F279" s="14">
        <v>7.2310717359999996</v>
      </c>
      <c r="G279" s="15">
        <f t="shared" si="68"/>
        <v>1893.5416666666463</v>
      </c>
      <c r="H279" s="16">
        <f>H273*6/12+H285*6/12</f>
        <v>3.7250000000000005</v>
      </c>
      <c r="I279" s="15">
        <f t="shared" si="61"/>
        <v>181.65824624036068</v>
      </c>
      <c r="J279" s="15">
        <f t="shared" si="62"/>
        <v>10.68220022150255</v>
      </c>
      <c r="K279" s="17">
        <f t="shared" si="66"/>
        <v>619.14243799726171</v>
      </c>
      <c r="L279" s="15">
        <f t="shared" si="63"/>
        <v>13.289734856531654</v>
      </c>
      <c r="M279" s="17">
        <f t="shared" si="64"/>
        <v>45.29515730611547</v>
      </c>
      <c r="N279" s="36">
        <f t="shared" si="54"/>
        <v>14.349854182760941</v>
      </c>
      <c r="O279" s="18"/>
      <c r="P279" s="19">
        <f t="shared" si="55"/>
        <v>17.725059871200941</v>
      </c>
      <c r="Q279" s="19"/>
      <c r="R279" s="38">
        <f t="shared" si="56"/>
        <v>7.3343907719461282E-3</v>
      </c>
      <c r="S279" s="16">
        <f t="shared" si="65"/>
        <v>1.0034492593329205</v>
      </c>
      <c r="T279" s="16">
        <f t="shared" si="67"/>
        <v>4.9169079628210657</v>
      </c>
      <c r="U279" s="22">
        <f t="shared" si="57"/>
        <v>8.2233931613144851E-2</v>
      </c>
      <c r="V279" s="22">
        <f t="shared" si="58"/>
        <v>2.4379812473846796E-2</v>
      </c>
      <c r="W279" s="22">
        <f t="shared" si="59"/>
        <v>5.7854119139298055E-2</v>
      </c>
      <c r="Z279" s="37"/>
      <c r="AA279" s="37"/>
    </row>
    <row r="280" spans="1:27">
      <c r="A280" s="61">
        <f t="shared" si="60"/>
        <v>691649</v>
      </c>
      <c r="B280" s="13">
        <v>1893.08</v>
      </c>
      <c r="C280" s="14">
        <v>4.08</v>
      </c>
      <c r="D280" s="15">
        <v>0.2467</v>
      </c>
      <c r="E280" s="14">
        <v>0.29670000000000002</v>
      </c>
      <c r="F280" s="14">
        <v>6.9456325620000001</v>
      </c>
      <c r="G280" s="15">
        <f t="shared" si="68"/>
        <v>1893.6249999999795</v>
      </c>
      <c r="H280" s="16">
        <f>H273*5/12+H285*7/12</f>
        <v>3.7208333333333337</v>
      </c>
      <c r="I280" s="15">
        <f t="shared" si="61"/>
        <v>184.59922095717687</v>
      </c>
      <c r="J280" s="15">
        <f t="shared" si="62"/>
        <v>11.161918580915572</v>
      </c>
      <c r="K280" s="17">
        <f t="shared" si="66"/>
        <v>632.33635439121474</v>
      </c>
      <c r="L280" s="15">
        <f t="shared" si="63"/>
        <v>13.424163935782936</v>
      </c>
      <c r="M280" s="17">
        <f t="shared" si="64"/>
        <v>45.983871653890546</v>
      </c>
      <c r="N280" s="36">
        <f t="shared" si="54"/>
        <v>14.588056535807807</v>
      </c>
      <c r="O280" s="18"/>
      <c r="P280" s="19">
        <f t="shared" si="55"/>
        <v>18.03391274078162</v>
      </c>
      <c r="Q280" s="19"/>
      <c r="R280" s="38">
        <f t="shared" si="56"/>
        <v>2.3197397456332924E-3</v>
      </c>
      <c r="S280" s="16">
        <f t="shared" si="65"/>
        <v>1.0034458544378932</v>
      </c>
      <c r="T280" s="16">
        <f t="shared" si="67"/>
        <v>5.1366309144522324</v>
      </c>
      <c r="U280" s="22">
        <f t="shared" si="57"/>
        <v>7.6898267849162094E-2</v>
      </c>
      <c r="V280" s="22">
        <f t="shared" si="58"/>
        <v>2.0124175219046636E-2</v>
      </c>
      <c r="W280" s="22">
        <f t="shared" si="59"/>
        <v>5.6774092630115458E-2</v>
      </c>
      <c r="Z280" s="37"/>
      <c r="AA280" s="37"/>
    </row>
    <row r="281" spans="1:27">
      <c r="A281" s="61">
        <f t="shared" si="60"/>
        <v>691679</v>
      </c>
      <c r="B281" s="13">
        <v>1893.09</v>
      </c>
      <c r="C281" s="14">
        <v>4.37</v>
      </c>
      <c r="D281" s="15">
        <v>0.2475</v>
      </c>
      <c r="E281" s="14">
        <v>0.28749999999999998</v>
      </c>
      <c r="F281" s="14">
        <v>7.2310717359999996</v>
      </c>
      <c r="G281" s="15">
        <f t="shared" si="68"/>
        <v>1893.7083333333128</v>
      </c>
      <c r="H281" s="16">
        <f>H273*4/12+H285*8/12</f>
        <v>3.7166666666666668</v>
      </c>
      <c r="I281" s="15">
        <f t="shared" si="61"/>
        <v>189.91543925128619</v>
      </c>
      <c r="J281" s="15">
        <f t="shared" si="62"/>
        <v>10.756080369495043</v>
      </c>
      <c r="K281" s="17">
        <f t="shared" si="66"/>
        <v>653.61719437656734</v>
      </c>
      <c r="L281" s="15">
        <f t="shared" si="63"/>
        <v>12.494436792847775</v>
      </c>
      <c r="M281" s="17">
        <f t="shared" si="64"/>
        <v>43.001131208984695</v>
      </c>
      <c r="N281" s="36">
        <f t="shared" si="54"/>
        <v>15.012069079138758</v>
      </c>
      <c r="O281" s="18"/>
      <c r="P281" s="19">
        <f t="shared" si="55"/>
        <v>18.567014551942293</v>
      </c>
      <c r="Q281" s="19"/>
      <c r="R281" s="38">
        <f t="shared" si="56"/>
        <v>5.3443003566988473E-3</v>
      </c>
      <c r="S281" s="16">
        <f t="shared" si="65"/>
        <v>1.0034424495610827</v>
      </c>
      <c r="T281" s="16">
        <f t="shared" si="67"/>
        <v>4.950869043250731</v>
      </c>
      <c r="U281" s="22">
        <f t="shared" si="57"/>
        <v>6.9957661753171863E-2</v>
      </c>
      <c r="V281" s="22">
        <f t="shared" si="58"/>
        <v>2.291964142433156E-2</v>
      </c>
      <c r="W281" s="22">
        <f t="shared" si="59"/>
        <v>4.7038020328840302E-2</v>
      </c>
      <c r="Z281" s="37"/>
      <c r="AA281" s="37"/>
    </row>
    <row r="282" spans="1:27">
      <c r="A282" s="61">
        <f t="shared" si="60"/>
        <v>691406</v>
      </c>
      <c r="B282" s="13">
        <v>1893.1</v>
      </c>
      <c r="C282" s="14">
        <v>4.5</v>
      </c>
      <c r="D282" s="15">
        <v>0.24829999999999999</v>
      </c>
      <c r="E282" s="14">
        <v>0.27829999999999999</v>
      </c>
      <c r="F282" s="14">
        <v>7.3262127269999997</v>
      </c>
      <c r="G282" s="15">
        <f t="shared" si="68"/>
        <v>1893.7916666666461</v>
      </c>
      <c r="H282" s="16">
        <f>H273*3/12+H285*9/12</f>
        <v>3.7125000000000004</v>
      </c>
      <c r="I282" s="15">
        <f t="shared" si="61"/>
        <v>193.02541472598992</v>
      </c>
      <c r="J282" s="15">
        <f t="shared" si="62"/>
        <v>10.650713439214066</v>
      </c>
      <c r="K282" s="17">
        <f t="shared" si="66"/>
        <v>667.37519938313187</v>
      </c>
      <c r="L282" s="15">
        <f t="shared" si="63"/>
        <v>11.937549537387332</v>
      </c>
      <c r="M282" s="17">
        <f t="shared" si="64"/>
        <v>41.273448441850135</v>
      </c>
      <c r="N282" s="36">
        <f t="shared" si="54"/>
        <v>15.271794153520183</v>
      </c>
      <c r="O282" s="18"/>
      <c r="P282" s="19">
        <f t="shared" si="55"/>
        <v>18.897533570630845</v>
      </c>
      <c r="Q282" s="19"/>
      <c r="R282" s="38">
        <f t="shared" si="56"/>
        <v>5.5295620163699211E-3</v>
      </c>
      <c r="S282" s="16">
        <f t="shared" si="65"/>
        <v>1.0034390447024946</v>
      </c>
      <c r="T282" s="16">
        <f t="shared" si="67"/>
        <v>4.9033969592876216</v>
      </c>
      <c r="U282" s="22">
        <f t="shared" si="57"/>
        <v>6.5935928115401499E-2</v>
      </c>
      <c r="V282" s="22">
        <f t="shared" si="58"/>
        <v>2.5305820298042736E-2</v>
      </c>
      <c r="W282" s="22">
        <f t="shared" si="59"/>
        <v>4.0630107817358763E-2</v>
      </c>
      <c r="Z282" s="37"/>
      <c r="AA282" s="37"/>
    </row>
    <row r="283" spans="1:27">
      <c r="A283" s="61">
        <f t="shared" si="60"/>
        <v>691740</v>
      </c>
      <c r="B283" s="13">
        <v>1893.11</v>
      </c>
      <c r="C283" s="14">
        <v>4.57</v>
      </c>
      <c r="D283" s="15">
        <v>0.2492</v>
      </c>
      <c r="E283" s="14">
        <v>0.26919999999999999</v>
      </c>
      <c r="F283" s="14">
        <v>7.135922645</v>
      </c>
      <c r="G283" s="15">
        <f t="shared" si="68"/>
        <v>1893.8749999999793</v>
      </c>
      <c r="H283" s="16">
        <f>H273*2/12+H285*10/12</f>
        <v>3.7083333333333335</v>
      </c>
      <c r="I283" s="15">
        <f t="shared" si="61"/>
        <v>201.25541383303499</v>
      </c>
      <c r="J283" s="15">
        <f t="shared" si="62"/>
        <v>10.974365235709477</v>
      </c>
      <c r="K283" s="17">
        <f t="shared" si="66"/>
        <v>698.99192838187139</v>
      </c>
      <c r="L283" s="15">
        <f t="shared" si="63"/>
        <v>11.855132911127576</v>
      </c>
      <c r="M283" s="17">
        <f t="shared" si="64"/>
        <v>41.174754293304112</v>
      </c>
      <c r="N283" s="36">
        <f t="shared" si="54"/>
        <v>15.942411400571672</v>
      </c>
      <c r="O283" s="18"/>
      <c r="P283" s="19">
        <f t="shared" si="55"/>
        <v>19.737917734430305</v>
      </c>
      <c r="Q283" s="19"/>
      <c r="R283" s="38">
        <f t="shared" si="56"/>
        <v>1.2583784971808218E-3</v>
      </c>
      <c r="S283" s="16">
        <f t="shared" si="65"/>
        <v>1.0034356398621347</v>
      </c>
      <c r="T283" s="16">
        <f t="shared" si="67"/>
        <v>5.0514660734074015</v>
      </c>
      <c r="U283" s="22">
        <f t="shared" si="57"/>
        <v>6.3083964291856143E-2</v>
      </c>
      <c r="V283" s="22">
        <f t="shared" si="58"/>
        <v>2.3672093881791145E-2</v>
      </c>
      <c r="W283" s="22">
        <f t="shared" si="59"/>
        <v>3.9411870410064997E-2</v>
      </c>
      <c r="Z283" s="37"/>
      <c r="AA283" s="37"/>
    </row>
    <row r="284" spans="1:27">
      <c r="A284" s="61">
        <f t="shared" si="60"/>
        <v>691771</v>
      </c>
      <c r="B284" s="13">
        <v>1893.12</v>
      </c>
      <c r="C284" s="14">
        <v>4.41</v>
      </c>
      <c r="D284" s="15">
        <v>0.25</v>
      </c>
      <c r="E284" s="14">
        <v>0.26</v>
      </c>
      <c r="F284" s="14">
        <v>7.0407735540000003</v>
      </c>
      <c r="G284" s="15">
        <f t="shared" si="68"/>
        <v>1893.9583333333126</v>
      </c>
      <c r="H284" s="16">
        <f>H273*1/12+H285*11/12</f>
        <v>3.7041666666666671</v>
      </c>
      <c r="I284" s="15">
        <f t="shared" si="61"/>
        <v>196.83381866651078</v>
      </c>
      <c r="J284" s="15">
        <f t="shared" si="62"/>
        <v>11.158379742999475</v>
      </c>
      <c r="K284" s="17">
        <f t="shared" si="66"/>
        <v>686.86459639624411</v>
      </c>
      <c r="L284" s="15">
        <f t="shared" si="63"/>
        <v>11.604714932719455</v>
      </c>
      <c r="M284" s="17">
        <f t="shared" si="64"/>
        <v>40.495418381637968</v>
      </c>
      <c r="N284" s="36">
        <f t="shared" si="54"/>
        <v>15.612694335464933</v>
      </c>
      <c r="O284" s="18"/>
      <c r="P284" s="19">
        <f t="shared" si="55"/>
        <v>19.343520628210005</v>
      </c>
      <c r="Q284" s="19"/>
      <c r="R284" s="38">
        <f t="shared" si="56"/>
        <v>3.074989231914016E-4</v>
      </c>
      <c r="S284" s="16">
        <f t="shared" si="65"/>
        <v>1.0034322350400087</v>
      </c>
      <c r="T284" s="16">
        <f t="shared" si="67"/>
        <v>5.1373211954152787</v>
      </c>
      <c r="U284" s="22">
        <f t="shared" si="57"/>
        <v>7.023861221615002E-2</v>
      </c>
      <c r="V284" s="22">
        <f t="shared" si="58"/>
        <v>2.216461985327367E-2</v>
      </c>
      <c r="W284" s="22">
        <f t="shared" si="59"/>
        <v>4.807399236287635E-2</v>
      </c>
      <c r="Z284" s="37"/>
      <c r="AA284" s="37"/>
    </row>
    <row r="285" spans="1:27">
      <c r="A285" s="61">
        <f t="shared" si="60"/>
        <v>691802</v>
      </c>
      <c r="B285" s="13">
        <v>1894.01</v>
      </c>
      <c r="C285" s="14">
        <v>4.32</v>
      </c>
      <c r="D285" s="15">
        <v>0.2467</v>
      </c>
      <c r="E285" s="14">
        <v>0.25169999999999998</v>
      </c>
      <c r="F285" s="14">
        <v>6.8504834710000004</v>
      </c>
      <c r="G285" s="15">
        <f t="shared" si="68"/>
        <v>1894.0416666666458</v>
      </c>
      <c r="H285" s="16">
        <v>3.7</v>
      </c>
      <c r="I285" s="15">
        <f t="shared" si="61"/>
        <v>198.17279258420396</v>
      </c>
      <c r="J285" s="15">
        <f t="shared" si="62"/>
        <v>11.316950909843312</v>
      </c>
      <c r="K285" s="17">
        <f t="shared" si="66"/>
        <v>694.82797145770951</v>
      </c>
      <c r="L285" s="15">
        <f t="shared" si="63"/>
        <v>11.546317567926881</v>
      </c>
      <c r="M285" s="17">
        <f t="shared" si="64"/>
        <v>40.483379725904037</v>
      </c>
      <c r="N285" s="36">
        <f t="shared" si="54"/>
        <v>15.739869351948222</v>
      </c>
      <c r="O285" s="18"/>
      <c r="P285" s="19">
        <f t="shared" si="55"/>
        <v>19.517070327772878</v>
      </c>
      <c r="Q285" s="19"/>
      <c r="R285" s="38">
        <f t="shared" si="56"/>
        <v>-2.831422459346658E-3</v>
      </c>
      <c r="S285" s="16">
        <f t="shared" si="65"/>
        <v>1.0047429489760904</v>
      </c>
      <c r="T285" s="16">
        <f t="shared" si="67"/>
        <v>5.2981460010668515</v>
      </c>
      <c r="U285" s="22">
        <f t="shared" si="57"/>
        <v>6.8755767907126453E-2</v>
      </c>
      <c r="V285" s="22">
        <f t="shared" si="58"/>
        <v>1.6867288833896321E-2</v>
      </c>
      <c r="W285" s="22">
        <f t="shared" si="59"/>
        <v>5.1888479073230132E-2</v>
      </c>
      <c r="Z285" s="37"/>
      <c r="AA285" s="37"/>
    </row>
    <row r="286" spans="1:27">
      <c r="A286" s="61">
        <f t="shared" si="60"/>
        <v>691830</v>
      </c>
      <c r="B286" s="13">
        <v>1894.02</v>
      </c>
      <c r="C286" s="14">
        <v>4.38</v>
      </c>
      <c r="D286" s="15">
        <v>0.24329999999999999</v>
      </c>
      <c r="E286" s="14">
        <v>0.24329999999999999</v>
      </c>
      <c r="F286" s="14">
        <v>6.7553424790000003</v>
      </c>
      <c r="G286" s="15">
        <f t="shared" si="68"/>
        <v>1894.1249999999791</v>
      </c>
      <c r="H286" s="16">
        <f>H285*11/12+H297*1/12</f>
        <v>3.6800000000000006</v>
      </c>
      <c r="I286" s="15">
        <f t="shared" si="61"/>
        <v>203.754985669321</v>
      </c>
      <c r="J286" s="15">
        <f t="shared" si="62"/>
        <v>11.318170779302696</v>
      </c>
      <c r="K286" s="17">
        <f t="shared" si="66"/>
        <v>717.70705747531633</v>
      </c>
      <c r="L286" s="15">
        <f t="shared" si="63"/>
        <v>11.318170779302696</v>
      </c>
      <c r="M286" s="17">
        <f t="shared" si="64"/>
        <v>39.867152302224774</v>
      </c>
      <c r="N286" s="36">
        <f t="shared" si="54"/>
        <v>16.202736596449917</v>
      </c>
      <c r="O286" s="18"/>
      <c r="P286" s="19">
        <f t="shared" si="55"/>
        <v>20.10579074425322</v>
      </c>
      <c r="Q286" s="19"/>
      <c r="R286" s="38">
        <f t="shared" si="56"/>
        <v>-5.8029214438803864E-3</v>
      </c>
      <c r="S286" s="16">
        <f t="shared" si="65"/>
        <v>1.004727838446956</v>
      </c>
      <c r="T286" s="16">
        <f t="shared" si="67"/>
        <v>5.3982468538514317</v>
      </c>
      <c r="U286" s="22">
        <f t="shared" si="57"/>
        <v>6.0447161392130022E-2</v>
      </c>
      <c r="V286" s="22">
        <f t="shared" si="58"/>
        <v>1.2891990188189428E-2</v>
      </c>
      <c r="W286" s="22">
        <f t="shared" si="59"/>
        <v>4.7555171203940594E-2</v>
      </c>
      <c r="Z286" s="37"/>
      <c r="AA286" s="37"/>
    </row>
    <row r="287" spans="1:27">
      <c r="A287" s="61">
        <f t="shared" si="60"/>
        <v>691861</v>
      </c>
      <c r="B287" s="13">
        <v>1894.03</v>
      </c>
      <c r="C287" s="14">
        <v>4.51</v>
      </c>
      <c r="D287" s="15">
        <v>0.24</v>
      </c>
      <c r="E287" s="14">
        <v>0.23499999999999999</v>
      </c>
      <c r="F287" s="14">
        <v>6.5650523969999997</v>
      </c>
      <c r="G287" s="15">
        <f t="shared" si="68"/>
        <v>1894.2083333333123</v>
      </c>
      <c r="H287" s="16">
        <f>H285*10/12+H297*2/12</f>
        <v>3.66</v>
      </c>
      <c r="I287" s="15">
        <f t="shared" si="61"/>
        <v>215.88369890964643</v>
      </c>
      <c r="J287" s="15">
        <f t="shared" si="62"/>
        <v>11.488267791200698</v>
      </c>
      <c r="K287" s="17">
        <f t="shared" si="66"/>
        <v>763.80145838441069</v>
      </c>
      <c r="L287" s="15">
        <f t="shared" si="63"/>
        <v>11.248928878884016</v>
      </c>
      <c r="M287" s="17">
        <f t="shared" si="64"/>
        <v>39.798967343755322</v>
      </c>
      <c r="N287" s="36">
        <f t="shared" si="54"/>
        <v>17.18762208812193</v>
      </c>
      <c r="O287" s="18"/>
      <c r="P287" s="19">
        <f t="shared" si="55"/>
        <v>21.341016645575809</v>
      </c>
      <c r="Q287" s="19"/>
      <c r="R287" s="38">
        <f t="shared" si="56"/>
        <v>-1.1905071655421193E-2</v>
      </c>
      <c r="S287" s="16">
        <f t="shared" si="65"/>
        <v>1.0047127299409879</v>
      </c>
      <c r="T287" s="16">
        <f t="shared" si="67"/>
        <v>5.580978518168151</v>
      </c>
      <c r="U287" s="22">
        <f t="shared" si="57"/>
        <v>5.519267464560107E-2</v>
      </c>
      <c r="V287" s="22">
        <f t="shared" si="58"/>
        <v>1.089638514334057E-2</v>
      </c>
      <c r="W287" s="22">
        <f t="shared" si="59"/>
        <v>4.42962895022605E-2</v>
      </c>
      <c r="Z287" s="37"/>
      <c r="AA287" s="37"/>
    </row>
    <row r="288" spans="1:27">
      <c r="A288" s="61">
        <f t="shared" si="60"/>
        <v>691891</v>
      </c>
      <c r="B288" s="13">
        <v>1894.04</v>
      </c>
      <c r="C288" s="14">
        <v>4.57</v>
      </c>
      <c r="D288" s="15">
        <v>0.23669999999999999</v>
      </c>
      <c r="E288" s="14">
        <v>0.22670000000000001</v>
      </c>
      <c r="F288" s="14">
        <v>6.5650523969999997</v>
      </c>
      <c r="G288" s="15">
        <f t="shared" si="68"/>
        <v>1894.2916666666456</v>
      </c>
      <c r="H288" s="16">
        <f>H285*9/12+H297*3/12</f>
        <v>3.64</v>
      </c>
      <c r="I288" s="15">
        <f t="shared" si="61"/>
        <v>218.75576585744662</v>
      </c>
      <c r="J288" s="15">
        <f t="shared" si="62"/>
        <v>11.330304109071689</v>
      </c>
      <c r="K288" s="17">
        <f t="shared" si="66"/>
        <v>777.30346975241457</v>
      </c>
      <c r="L288" s="15">
        <f t="shared" si="63"/>
        <v>10.851626284438327</v>
      </c>
      <c r="M288" s="17">
        <f t="shared" si="64"/>
        <v>38.559014571744505</v>
      </c>
      <c r="N288" s="36">
        <f t="shared" si="54"/>
        <v>17.434849078052451</v>
      </c>
      <c r="O288" s="18"/>
      <c r="P288" s="19">
        <f t="shared" si="55"/>
        <v>21.659778276889039</v>
      </c>
      <c r="Q288" s="19"/>
      <c r="R288" s="38">
        <f t="shared" si="56"/>
        <v>-1.0514783387849988E-2</v>
      </c>
      <c r="S288" s="16">
        <f t="shared" si="65"/>
        <v>1.0046976234612084</v>
      </c>
      <c r="T288" s="16">
        <f t="shared" si="67"/>
        <v>5.6072801627307323</v>
      </c>
      <c r="U288" s="22">
        <f t="shared" si="57"/>
        <v>5.7571252586668953E-2</v>
      </c>
      <c r="V288" s="22">
        <f t="shared" si="58"/>
        <v>1.1807735519989926E-2</v>
      </c>
      <c r="W288" s="22">
        <f t="shared" si="59"/>
        <v>4.5763517066679027E-2</v>
      </c>
      <c r="Z288" s="37"/>
      <c r="AA288" s="37"/>
    </row>
    <row r="289" spans="1:27">
      <c r="A289" s="61">
        <f t="shared" si="60"/>
        <v>691922</v>
      </c>
      <c r="B289" s="13">
        <v>1894.05</v>
      </c>
      <c r="C289" s="14">
        <v>4.4000000000000004</v>
      </c>
      <c r="D289" s="15">
        <v>0.23330000000000001</v>
      </c>
      <c r="E289" s="14">
        <v>0.21829999999999999</v>
      </c>
      <c r="F289" s="14">
        <v>6.5650523969999997</v>
      </c>
      <c r="G289" s="15">
        <f t="shared" si="68"/>
        <v>1894.3749999999789</v>
      </c>
      <c r="H289" s="16">
        <f>H285*8/12+H297*4/12</f>
        <v>3.62</v>
      </c>
      <c r="I289" s="15">
        <f t="shared" si="61"/>
        <v>210.61824283867944</v>
      </c>
      <c r="J289" s="15">
        <f t="shared" si="62"/>
        <v>11.167553648696344</v>
      </c>
      <c r="K289" s="17">
        <f t="shared" si="66"/>
        <v>751.69526080271191</v>
      </c>
      <c r="L289" s="15">
        <f t="shared" si="63"/>
        <v>10.449536911746302</v>
      </c>
      <c r="M289" s="17">
        <f t="shared" si="64"/>
        <v>37.294335325734551</v>
      </c>
      <c r="N289" s="36">
        <f t="shared" si="54"/>
        <v>16.808751920918006</v>
      </c>
      <c r="O289" s="18"/>
      <c r="P289" s="19">
        <f t="shared" si="55"/>
        <v>20.896769439678692</v>
      </c>
      <c r="Q289" s="19"/>
      <c r="R289" s="38">
        <f t="shared" si="56"/>
        <v>-6.1149548233006418E-3</v>
      </c>
      <c r="S289" s="16">
        <f t="shared" si="65"/>
        <v>1.0046825190106428</v>
      </c>
      <c r="T289" s="16">
        <f t="shared" si="67"/>
        <v>5.6336210535767446</v>
      </c>
      <c r="U289" s="22">
        <f t="shared" si="57"/>
        <v>6.1779399425590631E-2</v>
      </c>
      <c r="V289" s="22">
        <f t="shared" si="58"/>
        <v>1.3920429738360163E-2</v>
      </c>
      <c r="W289" s="22">
        <f t="shared" si="59"/>
        <v>4.7858969687230468E-2</v>
      </c>
      <c r="Z289" s="37"/>
      <c r="AA289" s="37"/>
    </row>
    <row r="290" spans="1:27">
      <c r="A290" s="61">
        <f t="shared" si="60"/>
        <v>691952</v>
      </c>
      <c r="B290" s="13">
        <v>1894.06</v>
      </c>
      <c r="C290" s="14">
        <v>4.34</v>
      </c>
      <c r="D290" s="15">
        <v>0.23</v>
      </c>
      <c r="E290" s="14">
        <v>0.21</v>
      </c>
      <c r="F290" s="14">
        <v>6.5650523969999997</v>
      </c>
      <c r="G290" s="15">
        <f t="shared" si="68"/>
        <v>1894.4583333333121</v>
      </c>
      <c r="H290" s="16">
        <f>H285*7/12+H297*5/12</f>
        <v>3.6000000000000005</v>
      </c>
      <c r="I290" s="15">
        <f t="shared" si="61"/>
        <v>207.74617589087927</v>
      </c>
      <c r="J290" s="15">
        <f t="shared" si="62"/>
        <v>11.009589966567336</v>
      </c>
      <c r="K290" s="17">
        <f t="shared" si="66"/>
        <v>744.71930099602014</v>
      </c>
      <c r="L290" s="15">
        <f t="shared" si="63"/>
        <v>10.052234317300609</v>
      </c>
      <c r="M290" s="17">
        <f t="shared" si="64"/>
        <v>36.034804886904197</v>
      </c>
      <c r="N290" s="36">
        <f t="shared" si="54"/>
        <v>16.606319695292523</v>
      </c>
      <c r="O290" s="18"/>
      <c r="P290" s="19">
        <f t="shared" si="55"/>
        <v>20.661031027566573</v>
      </c>
      <c r="Q290" s="19"/>
      <c r="R290" s="38">
        <f t="shared" si="56"/>
        <v>-5.189733127550028E-3</v>
      </c>
      <c r="S290" s="16">
        <f t="shared" si="65"/>
        <v>1.0046674165923231</v>
      </c>
      <c r="T290" s="16">
        <f t="shared" si="67"/>
        <v>5.6600005912588749</v>
      </c>
      <c r="U290" s="22">
        <f t="shared" si="57"/>
        <v>6.3381375685017449E-2</v>
      </c>
      <c r="V290" s="22">
        <f t="shared" si="58"/>
        <v>1.3679316075972281E-2</v>
      </c>
      <c r="W290" s="22">
        <f t="shared" si="59"/>
        <v>4.9702059609045168E-2</v>
      </c>
      <c r="Z290" s="37"/>
      <c r="AA290" s="37"/>
    </row>
    <row r="291" spans="1:27">
      <c r="A291" s="61">
        <f t="shared" si="60"/>
        <v>691983</v>
      </c>
      <c r="B291" s="13">
        <v>1894.07</v>
      </c>
      <c r="C291" s="14">
        <v>4.25</v>
      </c>
      <c r="D291" s="15">
        <v>0.22670000000000001</v>
      </c>
      <c r="E291" s="14">
        <v>0.20169999999999999</v>
      </c>
      <c r="F291" s="14">
        <v>6.5650523969999997</v>
      </c>
      <c r="G291" s="15">
        <f t="shared" si="68"/>
        <v>1894.5416666666454</v>
      </c>
      <c r="H291" s="16">
        <f>H285*6/12+H297*6/12</f>
        <v>3.58</v>
      </c>
      <c r="I291" s="15">
        <f t="shared" si="61"/>
        <v>203.43807546917901</v>
      </c>
      <c r="J291" s="15">
        <f t="shared" si="62"/>
        <v>10.851626284438327</v>
      </c>
      <c r="K291" s="17">
        <f t="shared" si="66"/>
        <v>732.51751567459348</v>
      </c>
      <c r="L291" s="15">
        <f t="shared" si="63"/>
        <v>9.6549317228549185</v>
      </c>
      <c r="M291" s="17">
        <f t="shared" si="64"/>
        <v>34.764419508603645</v>
      </c>
      <c r="N291" s="36">
        <f t="shared" si="54"/>
        <v>16.289679714916943</v>
      </c>
      <c r="O291" s="18"/>
      <c r="P291" s="19">
        <f t="shared" si="55"/>
        <v>20.285465268221323</v>
      </c>
      <c r="Q291" s="19"/>
      <c r="R291" s="38">
        <f t="shared" si="56"/>
        <v>-2.7700206733354757E-3</v>
      </c>
      <c r="S291" s="16">
        <f t="shared" si="65"/>
        <v>1.0046523162092853</v>
      </c>
      <c r="T291" s="16">
        <f t="shared" si="67"/>
        <v>5.6864181719310745</v>
      </c>
      <c r="U291" s="22">
        <f t="shared" si="57"/>
        <v>6.9905502265855679E-2</v>
      </c>
      <c r="V291" s="22">
        <f t="shared" si="58"/>
        <v>1.34403626481856E-2</v>
      </c>
      <c r="W291" s="22">
        <f t="shared" si="59"/>
        <v>5.6465139617670079E-2</v>
      </c>
      <c r="Z291" s="37"/>
      <c r="AA291" s="37"/>
    </row>
    <row r="292" spans="1:27">
      <c r="A292" s="61">
        <f t="shared" si="60"/>
        <v>692014</v>
      </c>
      <c r="B292" s="13">
        <v>1894.08</v>
      </c>
      <c r="C292" s="14">
        <v>4.41</v>
      </c>
      <c r="D292" s="15">
        <v>0.2233</v>
      </c>
      <c r="E292" s="14">
        <v>0.1933</v>
      </c>
      <c r="F292" s="14">
        <v>6.7553424790000003</v>
      </c>
      <c r="G292" s="15">
        <f t="shared" si="68"/>
        <v>1894.6249999999786</v>
      </c>
      <c r="H292" s="16">
        <f>H285*5/12+H297*7/12</f>
        <v>3.5599999999999996</v>
      </c>
      <c r="I292" s="15">
        <f t="shared" si="61"/>
        <v>205.15056776294651</v>
      </c>
      <c r="J292" s="15">
        <f t="shared" si="62"/>
        <v>10.387782716885702</v>
      </c>
      <c r="K292" s="17">
        <f t="shared" si="66"/>
        <v>741.80060257322532</v>
      </c>
      <c r="L292" s="15">
        <f t="shared" si="63"/>
        <v>8.9922006232602172</v>
      </c>
      <c r="M292" s="17">
        <f t="shared" si="64"/>
        <v>32.514752035692617</v>
      </c>
      <c r="N292" s="36">
        <f t="shared" si="54"/>
        <v>16.457777072998365</v>
      </c>
      <c r="O292" s="18"/>
      <c r="P292" s="19">
        <f t="shared" si="55"/>
        <v>20.510549550602146</v>
      </c>
      <c r="Q292" s="19"/>
      <c r="R292" s="38">
        <f t="shared" si="56"/>
        <v>-4.1677578936869658E-4</v>
      </c>
      <c r="S292" s="16">
        <f t="shared" si="65"/>
        <v>1.0046372178645702</v>
      </c>
      <c r="T292" s="16">
        <f t="shared" si="67"/>
        <v>5.5519482437876908</v>
      </c>
      <c r="U292" s="22">
        <f t="shared" si="57"/>
        <v>7.1287518782572556E-2</v>
      </c>
      <c r="V292" s="22">
        <f t="shared" si="58"/>
        <v>1.4915167923215567E-2</v>
      </c>
      <c r="W292" s="22">
        <f t="shared" si="59"/>
        <v>5.637235085935699E-2</v>
      </c>
      <c r="Z292" s="37"/>
      <c r="AA292" s="37"/>
    </row>
    <row r="293" spans="1:27">
      <c r="A293" s="61">
        <f t="shared" si="60"/>
        <v>692044</v>
      </c>
      <c r="B293" s="13">
        <v>1894.09</v>
      </c>
      <c r="C293" s="14">
        <v>4.4800000000000004</v>
      </c>
      <c r="D293" s="15">
        <v>0.22</v>
      </c>
      <c r="E293" s="14">
        <v>0.185</v>
      </c>
      <c r="F293" s="14">
        <v>6.8504834710000004</v>
      </c>
      <c r="G293" s="15">
        <f t="shared" si="68"/>
        <v>1894.7083333333119</v>
      </c>
      <c r="H293" s="16">
        <f>H285*4/12+H297*8/12</f>
        <v>3.54</v>
      </c>
      <c r="I293" s="15">
        <f t="shared" si="61"/>
        <v>205.51252564287816</v>
      </c>
      <c r="J293" s="15">
        <f t="shared" si="62"/>
        <v>10.092132955677052</v>
      </c>
      <c r="K293" s="17">
        <f t="shared" si="66"/>
        <v>746.1503984759014</v>
      </c>
      <c r="L293" s="15">
        <f t="shared" si="63"/>
        <v>8.4865663490920671</v>
      </c>
      <c r="M293" s="17">
        <f t="shared" si="64"/>
        <v>30.812014222777179</v>
      </c>
      <c r="N293" s="36">
        <f t="shared" si="54"/>
        <v>16.522315444877208</v>
      </c>
      <c r="O293" s="18"/>
      <c r="P293" s="19">
        <f t="shared" si="55"/>
        <v>20.607265065055635</v>
      </c>
      <c r="Q293" s="19"/>
      <c r="R293" s="38">
        <f t="shared" si="56"/>
        <v>1.9768623530273879E-3</v>
      </c>
      <c r="S293" s="16">
        <f t="shared" si="65"/>
        <v>1.0046221215612239</v>
      </c>
      <c r="T293" s="16">
        <f t="shared" si="67"/>
        <v>5.5002296223220073</v>
      </c>
      <c r="U293" s="22">
        <f t="shared" si="57"/>
        <v>7.4452383489478802E-2</v>
      </c>
      <c r="V293" s="22">
        <f t="shared" si="58"/>
        <v>1.4925954105185602E-2</v>
      </c>
      <c r="W293" s="22">
        <f t="shared" si="59"/>
        <v>5.95264293842932E-2</v>
      </c>
      <c r="Z293" s="37"/>
      <c r="AA293" s="37"/>
    </row>
    <row r="294" spans="1:27">
      <c r="A294" s="61">
        <f t="shared" si="60"/>
        <v>691771</v>
      </c>
      <c r="B294" s="13">
        <v>1894.1</v>
      </c>
      <c r="C294" s="14">
        <v>4.34</v>
      </c>
      <c r="D294" s="15">
        <v>0.2167</v>
      </c>
      <c r="E294" s="14">
        <v>0.1767</v>
      </c>
      <c r="F294" s="14">
        <v>6.6601933879999997</v>
      </c>
      <c r="G294" s="15">
        <f t="shared" si="68"/>
        <v>1894.7916666666451</v>
      </c>
      <c r="H294" s="16">
        <f>H285*3/12+H297*9/12</f>
        <v>3.5200000000000005</v>
      </c>
      <c r="I294" s="15">
        <f t="shared" si="61"/>
        <v>204.77851776156271</v>
      </c>
      <c r="J294" s="15">
        <f t="shared" si="62"/>
        <v>10.224770690997843</v>
      </c>
      <c r="K294" s="17">
        <f t="shared" si="66"/>
        <v>746.57902338354404</v>
      </c>
      <c r="L294" s="15">
        <f t="shared" si="63"/>
        <v>8.3374110802921972</v>
      </c>
      <c r="M294" s="17">
        <f t="shared" si="64"/>
        <v>30.396431666330013</v>
      </c>
      <c r="N294" s="36">
        <f t="shared" si="54"/>
        <v>16.502904205708425</v>
      </c>
      <c r="O294" s="18"/>
      <c r="P294" s="19">
        <f t="shared" si="55"/>
        <v>20.60291484413732</v>
      </c>
      <c r="Q294" s="19"/>
      <c r="R294" s="38">
        <f t="shared" si="56"/>
        <v>5.7724977769443159E-4</v>
      </c>
      <c r="S294" s="16">
        <f t="shared" si="65"/>
        <v>1.0046070273022971</v>
      </c>
      <c r="T294" s="16">
        <f t="shared" si="67"/>
        <v>5.6835271741193338</v>
      </c>
      <c r="U294" s="22">
        <f t="shared" si="57"/>
        <v>8.0908513145929728E-2</v>
      </c>
      <c r="V294" s="22">
        <f t="shared" si="58"/>
        <v>1.1838582492177174E-2</v>
      </c>
      <c r="W294" s="22">
        <f t="shared" si="59"/>
        <v>6.9069930653752554E-2</v>
      </c>
      <c r="Z294" s="37"/>
      <c r="AA294" s="37"/>
    </row>
    <row r="295" spans="1:27">
      <c r="A295" s="61">
        <f t="shared" si="60"/>
        <v>692105</v>
      </c>
      <c r="B295" s="13">
        <v>1894.11</v>
      </c>
      <c r="C295" s="14">
        <v>4.34</v>
      </c>
      <c r="D295" s="15">
        <v>0.21329999999999999</v>
      </c>
      <c r="E295" s="14">
        <v>0.16830000000000001</v>
      </c>
      <c r="F295" s="14">
        <v>6.6601933879999997</v>
      </c>
      <c r="G295" s="15">
        <f t="shared" si="68"/>
        <v>1894.8749999999784</v>
      </c>
      <c r="H295" s="16">
        <f>H285*2/12+H297*10/12</f>
        <v>3.5</v>
      </c>
      <c r="I295" s="15">
        <f t="shared" si="61"/>
        <v>204.77851776156271</v>
      </c>
      <c r="J295" s="15">
        <f t="shared" si="62"/>
        <v>10.064345124087863</v>
      </c>
      <c r="K295" s="17">
        <f t="shared" si="66"/>
        <v>749.636728945904</v>
      </c>
      <c r="L295" s="15">
        <f t="shared" si="63"/>
        <v>7.9410655620440105</v>
      </c>
      <c r="M295" s="17">
        <f t="shared" si="64"/>
        <v>29.070014166266279</v>
      </c>
      <c r="N295" s="36">
        <f t="shared" si="54"/>
        <v>16.542784447444554</v>
      </c>
      <c r="O295" s="18"/>
      <c r="P295" s="19">
        <f t="shared" si="55"/>
        <v>20.672276347819004</v>
      </c>
      <c r="Q295" s="19"/>
      <c r="R295" s="38">
        <f t="shared" si="56"/>
        <v>2.8246636689232482E-3</v>
      </c>
      <c r="S295" s="16">
        <f t="shared" si="65"/>
        <v>1.0045919350908457</v>
      </c>
      <c r="T295" s="16">
        <f t="shared" si="67"/>
        <v>5.7097113389838494</v>
      </c>
      <c r="U295" s="22">
        <f t="shared" si="57"/>
        <v>8.4064613379801312E-2</v>
      </c>
      <c r="V295" s="22">
        <f t="shared" si="58"/>
        <v>9.3123584917946811E-3</v>
      </c>
      <c r="W295" s="22">
        <f t="shared" si="59"/>
        <v>7.4752254888006631E-2</v>
      </c>
      <c r="Z295" s="37"/>
      <c r="AA295" s="37"/>
    </row>
    <row r="296" spans="1:27">
      <c r="A296" s="61">
        <f t="shared" si="60"/>
        <v>692136</v>
      </c>
      <c r="B296" s="13">
        <v>1894.12</v>
      </c>
      <c r="C296" s="14">
        <v>4.3</v>
      </c>
      <c r="D296" s="15">
        <v>0.21</v>
      </c>
      <c r="E296" s="14">
        <v>0.16</v>
      </c>
      <c r="F296" s="14">
        <v>6.5650523969999997</v>
      </c>
      <c r="G296" s="15">
        <f t="shared" si="68"/>
        <v>1894.9583333333117</v>
      </c>
      <c r="H296" s="16">
        <f>H285*1/12+H297*11/12</f>
        <v>3.4800000000000004</v>
      </c>
      <c r="I296" s="15">
        <f t="shared" si="61"/>
        <v>205.83146459234584</v>
      </c>
      <c r="J296" s="15">
        <f t="shared" si="62"/>
        <v>10.052234317300609</v>
      </c>
      <c r="K296" s="17">
        <f t="shared" si="66"/>
        <v>756.55780626963679</v>
      </c>
      <c r="L296" s="15">
        <f t="shared" si="63"/>
        <v>7.6588451941337992</v>
      </c>
      <c r="M296" s="17">
        <f t="shared" si="64"/>
        <v>28.150988140265557</v>
      </c>
      <c r="N296" s="36">
        <f t="shared" si="54"/>
        <v>16.67246633376773</v>
      </c>
      <c r="O296" s="18"/>
      <c r="P296" s="19">
        <f t="shared" si="55"/>
        <v>20.855013611174961</v>
      </c>
      <c r="Q296" s="19"/>
      <c r="R296" s="38">
        <f t="shared" si="56"/>
        <v>2.265509077856484E-3</v>
      </c>
      <c r="S296" s="16">
        <f t="shared" si="65"/>
        <v>1.0045768449299304</v>
      </c>
      <c r="T296" s="16">
        <f t="shared" si="67"/>
        <v>5.81905527974076</v>
      </c>
      <c r="U296" s="22">
        <f t="shared" si="57"/>
        <v>8.4463676462938952E-2</v>
      </c>
      <c r="V296" s="22">
        <f t="shared" si="58"/>
        <v>7.634070197377163E-3</v>
      </c>
      <c r="W296" s="22">
        <f t="shared" si="59"/>
        <v>7.682960626556179E-2</v>
      </c>
      <c r="Z296" s="37"/>
      <c r="AA296" s="37"/>
    </row>
    <row r="297" spans="1:27">
      <c r="A297" s="61">
        <f t="shared" si="60"/>
        <v>692167</v>
      </c>
      <c r="B297" s="13">
        <v>1895.01</v>
      </c>
      <c r="C297" s="14">
        <v>4.25</v>
      </c>
      <c r="D297" s="15">
        <v>0.20830000000000001</v>
      </c>
      <c r="E297" s="14">
        <v>0.16750000000000001</v>
      </c>
      <c r="F297" s="14">
        <v>6.5650523969999997</v>
      </c>
      <c r="G297" s="15">
        <f t="shared" si="68"/>
        <v>1895.0416666666449</v>
      </c>
      <c r="H297" s="16">
        <v>3.46</v>
      </c>
      <c r="I297" s="15">
        <f t="shared" si="61"/>
        <v>203.43807546917901</v>
      </c>
      <c r="J297" s="15">
        <f t="shared" si="62"/>
        <v>9.9708590871129399</v>
      </c>
      <c r="K297" s="17">
        <f t="shared" si="66"/>
        <v>750.81471144956276</v>
      </c>
      <c r="L297" s="15">
        <f t="shared" si="63"/>
        <v>8.0178535626088205</v>
      </c>
      <c r="M297" s="17">
        <f t="shared" si="64"/>
        <v>29.590932745365123</v>
      </c>
      <c r="N297" s="36">
        <f t="shared" si="54"/>
        <v>16.524443935162711</v>
      </c>
      <c r="O297" s="18"/>
      <c r="P297" s="19">
        <f t="shared" si="55"/>
        <v>20.692167083108181</v>
      </c>
      <c r="Q297" s="19"/>
      <c r="R297" s="38">
        <f t="shared" si="56"/>
        <v>3.0027891519042518E-3</v>
      </c>
      <c r="S297" s="16">
        <f t="shared" si="65"/>
        <v>1.0019057103862152</v>
      </c>
      <c r="T297" s="16">
        <f t="shared" si="67"/>
        <v>5.8456881933948264</v>
      </c>
      <c r="U297" s="22">
        <f t="shared" si="57"/>
        <v>8.7969996132052142E-2</v>
      </c>
      <c r="V297" s="22">
        <f t="shared" si="58"/>
        <v>7.4090799867254642E-3</v>
      </c>
      <c r="W297" s="22">
        <f t="shared" si="59"/>
        <v>8.0560916145326678E-2</v>
      </c>
      <c r="Z297" s="37"/>
      <c r="AA297" s="37"/>
    </row>
    <row r="298" spans="1:27">
      <c r="A298" s="61">
        <f t="shared" si="60"/>
        <v>692195</v>
      </c>
      <c r="B298" s="13">
        <v>1895.02</v>
      </c>
      <c r="C298" s="14">
        <v>4.1900000000000004</v>
      </c>
      <c r="D298" s="15">
        <v>0.20669999999999999</v>
      </c>
      <c r="E298" s="14">
        <v>0.17499999999999999</v>
      </c>
      <c r="F298" s="14">
        <v>6.5650523969999997</v>
      </c>
      <c r="G298" s="15">
        <f t="shared" si="68"/>
        <v>1895.1249999999782</v>
      </c>
      <c r="H298" s="16">
        <f>H297*11/12+H309*1/12</f>
        <v>3.4716666666666667</v>
      </c>
      <c r="I298" s="15">
        <f t="shared" si="61"/>
        <v>200.56600852137888</v>
      </c>
      <c r="J298" s="15">
        <f t="shared" si="62"/>
        <v>9.8942706351715994</v>
      </c>
      <c r="K298" s="17">
        <f t="shared" si="66"/>
        <v>743.25798220667934</v>
      </c>
      <c r="L298" s="15">
        <f t="shared" si="63"/>
        <v>8.376861931083841</v>
      </c>
      <c r="M298" s="17">
        <f t="shared" si="64"/>
        <v>31.042994483572517</v>
      </c>
      <c r="N298" s="36">
        <f t="shared" si="54"/>
        <v>16.331237693211399</v>
      </c>
      <c r="O298" s="18"/>
      <c r="P298" s="19">
        <f t="shared" si="55"/>
        <v>20.47204638542372</v>
      </c>
      <c r="Q298" s="19"/>
      <c r="R298" s="38">
        <f t="shared" si="56"/>
        <v>2.485787819288432E-3</v>
      </c>
      <c r="S298" s="16">
        <f t="shared" si="65"/>
        <v>1.0019159687965034</v>
      </c>
      <c r="T298" s="16">
        <f t="shared" si="67"/>
        <v>5.8568283820995548</v>
      </c>
      <c r="U298" s="22">
        <f t="shared" si="57"/>
        <v>9.4083341934578568E-2</v>
      </c>
      <c r="V298" s="22">
        <f t="shared" si="58"/>
        <v>7.5440736829106569E-3</v>
      </c>
      <c r="W298" s="22">
        <f t="shared" si="59"/>
        <v>8.6539268251667911E-2</v>
      </c>
      <c r="Z298" s="37"/>
      <c r="AA298" s="37"/>
    </row>
    <row r="299" spans="1:27">
      <c r="A299" s="61">
        <f t="shared" si="60"/>
        <v>692226</v>
      </c>
      <c r="B299" s="13">
        <v>1895.03</v>
      </c>
      <c r="C299" s="14">
        <v>4.1900000000000004</v>
      </c>
      <c r="D299" s="15">
        <v>0.20499999999999999</v>
      </c>
      <c r="E299" s="14">
        <v>0.1825</v>
      </c>
      <c r="F299" s="14">
        <v>6.5650523969999997</v>
      </c>
      <c r="G299" s="15">
        <f t="shared" si="68"/>
        <v>1895.2083333333114</v>
      </c>
      <c r="H299" s="16">
        <f>H297*10/12+H309*2/12</f>
        <v>3.4833333333333334</v>
      </c>
      <c r="I299" s="15">
        <f t="shared" si="61"/>
        <v>200.56600852137888</v>
      </c>
      <c r="J299" s="15">
        <f t="shared" si="62"/>
        <v>9.8128954049839283</v>
      </c>
      <c r="K299" s="17">
        <f t="shared" si="66"/>
        <v>746.28836976340904</v>
      </c>
      <c r="L299" s="15">
        <f t="shared" si="63"/>
        <v>8.7358702995588633</v>
      </c>
      <c r="M299" s="17">
        <f t="shared" si="64"/>
        <v>32.505400353656832</v>
      </c>
      <c r="N299" s="36">
        <f t="shared" si="54"/>
        <v>16.364625427174794</v>
      </c>
      <c r="O299" s="18"/>
      <c r="P299" s="19">
        <f t="shared" si="55"/>
        <v>20.534641990203482</v>
      </c>
      <c r="Q299" s="19"/>
      <c r="R299" s="38">
        <f t="shared" si="56"/>
        <v>4.4909440197234973E-3</v>
      </c>
      <c r="S299" s="16">
        <f t="shared" si="65"/>
        <v>1.001926226799871</v>
      </c>
      <c r="T299" s="16">
        <f t="shared" si="67"/>
        <v>5.8680498825261331</v>
      </c>
      <c r="U299" s="22">
        <f t="shared" si="57"/>
        <v>9.8263351096337104E-2</v>
      </c>
      <c r="V299" s="22">
        <f t="shared" si="58"/>
        <v>8.8162517588725731E-3</v>
      </c>
      <c r="W299" s="22">
        <f t="shared" si="59"/>
        <v>8.9447099337464531E-2</v>
      </c>
      <c r="Z299" s="37"/>
      <c r="AA299" s="37"/>
    </row>
    <row r="300" spans="1:27">
      <c r="A300" s="61">
        <f t="shared" si="60"/>
        <v>692256</v>
      </c>
      <c r="B300" s="13">
        <v>1895.04</v>
      </c>
      <c r="C300" s="14">
        <v>4.37</v>
      </c>
      <c r="D300" s="15">
        <v>0.20330000000000001</v>
      </c>
      <c r="E300" s="14">
        <v>0.19</v>
      </c>
      <c r="F300" s="14">
        <v>6.8504834710000004</v>
      </c>
      <c r="G300" s="15">
        <f t="shared" si="68"/>
        <v>1895.2916666666447</v>
      </c>
      <c r="H300" s="16">
        <f>H297*9/12+H309*3/12</f>
        <v>3.4950000000000001</v>
      </c>
      <c r="I300" s="15">
        <f t="shared" si="61"/>
        <v>200.46645916503962</v>
      </c>
      <c r="J300" s="15">
        <f t="shared" si="62"/>
        <v>9.3260483176779321</v>
      </c>
      <c r="K300" s="17">
        <f t="shared" si="66"/>
        <v>748.80973879540977</v>
      </c>
      <c r="L300" s="15">
        <f t="shared" si="63"/>
        <v>8.7159330071756358</v>
      </c>
      <c r="M300" s="17">
        <f t="shared" si="64"/>
        <v>32.556945165017815</v>
      </c>
      <c r="N300" s="36">
        <f t="shared" si="54"/>
        <v>16.387543823686293</v>
      </c>
      <c r="O300" s="18"/>
      <c r="P300" s="19">
        <f t="shared" si="55"/>
        <v>20.578453397959446</v>
      </c>
      <c r="Q300" s="19"/>
      <c r="R300" s="38">
        <f t="shared" si="56"/>
        <v>7.3255558090351766E-3</v>
      </c>
      <c r="S300" s="16">
        <f t="shared" si="65"/>
        <v>1.0019364843966725</v>
      </c>
      <c r="T300" s="16">
        <f t="shared" si="67"/>
        <v>5.6343849565464277</v>
      </c>
      <c r="U300" s="22">
        <f t="shared" si="57"/>
        <v>9.6874456838602852E-2</v>
      </c>
      <c r="V300" s="22">
        <f t="shared" si="58"/>
        <v>1.3251792109497007E-2</v>
      </c>
      <c r="W300" s="22">
        <f t="shared" si="59"/>
        <v>8.3622664729105844E-2</v>
      </c>
      <c r="Z300" s="37"/>
      <c r="AA300" s="37"/>
    </row>
    <row r="301" spans="1:27">
      <c r="A301" s="61">
        <f t="shared" si="60"/>
        <v>692287</v>
      </c>
      <c r="B301" s="13">
        <v>1895.05</v>
      </c>
      <c r="C301" s="14">
        <v>4.6100000000000003</v>
      </c>
      <c r="D301" s="15">
        <v>0.20169999999999999</v>
      </c>
      <c r="E301" s="14">
        <v>0.19750000000000001</v>
      </c>
      <c r="F301" s="14">
        <v>6.9456325620000001</v>
      </c>
      <c r="G301" s="15">
        <f t="shared" si="68"/>
        <v>1895.3749999999779</v>
      </c>
      <c r="H301" s="16">
        <f>H297*8/12+H309*4/12</f>
        <v>3.5066666666666668</v>
      </c>
      <c r="I301" s="15">
        <f t="shared" si="61"/>
        <v>208.57902171877092</v>
      </c>
      <c r="J301" s="15">
        <f t="shared" si="62"/>
        <v>9.1258977615349455</v>
      </c>
      <c r="K301" s="17">
        <f t="shared" si="66"/>
        <v>781.95358391087427</v>
      </c>
      <c r="L301" s="15">
        <f t="shared" si="63"/>
        <v>8.9358691517260862</v>
      </c>
      <c r="M301" s="17">
        <f t="shared" si="64"/>
        <v>33.500180655617719</v>
      </c>
      <c r="N301" s="36">
        <f t="shared" si="54"/>
        <v>17.080369553382386</v>
      </c>
      <c r="O301" s="18"/>
      <c r="P301" s="19">
        <f t="shared" si="55"/>
        <v>21.460149768676356</v>
      </c>
      <c r="Q301" s="19"/>
      <c r="R301" s="38">
        <f t="shared" si="56"/>
        <v>8.376111407965639E-3</v>
      </c>
      <c r="S301" s="16">
        <f t="shared" si="65"/>
        <v>1.001946741587262</v>
      </c>
      <c r="T301" s="16">
        <f t="shared" si="67"/>
        <v>5.5679602396255872</v>
      </c>
      <c r="U301" s="22">
        <f t="shared" si="57"/>
        <v>8.8217918036374021E-2</v>
      </c>
      <c r="V301" s="22">
        <f t="shared" si="58"/>
        <v>1.5942896401784479E-2</v>
      </c>
      <c r="W301" s="22">
        <f t="shared" si="59"/>
        <v>7.2275021634589542E-2</v>
      </c>
      <c r="Z301" s="37"/>
      <c r="AA301" s="37"/>
    </row>
    <row r="302" spans="1:27">
      <c r="A302" s="61">
        <f t="shared" si="60"/>
        <v>692317</v>
      </c>
      <c r="B302" s="13">
        <v>1895.06</v>
      </c>
      <c r="C302" s="14">
        <v>4.7</v>
      </c>
      <c r="D302" s="15">
        <v>0.2</v>
      </c>
      <c r="E302" s="14">
        <v>0.20499999999999999</v>
      </c>
      <c r="F302" s="14">
        <v>7.0407735540000003</v>
      </c>
      <c r="G302" s="15">
        <f t="shared" si="68"/>
        <v>1895.4583333333112</v>
      </c>
      <c r="H302" s="16">
        <f>H297*7/12+H309*5/12</f>
        <v>3.5183333333333331</v>
      </c>
      <c r="I302" s="15">
        <f t="shared" si="61"/>
        <v>209.77753916839015</v>
      </c>
      <c r="J302" s="15">
        <f t="shared" si="62"/>
        <v>8.9267037943995806</v>
      </c>
      <c r="K302" s="17">
        <f t="shared" si="66"/>
        <v>789.23559149072821</v>
      </c>
      <c r="L302" s="15">
        <f t="shared" si="63"/>
        <v>9.1498713892595696</v>
      </c>
      <c r="M302" s="17">
        <f t="shared" si="64"/>
        <v>34.424105586297713</v>
      </c>
      <c r="N302" s="36">
        <f t="shared" si="54"/>
        <v>17.207413539783381</v>
      </c>
      <c r="O302" s="18"/>
      <c r="P302" s="19">
        <f t="shared" si="55"/>
        <v>21.628273210067608</v>
      </c>
      <c r="Q302" s="19"/>
      <c r="R302" s="38">
        <f t="shared" si="56"/>
        <v>1.1519126998025986E-2</v>
      </c>
      <c r="S302" s="16">
        <f t="shared" si="65"/>
        <v>1.0019569983719931</v>
      </c>
      <c r="T302" s="16">
        <f t="shared" si="67"/>
        <v>5.503414077452792</v>
      </c>
      <c r="U302" s="22">
        <f t="shared" si="57"/>
        <v>8.881905554683156E-2</v>
      </c>
      <c r="V302" s="22">
        <f t="shared" si="58"/>
        <v>1.7456801417117251E-2</v>
      </c>
      <c r="W302" s="22">
        <f t="shared" si="59"/>
        <v>7.1362254129714309E-2</v>
      </c>
      <c r="Z302" s="37"/>
      <c r="AA302" s="37"/>
    </row>
    <row r="303" spans="1:27">
      <c r="A303" s="61">
        <f t="shared" si="60"/>
        <v>692348</v>
      </c>
      <c r="B303" s="13">
        <v>1895.07</v>
      </c>
      <c r="C303" s="14">
        <v>4.72</v>
      </c>
      <c r="D303" s="15">
        <v>0.1983</v>
      </c>
      <c r="E303" s="14">
        <v>0.21249999999999999</v>
      </c>
      <c r="F303" s="14">
        <v>6.9456325620000001</v>
      </c>
      <c r="G303" s="15">
        <f t="shared" si="68"/>
        <v>1895.5416666666445</v>
      </c>
      <c r="H303" s="16">
        <f>H297*6/12+H309*6/12</f>
        <v>3.53</v>
      </c>
      <c r="I303" s="15">
        <f t="shared" si="61"/>
        <v>213.55596149947911</v>
      </c>
      <c r="J303" s="15">
        <f t="shared" si="62"/>
        <v>8.9720650774039648</v>
      </c>
      <c r="K303" s="17">
        <f t="shared" si="66"/>
        <v>806.26389119126418</v>
      </c>
      <c r="L303" s="15">
        <f t="shared" si="63"/>
        <v>9.6145427581862943</v>
      </c>
      <c r="M303" s="17">
        <f t="shared" si="64"/>
        <v>36.298956965708399</v>
      </c>
      <c r="N303" s="36">
        <f t="shared" si="54"/>
        <v>17.546014648740549</v>
      </c>
      <c r="O303" s="18"/>
      <c r="P303" s="19">
        <f t="shared" si="55"/>
        <v>22.0604031473842</v>
      </c>
      <c r="Q303" s="19"/>
      <c r="R303" s="38">
        <f t="shared" si="56"/>
        <v>7.7553380580635961E-3</v>
      </c>
      <c r="S303" s="16">
        <f t="shared" si="65"/>
        <v>1.0019672547512195</v>
      </c>
      <c r="T303" s="16">
        <f t="shared" si="67"/>
        <v>5.5897173211530902</v>
      </c>
      <c r="U303" s="22">
        <f t="shared" si="57"/>
        <v>9.019010633265645E-2</v>
      </c>
      <c r="V303" s="22">
        <f t="shared" si="58"/>
        <v>1.6202722618998022E-2</v>
      </c>
      <c r="W303" s="22">
        <f t="shared" si="59"/>
        <v>7.3987383713658428E-2</v>
      </c>
      <c r="Z303" s="37"/>
      <c r="AA303" s="37"/>
    </row>
    <row r="304" spans="1:27">
      <c r="A304" s="61">
        <f t="shared" si="60"/>
        <v>692379</v>
      </c>
      <c r="B304" s="13">
        <v>1895.08</v>
      </c>
      <c r="C304" s="14">
        <v>4.79</v>
      </c>
      <c r="D304" s="15">
        <v>0.19670000000000001</v>
      </c>
      <c r="E304" s="14">
        <v>0.22</v>
      </c>
      <c r="F304" s="14">
        <v>6.8504834710000004</v>
      </c>
      <c r="G304" s="15">
        <f t="shared" si="68"/>
        <v>1895.6249999999777</v>
      </c>
      <c r="H304" s="16">
        <f>H297*5/12+H309*7/12</f>
        <v>3.541666666666667</v>
      </c>
      <c r="I304" s="15">
        <f t="shared" si="61"/>
        <v>219.73325844405946</v>
      </c>
      <c r="J304" s="15">
        <f t="shared" si="62"/>
        <v>9.0232843290076197</v>
      </c>
      <c r="K304" s="17">
        <f t="shared" si="66"/>
        <v>832.42468667342382</v>
      </c>
      <c r="L304" s="15">
        <f t="shared" si="63"/>
        <v>10.092132955677052</v>
      </c>
      <c r="M304" s="17">
        <f t="shared" si="64"/>
        <v>38.232449074771033</v>
      </c>
      <c r="N304" s="36">
        <f t="shared" si="54"/>
        <v>18.074072547241794</v>
      </c>
      <c r="O304" s="18"/>
      <c r="P304" s="19">
        <f t="shared" si="55"/>
        <v>22.728369644725078</v>
      </c>
      <c r="Q304" s="19"/>
      <c r="R304" s="38">
        <f t="shared" si="56"/>
        <v>4.6143262527669066E-3</v>
      </c>
      <c r="S304" s="16">
        <f t="shared" si="65"/>
        <v>1.0019775107252942</v>
      </c>
      <c r="T304" s="16">
        <f t="shared" si="67"/>
        <v>5.678504260695588</v>
      </c>
      <c r="U304" s="22">
        <f t="shared" si="57"/>
        <v>8.9763943369066457E-2</v>
      </c>
      <c r="V304" s="22">
        <f t="shared" si="58"/>
        <v>1.3770134429317515E-2</v>
      </c>
      <c r="W304" s="22">
        <f t="shared" si="59"/>
        <v>7.5993808939748941E-2</v>
      </c>
      <c r="Z304" s="37"/>
      <c r="AA304" s="37"/>
    </row>
    <row r="305" spans="1:27">
      <c r="A305" s="61">
        <f t="shared" si="60"/>
        <v>692409</v>
      </c>
      <c r="B305" s="13">
        <v>1895.09</v>
      </c>
      <c r="C305" s="14">
        <v>4.82</v>
      </c>
      <c r="D305" s="15">
        <v>0.19500000000000001</v>
      </c>
      <c r="E305" s="14">
        <v>0.22750000000000001</v>
      </c>
      <c r="F305" s="14">
        <v>6.8504834710000004</v>
      </c>
      <c r="G305" s="15">
        <f t="shared" si="68"/>
        <v>1895.708333333311</v>
      </c>
      <c r="H305" s="16">
        <f>H297*4/12+H309*8/12</f>
        <v>3.5533333333333332</v>
      </c>
      <c r="I305" s="15">
        <f t="shared" si="61"/>
        <v>221.1094583925609</v>
      </c>
      <c r="J305" s="15">
        <f t="shared" si="62"/>
        <v>8.9452996652592063</v>
      </c>
      <c r="K305" s="17">
        <f t="shared" si="66"/>
        <v>840.46219017209728</v>
      </c>
      <c r="L305" s="15">
        <f t="shared" si="63"/>
        <v>10.436182942802406</v>
      </c>
      <c r="M305" s="17">
        <f t="shared" si="64"/>
        <v>39.669117897126988</v>
      </c>
      <c r="N305" s="36">
        <f t="shared" si="54"/>
        <v>18.200335946605463</v>
      </c>
      <c r="O305" s="18"/>
      <c r="P305" s="19">
        <f t="shared" si="55"/>
        <v>22.888669564420322</v>
      </c>
      <c r="Q305" s="19"/>
      <c r="R305" s="38">
        <f t="shared" si="56"/>
        <v>5.2937747658564488E-3</v>
      </c>
      <c r="S305" s="16">
        <f t="shared" si="65"/>
        <v>1.0019877662945698</v>
      </c>
      <c r="T305" s="16">
        <f t="shared" si="67"/>
        <v>5.6897335637747419</v>
      </c>
      <c r="U305" s="22">
        <f t="shared" si="57"/>
        <v>9.0636905533701073E-2</v>
      </c>
      <c r="V305" s="22">
        <f t="shared" si="58"/>
        <v>1.505595747176236E-2</v>
      </c>
      <c r="W305" s="22">
        <f t="shared" si="59"/>
        <v>7.5580948061938713E-2</v>
      </c>
      <c r="Z305" s="37"/>
      <c r="AA305" s="37"/>
    </row>
    <row r="306" spans="1:27">
      <c r="A306" s="61">
        <f t="shared" si="60"/>
        <v>692136</v>
      </c>
      <c r="B306" s="13">
        <v>1895.1</v>
      </c>
      <c r="C306" s="14">
        <v>4.75</v>
      </c>
      <c r="D306" s="15">
        <v>0.1933</v>
      </c>
      <c r="E306" s="14">
        <v>0.23499999999999999</v>
      </c>
      <c r="F306" s="14">
        <v>6.8504834710000004</v>
      </c>
      <c r="G306" s="15">
        <f t="shared" si="68"/>
        <v>1895.7916666666442</v>
      </c>
      <c r="H306" s="16">
        <f>H297*3/12+H309*9/12</f>
        <v>3.5649999999999995</v>
      </c>
      <c r="I306" s="15">
        <f t="shared" si="61"/>
        <v>217.89832517939089</v>
      </c>
      <c r="J306" s="15">
        <f t="shared" si="62"/>
        <v>8.8673150015107929</v>
      </c>
      <c r="K306" s="17">
        <f t="shared" si="66"/>
        <v>831.0651137823271</v>
      </c>
      <c r="L306" s="15">
        <f t="shared" si="63"/>
        <v>10.780232929927759</v>
      </c>
      <c r="M306" s="17">
        <f t="shared" si="64"/>
        <v>41.11585299765197</v>
      </c>
      <c r="N306" s="36">
        <f t="shared" si="54"/>
        <v>17.944706622466473</v>
      </c>
      <c r="O306" s="18"/>
      <c r="P306" s="19">
        <f t="shared" si="55"/>
        <v>22.567892520739889</v>
      </c>
      <c r="Q306" s="19"/>
      <c r="R306" s="38">
        <f t="shared" si="56"/>
        <v>5.9598073262705636E-3</v>
      </c>
      <c r="S306" s="16">
        <f t="shared" si="65"/>
        <v>1.0019980214593986</v>
      </c>
      <c r="T306" s="16">
        <f t="shared" si="67"/>
        <v>5.7010434243778958</v>
      </c>
      <c r="U306" s="22">
        <f t="shared" si="57"/>
        <v>9.3709677696652172E-2</v>
      </c>
      <c r="V306" s="22">
        <f t="shared" si="58"/>
        <v>1.5180906399945293E-2</v>
      </c>
      <c r="W306" s="22">
        <f t="shared" si="59"/>
        <v>7.8528771296706879E-2</v>
      </c>
      <c r="Z306" s="37"/>
      <c r="AA306" s="37"/>
    </row>
    <row r="307" spans="1:27">
      <c r="A307" s="61">
        <f t="shared" si="60"/>
        <v>692470</v>
      </c>
      <c r="B307" s="13">
        <v>1895.11</v>
      </c>
      <c r="C307" s="14">
        <v>4.59</v>
      </c>
      <c r="D307" s="15">
        <v>0.19170000000000001</v>
      </c>
      <c r="E307" s="14">
        <v>0.24249999999999999</v>
      </c>
      <c r="F307" s="14">
        <v>6.8504834710000004</v>
      </c>
      <c r="G307" s="15">
        <f t="shared" si="68"/>
        <v>1895.8749999999775</v>
      </c>
      <c r="H307" s="16">
        <f>H297*2/12+H309*10/12</f>
        <v>3.5766666666666667</v>
      </c>
      <c r="I307" s="15">
        <f t="shared" si="61"/>
        <v>210.55859212071667</v>
      </c>
      <c r="J307" s="15">
        <f t="shared" si="62"/>
        <v>8.7939176709240492</v>
      </c>
      <c r="K307" s="17">
        <f t="shared" si="66"/>
        <v>805.86634472706407</v>
      </c>
      <c r="L307" s="15">
        <f t="shared" si="63"/>
        <v>11.124282917053113</v>
      </c>
      <c r="M307" s="17">
        <f t="shared" si="64"/>
        <v>42.575727363031163</v>
      </c>
      <c r="N307" s="36">
        <f t="shared" si="54"/>
        <v>17.342998991921689</v>
      </c>
      <c r="O307" s="18"/>
      <c r="P307" s="19">
        <f t="shared" si="55"/>
        <v>21.812946556051365</v>
      </c>
      <c r="Q307" s="19"/>
      <c r="R307" s="38">
        <f t="shared" si="56"/>
        <v>6.5966071475565616E-3</v>
      </c>
      <c r="S307" s="16">
        <f t="shared" si="65"/>
        <v>1.0020082762201332</v>
      </c>
      <c r="T307" s="16">
        <f t="shared" si="67"/>
        <v>5.7124342314807661</v>
      </c>
      <c r="U307" s="22">
        <f t="shared" si="57"/>
        <v>9.5563696438718315E-2</v>
      </c>
      <c r="V307" s="22">
        <f t="shared" si="58"/>
        <v>1.4144552514070652E-2</v>
      </c>
      <c r="W307" s="22">
        <f t="shared" si="59"/>
        <v>8.1419143924647663E-2</v>
      </c>
      <c r="Z307" s="37"/>
      <c r="AA307" s="37"/>
    </row>
    <row r="308" spans="1:27">
      <c r="A308" s="61">
        <f t="shared" si="60"/>
        <v>692501</v>
      </c>
      <c r="B308" s="13">
        <v>1895.12</v>
      </c>
      <c r="C308" s="14">
        <v>4.32</v>
      </c>
      <c r="D308" s="15">
        <v>0.19</v>
      </c>
      <c r="E308" s="14">
        <v>0.25</v>
      </c>
      <c r="F308" s="14">
        <v>6.7553424790000003</v>
      </c>
      <c r="G308" s="15">
        <f t="shared" si="68"/>
        <v>1895.9583333333107</v>
      </c>
      <c r="H308" s="16">
        <f>H297*1/12+H309*11/12</f>
        <v>3.5883333333333338</v>
      </c>
      <c r="I308" s="15">
        <f t="shared" si="61"/>
        <v>200.96382148207005</v>
      </c>
      <c r="J308" s="15">
        <f t="shared" si="62"/>
        <v>8.8386865929614142</v>
      </c>
      <c r="K308" s="17">
        <f t="shared" si="66"/>
        <v>771.96349611966434</v>
      </c>
      <c r="L308" s="15">
        <f t="shared" si="63"/>
        <v>11.629850780212386</v>
      </c>
      <c r="M308" s="17">
        <f t="shared" si="64"/>
        <v>44.673813432850942</v>
      </c>
      <c r="N308" s="36">
        <f t="shared" si="54"/>
        <v>16.548415156667954</v>
      </c>
      <c r="O308" s="18"/>
      <c r="P308" s="19">
        <f t="shared" si="55"/>
        <v>20.818648077628033</v>
      </c>
      <c r="Q308" s="19"/>
      <c r="R308" s="38">
        <f t="shared" si="56"/>
        <v>5.5613476259542272E-3</v>
      </c>
      <c r="S308" s="16">
        <f t="shared" si="65"/>
        <v>1.0020185305771252</v>
      </c>
      <c r="T308" s="16">
        <f t="shared" si="67"/>
        <v>5.8045208143313989</v>
      </c>
      <c r="U308" s="22">
        <f t="shared" si="57"/>
        <v>0.1020434556377916</v>
      </c>
      <c r="V308" s="22">
        <f t="shared" si="58"/>
        <v>1.1706016420445886E-2</v>
      </c>
      <c r="W308" s="22">
        <f t="shared" si="59"/>
        <v>9.0337439217345716E-2</v>
      </c>
      <c r="Z308" s="37"/>
      <c r="AA308" s="37"/>
    </row>
    <row r="309" spans="1:27">
      <c r="A309" s="61">
        <f t="shared" si="60"/>
        <v>692532</v>
      </c>
      <c r="B309" s="13">
        <v>1896.01</v>
      </c>
      <c r="C309" s="14">
        <v>4.2699999999999996</v>
      </c>
      <c r="D309" s="15">
        <v>0.18920000000000001</v>
      </c>
      <c r="E309" s="14">
        <v>0.2467</v>
      </c>
      <c r="F309" s="14">
        <v>6.6601933879999997</v>
      </c>
      <c r="G309" s="15">
        <f t="shared" si="68"/>
        <v>1896.041666666644</v>
      </c>
      <c r="H309" s="16">
        <v>3.6</v>
      </c>
      <c r="I309" s="15">
        <f t="shared" si="61"/>
        <v>201.4756384428278</v>
      </c>
      <c r="J309" s="15">
        <f t="shared" si="62"/>
        <v>8.927210958637712</v>
      </c>
      <c r="K309" s="17">
        <f t="shared" si="66"/>
        <v>776.78722053485069</v>
      </c>
      <c r="L309" s="15">
        <f t="shared" si="63"/>
        <v>11.640290399027078</v>
      </c>
      <c r="M309" s="17">
        <f t="shared" si="64"/>
        <v>44.879018104437399</v>
      </c>
      <c r="N309" s="36">
        <f t="shared" si="54"/>
        <v>16.576224828568186</v>
      </c>
      <c r="O309" s="18"/>
      <c r="P309" s="19">
        <f t="shared" si="55"/>
        <v>20.858552156094351</v>
      </c>
      <c r="Q309" s="19"/>
      <c r="R309" s="38">
        <f t="shared" si="56"/>
        <v>6.2604116349686545E-3</v>
      </c>
      <c r="S309" s="16">
        <f t="shared" si="65"/>
        <v>1.004389296452507</v>
      </c>
      <c r="T309" s="16">
        <f t="shared" si="67"/>
        <v>5.8993295543559379</v>
      </c>
      <c r="U309" s="22">
        <f t="shared" si="57"/>
        <v>0.1054217959988839</v>
      </c>
      <c r="V309" s="22">
        <f t="shared" si="58"/>
        <v>1.0392143209894567E-2</v>
      </c>
      <c r="W309" s="22">
        <f t="shared" si="59"/>
        <v>9.5029652788989338E-2</v>
      </c>
      <c r="Z309" s="37"/>
      <c r="AA309" s="37"/>
    </row>
    <row r="310" spans="1:27">
      <c r="A310" s="61">
        <f t="shared" si="60"/>
        <v>692561</v>
      </c>
      <c r="B310" s="13">
        <v>1896.02</v>
      </c>
      <c r="C310" s="14">
        <v>4.45</v>
      </c>
      <c r="D310" s="15">
        <v>0.1883</v>
      </c>
      <c r="E310" s="14">
        <v>0.24329999999999999</v>
      </c>
      <c r="F310" s="14">
        <v>6.5650523969999997</v>
      </c>
      <c r="G310" s="15">
        <f t="shared" si="68"/>
        <v>1896.1249999999773</v>
      </c>
      <c r="H310" s="16">
        <f>H309*11/12+H321*1/12</f>
        <v>3.5833333333333335</v>
      </c>
      <c r="I310" s="15">
        <f t="shared" si="61"/>
        <v>213.01163196184626</v>
      </c>
      <c r="J310" s="15">
        <f t="shared" si="62"/>
        <v>9.0135034378462127</v>
      </c>
      <c r="K310" s="17">
        <f t="shared" si="66"/>
        <v>824.16007880733434</v>
      </c>
      <c r="L310" s="15">
        <f t="shared" si="63"/>
        <v>11.646231473329706</v>
      </c>
      <c r="M310" s="17">
        <f t="shared" si="64"/>
        <v>45.060257791870661</v>
      </c>
      <c r="N310" s="36">
        <f t="shared" si="54"/>
        <v>17.515403352637271</v>
      </c>
      <c r="O310" s="18"/>
      <c r="P310" s="19">
        <f t="shared" si="55"/>
        <v>22.040592031270297</v>
      </c>
      <c r="Q310" s="19"/>
      <c r="R310" s="38">
        <f t="shared" si="56"/>
        <v>1.7805233819332758E-3</v>
      </c>
      <c r="S310" s="16">
        <f t="shared" si="65"/>
        <v>1.0043764949070104</v>
      </c>
      <c r="T310" s="16">
        <f t="shared" si="67"/>
        <v>6.0110920261683249</v>
      </c>
      <c r="U310" s="22">
        <f t="shared" si="57"/>
        <v>9.843401141894681E-2</v>
      </c>
      <c r="V310" s="22">
        <f t="shared" si="58"/>
        <v>8.6166554887228131E-3</v>
      </c>
      <c r="W310" s="22">
        <f t="shared" si="59"/>
        <v>8.9817355930223997E-2</v>
      </c>
      <c r="Z310" s="37"/>
      <c r="AA310" s="37"/>
    </row>
    <row r="311" spans="1:27">
      <c r="A311" s="61">
        <f t="shared" si="60"/>
        <v>692592</v>
      </c>
      <c r="B311" s="13">
        <v>1896.03</v>
      </c>
      <c r="C311" s="14">
        <v>4.38</v>
      </c>
      <c r="D311" s="15">
        <v>0.1875</v>
      </c>
      <c r="E311" s="14">
        <v>0.24</v>
      </c>
      <c r="F311" s="14">
        <v>6.5650523969999997</v>
      </c>
      <c r="G311" s="15">
        <f t="shared" si="68"/>
        <v>1896.2083333333105</v>
      </c>
      <c r="H311" s="16">
        <f>H309*10/12+H321*2/12</f>
        <v>3.5666666666666664</v>
      </c>
      <c r="I311" s="15">
        <f t="shared" si="61"/>
        <v>209.6608871894127</v>
      </c>
      <c r="J311" s="15">
        <f t="shared" si="62"/>
        <v>8.9752092118755442</v>
      </c>
      <c r="K311" s="17">
        <f t="shared" si="66"/>
        <v>814.08958346235704</v>
      </c>
      <c r="L311" s="15">
        <f t="shared" si="63"/>
        <v>11.488267791200698</v>
      </c>
      <c r="M311" s="17">
        <f t="shared" si="64"/>
        <v>44.607648408896281</v>
      </c>
      <c r="N311" s="36">
        <f t="shared" si="54"/>
        <v>17.23236271229861</v>
      </c>
      <c r="O311" s="18"/>
      <c r="P311" s="19">
        <f t="shared" si="55"/>
        <v>21.685007699222592</v>
      </c>
      <c r="Q311" s="19"/>
      <c r="R311" s="38">
        <f t="shared" si="56"/>
        <v>4.0598699544547312E-3</v>
      </c>
      <c r="S311" s="16">
        <f t="shared" si="65"/>
        <v>1.0043636945405117</v>
      </c>
      <c r="T311" s="16">
        <f t="shared" si="67"/>
        <v>6.0373995398064215</v>
      </c>
      <c r="U311" s="22">
        <f t="shared" si="57"/>
        <v>9.7393655283083636E-2</v>
      </c>
      <c r="V311" s="22">
        <f t="shared" si="58"/>
        <v>8.2971036943131349E-3</v>
      </c>
      <c r="W311" s="22">
        <f t="shared" si="59"/>
        <v>8.9096551588770501E-2</v>
      </c>
      <c r="Z311" s="37"/>
      <c r="AA311" s="37"/>
    </row>
    <row r="312" spans="1:27">
      <c r="A312" s="61">
        <f t="shared" si="60"/>
        <v>692622</v>
      </c>
      <c r="B312" s="13">
        <v>1896.04</v>
      </c>
      <c r="C312" s="14">
        <v>4.42</v>
      </c>
      <c r="D312" s="15">
        <v>0.1867</v>
      </c>
      <c r="E312" s="14">
        <v>0.23669999999999999</v>
      </c>
      <c r="F312" s="14">
        <v>6.469903306</v>
      </c>
      <c r="G312" s="15">
        <f t="shared" si="68"/>
        <v>1896.2916666666438</v>
      </c>
      <c r="H312" s="16">
        <f>H309*9/12+H321*3/12</f>
        <v>3.55</v>
      </c>
      <c r="I312" s="15">
        <f t="shared" si="61"/>
        <v>214.68711730388273</v>
      </c>
      <c r="J312" s="15">
        <f t="shared" si="62"/>
        <v>9.0683449775192084</v>
      </c>
      <c r="K312" s="17">
        <f t="shared" si="66"/>
        <v>836.54014831890993</v>
      </c>
      <c r="L312" s="15">
        <f t="shared" si="63"/>
        <v>11.496932277336887</v>
      </c>
      <c r="M312" s="17">
        <f t="shared" si="64"/>
        <v>44.798428304770582</v>
      </c>
      <c r="N312" s="36">
        <f t="shared" si="54"/>
        <v>17.643699378130009</v>
      </c>
      <c r="O312" s="18"/>
      <c r="P312" s="19">
        <f t="shared" si="55"/>
        <v>22.201842765217208</v>
      </c>
      <c r="Q312" s="19"/>
      <c r="R312" s="38">
        <f t="shared" si="56"/>
        <v>2.6304574066016162E-3</v>
      </c>
      <c r="S312" s="16">
        <f t="shared" si="65"/>
        <v>1.0043508953544789</v>
      </c>
      <c r="T312" s="16">
        <f t="shared" si="67"/>
        <v>6.1529208637484656</v>
      </c>
      <c r="U312" s="22">
        <f t="shared" si="57"/>
        <v>9.3255691423889564E-2</v>
      </c>
      <c r="V312" s="22">
        <f t="shared" si="58"/>
        <v>6.5102640645871013E-3</v>
      </c>
      <c r="W312" s="22">
        <f t="shared" si="59"/>
        <v>8.6745427359302463E-2</v>
      </c>
      <c r="Z312" s="37"/>
      <c r="AA312" s="37"/>
    </row>
    <row r="313" spans="1:27">
      <c r="A313" s="61">
        <f t="shared" si="60"/>
        <v>692653</v>
      </c>
      <c r="B313" s="13">
        <v>1896.05</v>
      </c>
      <c r="C313" s="14">
        <v>4.4000000000000004</v>
      </c>
      <c r="D313" s="15">
        <v>0.18579999999999999</v>
      </c>
      <c r="E313" s="14">
        <v>0.23330000000000001</v>
      </c>
      <c r="F313" s="14">
        <v>6.3747542150000003</v>
      </c>
      <c r="G313" s="15">
        <f t="shared" si="68"/>
        <v>1896.374999999977</v>
      </c>
      <c r="H313" s="16">
        <f>H309*8/12+H321*4/12</f>
        <v>3.5333333333333332</v>
      </c>
      <c r="I313" s="15">
        <f t="shared" si="61"/>
        <v>216.9055862179622</v>
      </c>
      <c r="J313" s="15">
        <f t="shared" si="62"/>
        <v>9.1593313452948593</v>
      </c>
      <c r="K313" s="17">
        <f t="shared" si="66"/>
        <v>848.15868748693788</v>
      </c>
      <c r="L313" s="15">
        <f t="shared" si="63"/>
        <v>11.500925741966043</v>
      </c>
      <c r="M313" s="17">
        <f t="shared" si="64"/>
        <v>44.971686770614234</v>
      </c>
      <c r="N313" s="36">
        <f t="shared" si="54"/>
        <v>17.828266894232829</v>
      </c>
      <c r="O313" s="18"/>
      <c r="P313" s="19">
        <f t="shared" si="55"/>
        <v>22.432252972027964</v>
      </c>
      <c r="Q313" s="19"/>
      <c r="R313" s="38">
        <f t="shared" si="56"/>
        <v>3.1802127213657466E-3</v>
      </c>
      <c r="S313" s="16">
        <f t="shared" si="65"/>
        <v>1.0043380973503815</v>
      </c>
      <c r="T313" s="16">
        <f t="shared" si="67"/>
        <v>6.2719291796456558</v>
      </c>
      <c r="U313" s="22">
        <f t="shared" si="57"/>
        <v>8.7957278337948752E-2</v>
      </c>
      <c r="V313" s="22">
        <f t="shared" si="58"/>
        <v>3.5857713301912231E-3</v>
      </c>
      <c r="W313" s="22">
        <f t="shared" si="59"/>
        <v>8.4371507007757529E-2</v>
      </c>
      <c r="Z313" s="37"/>
      <c r="AA313" s="37"/>
    </row>
    <row r="314" spans="1:27">
      <c r="A314" s="61">
        <f t="shared" si="60"/>
        <v>692683</v>
      </c>
      <c r="B314" s="13">
        <v>1896.06</v>
      </c>
      <c r="C314" s="14">
        <v>4.32</v>
      </c>
      <c r="D314" s="15">
        <v>0.185</v>
      </c>
      <c r="E314" s="14">
        <v>0.23</v>
      </c>
      <c r="F314" s="14">
        <v>6.2796132230000001</v>
      </c>
      <c r="G314" s="15">
        <f t="shared" si="68"/>
        <v>1896.4583333333103</v>
      </c>
      <c r="H314" s="16">
        <f>H309*7/12+H321*5/12</f>
        <v>3.5166666666666666</v>
      </c>
      <c r="I314" s="15">
        <f t="shared" si="61"/>
        <v>216.18838482403149</v>
      </c>
      <c r="J314" s="15">
        <f t="shared" si="62"/>
        <v>9.2580674056587551</v>
      </c>
      <c r="K314" s="17">
        <f t="shared" si="66"/>
        <v>848.371031481778</v>
      </c>
      <c r="L314" s="15">
        <f t="shared" si="63"/>
        <v>11.51002974757575</v>
      </c>
      <c r="M314" s="17">
        <f t="shared" si="64"/>
        <v>45.167902139076141</v>
      </c>
      <c r="N314" s="36">
        <f t="shared" si="54"/>
        <v>17.777578616430475</v>
      </c>
      <c r="O314" s="18"/>
      <c r="P314" s="19">
        <f t="shared" si="55"/>
        <v>22.36626040060284</v>
      </c>
      <c r="Q314" s="19"/>
      <c r="R314" s="38">
        <f t="shared" si="56"/>
        <v>3.2653672633127656E-3</v>
      </c>
      <c r="S314" s="16">
        <f t="shared" si="65"/>
        <v>1.0043253005296922</v>
      </c>
      <c r="T314" s="16">
        <f t="shared" si="67"/>
        <v>6.3945742176556077</v>
      </c>
      <c r="U314" s="22">
        <f t="shared" si="57"/>
        <v>8.9699636569060104E-2</v>
      </c>
      <c r="V314" s="22">
        <f t="shared" si="58"/>
        <v>1.769623504406681E-3</v>
      </c>
      <c r="W314" s="22">
        <f t="shared" si="59"/>
        <v>8.7930013064653423E-2</v>
      </c>
      <c r="Z314" s="37"/>
      <c r="AA314" s="37"/>
    </row>
    <row r="315" spans="1:27">
      <c r="A315" s="61">
        <f t="shared" si="60"/>
        <v>692714</v>
      </c>
      <c r="B315" s="13">
        <v>1896.07</v>
      </c>
      <c r="C315" s="14">
        <v>4.04</v>
      </c>
      <c r="D315" s="15">
        <v>0.1842</v>
      </c>
      <c r="E315" s="14">
        <v>0.22670000000000001</v>
      </c>
      <c r="F315" s="14">
        <v>6.2796132230000001</v>
      </c>
      <c r="G315" s="15">
        <f t="shared" si="68"/>
        <v>1896.5416666666436</v>
      </c>
      <c r="H315" s="16">
        <f>H309*6/12+H321*6/12</f>
        <v>3.5</v>
      </c>
      <c r="I315" s="15">
        <f t="shared" si="61"/>
        <v>202.17617469654792</v>
      </c>
      <c r="J315" s="15">
        <f t="shared" si="62"/>
        <v>9.2180325195802304</v>
      </c>
      <c r="K315" s="17">
        <f t="shared" si="66"/>
        <v>796.39848669435821</v>
      </c>
      <c r="L315" s="15">
        <f t="shared" si="63"/>
        <v>11.344885842501837</v>
      </c>
      <c r="M315" s="17">
        <f t="shared" si="64"/>
        <v>44.688994290497781</v>
      </c>
      <c r="N315" s="36">
        <f t="shared" si="54"/>
        <v>16.637100103394587</v>
      </c>
      <c r="O315" s="18"/>
      <c r="P315" s="19">
        <f t="shared" si="55"/>
        <v>20.93306153124848</v>
      </c>
      <c r="Q315" s="19"/>
      <c r="R315" s="38">
        <f t="shared" si="56"/>
        <v>6.0532997371381611E-3</v>
      </c>
      <c r="S315" s="16">
        <f t="shared" si="65"/>
        <v>1.0043125048938841</v>
      </c>
      <c r="T315" s="16">
        <f t="shared" si="67"/>
        <v>6.4222326729063886</v>
      </c>
      <c r="U315" s="22">
        <f t="shared" si="57"/>
        <v>9.783469588933591E-2</v>
      </c>
      <c r="V315" s="22">
        <f t="shared" si="58"/>
        <v>4.8652627988323704E-3</v>
      </c>
      <c r="W315" s="22">
        <f t="shared" si="59"/>
        <v>9.2969433090503539E-2</v>
      </c>
      <c r="Z315" s="37"/>
      <c r="AA315" s="37"/>
    </row>
    <row r="316" spans="1:27">
      <c r="A316" s="61">
        <f t="shared" si="60"/>
        <v>692745</v>
      </c>
      <c r="B316" s="13">
        <v>1896.08</v>
      </c>
      <c r="C316" s="14">
        <v>3.81</v>
      </c>
      <c r="D316" s="15">
        <v>0.18329999999999999</v>
      </c>
      <c r="E316" s="14">
        <v>0.2233</v>
      </c>
      <c r="F316" s="14">
        <v>6.2796132230000001</v>
      </c>
      <c r="G316" s="15">
        <f t="shared" si="68"/>
        <v>1896.6249999999768</v>
      </c>
      <c r="H316" s="16">
        <f>H309*5/12+H321*7/12</f>
        <v>3.4833333333333334</v>
      </c>
      <c r="I316" s="15">
        <f t="shared" si="61"/>
        <v>190.6661449489722</v>
      </c>
      <c r="J316" s="15">
        <f t="shared" si="62"/>
        <v>9.1729932727418895</v>
      </c>
      <c r="K316" s="17">
        <f t="shared" si="66"/>
        <v>754.07010425489148</v>
      </c>
      <c r="L316" s="15">
        <f t="shared" si="63"/>
        <v>11.174737576668107</v>
      </c>
      <c r="M316" s="17">
        <f t="shared" si="64"/>
        <v>44.195237343862793</v>
      </c>
      <c r="N316" s="36">
        <f t="shared" si="54"/>
        <v>15.703370546226878</v>
      </c>
      <c r="O316" s="18"/>
      <c r="P316" s="19">
        <f t="shared" si="55"/>
        <v>19.764265040091662</v>
      </c>
      <c r="Q316" s="19"/>
      <c r="R316" s="38">
        <f t="shared" si="56"/>
        <v>8.5761667136347378E-3</v>
      </c>
      <c r="S316" s="16">
        <f t="shared" si="65"/>
        <v>1.0042997104444336</v>
      </c>
      <c r="T316" s="16">
        <f t="shared" si="67"/>
        <v>6.44992858273796</v>
      </c>
      <c r="U316" s="22">
        <f t="shared" si="57"/>
        <v>0.10958433281852109</v>
      </c>
      <c r="V316" s="22">
        <f t="shared" si="58"/>
        <v>2.2823428152958236E-3</v>
      </c>
      <c r="W316" s="22">
        <f t="shared" si="59"/>
        <v>0.10730199000322527</v>
      </c>
      <c r="Z316" s="37"/>
      <c r="AA316" s="37"/>
    </row>
    <row r="317" spans="1:27">
      <c r="A317" s="61">
        <f t="shared" si="60"/>
        <v>692775</v>
      </c>
      <c r="B317" s="13">
        <v>1896.09</v>
      </c>
      <c r="C317" s="14">
        <v>4.01</v>
      </c>
      <c r="D317" s="15">
        <v>0.1825</v>
      </c>
      <c r="E317" s="14">
        <v>0.22</v>
      </c>
      <c r="F317" s="14">
        <v>6.2796132230000001</v>
      </c>
      <c r="G317" s="15">
        <f t="shared" si="68"/>
        <v>1896.7083333333101</v>
      </c>
      <c r="H317" s="16">
        <f>H309*4/12+H321*8/12</f>
        <v>3.4666666666666668</v>
      </c>
      <c r="I317" s="15">
        <f t="shared" si="61"/>
        <v>200.67486646860326</v>
      </c>
      <c r="J317" s="15">
        <f t="shared" si="62"/>
        <v>9.1329583866633666</v>
      </c>
      <c r="K317" s="17">
        <f t="shared" si="66"/>
        <v>796.66384975441576</v>
      </c>
      <c r="L317" s="15">
        <f t="shared" si="63"/>
        <v>11.009593671594194</v>
      </c>
      <c r="M317" s="17">
        <f t="shared" si="64"/>
        <v>43.707243627424312</v>
      </c>
      <c r="N317" s="36">
        <f t="shared" si="54"/>
        <v>16.544339943032025</v>
      </c>
      <c r="O317" s="18"/>
      <c r="P317" s="19">
        <f t="shared" si="55"/>
        <v>20.824903901677743</v>
      </c>
      <c r="Q317" s="19"/>
      <c r="R317" s="38">
        <f t="shared" si="56"/>
        <v>5.5058693897917649E-3</v>
      </c>
      <c r="S317" s="16">
        <f t="shared" si="65"/>
        <v>1.0042869171828182</v>
      </c>
      <c r="T317" s="16">
        <f t="shared" si="67"/>
        <v>6.4776614080310093</v>
      </c>
      <c r="U317" s="22">
        <f t="shared" si="57"/>
        <v>0.10597480400938974</v>
      </c>
      <c r="V317" s="22">
        <f t="shared" si="58"/>
        <v>8.6425337500384281E-4</v>
      </c>
      <c r="W317" s="22">
        <f t="shared" si="59"/>
        <v>0.1051105506343859</v>
      </c>
      <c r="Z317" s="37"/>
      <c r="AA317" s="37"/>
    </row>
    <row r="318" spans="1:27">
      <c r="A318" s="61">
        <f t="shared" si="60"/>
        <v>692501</v>
      </c>
      <c r="B318" s="13">
        <v>1896.1</v>
      </c>
      <c r="C318" s="14">
        <v>4.0999999999999996</v>
      </c>
      <c r="D318" s="15">
        <v>0.1817</v>
      </c>
      <c r="E318" s="14">
        <v>0.2167</v>
      </c>
      <c r="F318" s="14">
        <v>6.469903306</v>
      </c>
      <c r="G318" s="15">
        <f t="shared" si="68"/>
        <v>1896.7916666666433</v>
      </c>
      <c r="H318" s="16">
        <f>H309*3/12+H321*9/12</f>
        <v>3.4499999999999997</v>
      </c>
      <c r="I318" s="15">
        <f t="shared" si="61"/>
        <v>199.14415858504955</v>
      </c>
      <c r="J318" s="15">
        <f t="shared" si="62"/>
        <v>8.8254862475374409</v>
      </c>
      <c r="K318" s="17">
        <f t="shared" si="66"/>
        <v>793.50676540025415</v>
      </c>
      <c r="L318" s="15">
        <f t="shared" si="63"/>
        <v>10.525497357409815</v>
      </c>
      <c r="M318" s="17">
        <f t="shared" si="64"/>
        <v>41.939735624935388</v>
      </c>
      <c r="N318" s="36">
        <f t="shared" si="54"/>
        <v>16.438866804725897</v>
      </c>
      <c r="O318" s="18"/>
      <c r="P318" s="19">
        <f t="shared" si="55"/>
        <v>20.692151790835549</v>
      </c>
      <c r="Q318" s="19"/>
      <c r="R318" s="38">
        <f t="shared" si="56"/>
        <v>8.9894799045271978E-3</v>
      </c>
      <c r="S318" s="16">
        <f t="shared" si="65"/>
        <v>1.0042741251105176</v>
      </c>
      <c r="T318" s="16">
        <f t="shared" si="67"/>
        <v>6.3140956089749487</v>
      </c>
      <c r="U318" s="22">
        <f t="shared" si="57"/>
        <v>0.10100257251141098</v>
      </c>
      <c r="V318" s="22">
        <f t="shared" si="58"/>
        <v>1.3565299172224599E-3</v>
      </c>
      <c r="W318" s="22">
        <f t="shared" si="59"/>
        <v>9.9646042594188522E-2</v>
      </c>
      <c r="Z318" s="37"/>
      <c r="AA318" s="37"/>
    </row>
    <row r="319" spans="1:27">
      <c r="A319" s="61">
        <f t="shared" si="60"/>
        <v>692836</v>
      </c>
      <c r="B319" s="13">
        <v>1896.11</v>
      </c>
      <c r="C319" s="14">
        <v>4.38</v>
      </c>
      <c r="D319" s="15">
        <v>0.18079999999999999</v>
      </c>
      <c r="E319" s="14">
        <v>0.21329999999999999</v>
      </c>
      <c r="F319" s="14">
        <v>6.6601933879999997</v>
      </c>
      <c r="G319" s="15">
        <f t="shared" si="68"/>
        <v>1896.8749999999766</v>
      </c>
      <c r="H319" s="16">
        <f>H309*2/12+H321*10/12</f>
        <v>3.4333333333333336</v>
      </c>
      <c r="I319" s="15">
        <f t="shared" si="61"/>
        <v>206.66587737226834</v>
      </c>
      <c r="J319" s="15">
        <f t="shared" si="62"/>
        <v>8.5308654403895243</v>
      </c>
      <c r="K319" s="17">
        <f t="shared" si="66"/>
        <v>826.31035390778288</v>
      </c>
      <c r="L319" s="15">
        <f t="shared" si="63"/>
        <v>10.064345124087863</v>
      </c>
      <c r="M319" s="17">
        <f t="shared" si="64"/>
        <v>40.240182303317376</v>
      </c>
      <c r="N319" s="36">
        <f t="shared" si="54"/>
        <v>17.089425242371124</v>
      </c>
      <c r="O319" s="18"/>
      <c r="P319" s="19">
        <f t="shared" si="55"/>
        <v>21.506675169836146</v>
      </c>
      <c r="Q319" s="19"/>
      <c r="R319" s="38">
        <f t="shared" si="56"/>
        <v>9.6930200802203201E-3</v>
      </c>
      <c r="S319" s="16">
        <f t="shared" si="65"/>
        <v>1.0042613342290143</v>
      </c>
      <c r="T319" s="16">
        <f t="shared" si="67"/>
        <v>6.1599101502271729</v>
      </c>
      <c r="U319" s="22">
        <f t="shared" si="57"/>
        <v>9.7961073386766628E-2</v>
      </c>
      <c r="V319" s="22">
        <f t="shared" si="58"/>
        <v>2.8859980810231889E-3</v>
      </c>
      <c r="W319" s="22">
        <f t="shared" si="59"/>
        <v>9.5075075305743439E-2</v>
      </c>
      <c r="Z319" s="37"/>
      <c r="AA319" s="37"/>
    </row>
    <row r="320" spans="1:27">
      <c r="A320" s="61">
        <f t="shared" si="60"/>
        <v>692867</v>
      </c>
      <c r="B320" s="13">
        <v>1896.12</v>
      </c>
      <c r="C320" s="14">
        <v>4.22</v>
      </c>
      <c r="D320" s="15">
        <v>0.18</v>
      </c>
      <c r="E320" s="14">
        <v>0.21</v>
      </c>
      <c r="F320" s="14">
        <v>6.6601933879999997</v>
      </c>
      <c r="G320" s="15">
        <f t="shared" si="68"/>
        <v>1896.9583333333098</v>
      </c>
      <c r="H320" s="16">
        <f>H309*1/12+H321*11/12</f>
        <v>3.4166666666666665</v>
      </c>
      <c r="I320" s="15">
        <f t="shared" si="61"/>
        <v>199.11643892944576</v>
      </c>
      <c r="J320" s="15">
        <f t="shared" si="62"/>
        <v>8.4931182481754117</v>
      </c>
      <c r="K320" s="17">
        <f t="shared" si="66"/>
        <v>798.95533077613266</v>
      </c>
      <c r="L320" s="15">
        <f t="shared" si="63"/>
        <v>9.9086379562046467</v>
      </c>
      <c r="M320" s="17">
        <f t="shared" si="64"/>
        <v>39.758440631039775</v>
      </c>
      <c r="N320" s="36">
        <f t="shared" si="54"/>
        <v>16.5014041805901</v>
      </c>
      <c r="O320" s="18"/>
      <c r="P320" s="19">
        <f t="shared" si="55"/>
        <v>20.765764121097313</v>
      </c>
      <c r="Q320" s="19"/>
      <c r="R320" s="38">
        <f t="shared" si="56"/>
        <v>1.0736338168094911E-2</v>
      </c>
      <c r="S320" s="16">
        <f t="shared" si="65"/>
        <v>1.0042485445397913</v>
      </c>
      <c r="T320" s="16">
        <f t="shared" si="67"/>
        <v>6.1861595861979897</v>
      </c>
      <c r="U320" s="22">
        <f t="shared" si="57"/>
        <v>9.9856130879753868E-2</v>
      </c>
      <c r="V320" s="22">
        <f t="shared" si="58"/>
        <v>1.5242332623721655E-3</v>
      </c>
      <c r="W320" s="22">
        <f t="shared" si="59"/>
        <v>9.8331897617381703E-2</v>
      </c>
      <c r="Z320" s="37"/>
      <c r="AA320" s="37"/>
    </row>
    <row r="321" spans="1:27">
      <c r="A321" s="61">
        <f t="shared" si="60"/>
        <v>692898</v>
      </c>
      <c r="B321" s="13">
        <v>1897.01</v>
      </c>
      <c r="C321" s="14">
        <v>4.22</v>
      </c>
      <c r="D321" s="15">
        <v>0.18</v>
      </c>
      <c r="E321" s="14">
        <v>0.21829999999999999</v>
      </c>
      <c r="F321" s="14">
        <v>6.469903306</v>
      </c>
      <c r="G321" s="15">
        <f t="shared" si="68"/>
        <v>1897.0416666666431</v>
      </c>
      <c r="H321" s="16">
        <v>3.4</v>
      </c>
      <c r="I321" s="15">
        <f t="shared" si="61"/>
        <v>204.97276810461199</v>
      </c>
      <c r="J321" s="15">
        <f t="shared" si="62"/>
        <v>8.7429142793436387</v>
      </c>
      <c r="K321" s="17">
        <f t="shared" si="66"/>
        <v>825.37728404326788</v>
      </c>
      <c r="L321" s="15">
        <f t="shared" si="63"/>
        <v>10.603212151003982</v>
      </c>
      <c r="M321" s="17">
        <f t="shared" si="64"/>
        <v>42.696649551337778</v>
      </c>
      <c r="N321" s="36">
        <f t="shared" ref="N321:N384" si="69">I321/AVERAGE(L201:L320)</f>
        <v>17.026521282380564</v>
      </c>
      <c r="O321" s="18"/>
      <c r="P321" s="19">
        <f t="shared" ref="P321:P384" si="70">K321/AVERAGE(M201:M320)</f>
        <v>21.425908946193207</v>
      </c>
      <c r="Q321" s="19"/>
      <c r="R321" s="38">
        <f t="shared" ref="R321:R384" si="71">1/N321-(H321/100-(((F321/F201)^(1/10))-1))</f>
        <v>3.8227047514217613E-3</v>
      </c>
      <c r="S321" s="16">
        <f t="shared" si="65"/>
        <v>1.0031837326593216</v>
      </c>
      <c r="T321" s="16">
        <f t="shared" si="67"/>
        <v>6.3951594917623353</v>
      </c>
      <c r="U321" s="22">
        <f t="shared" si="57"/>
        <v>9.4677407581497564E-2</v>
      </c>
      <c r="V321" s="22">
        <f t="shared" si="58"/>
        <v>-5.916575122566492E-4</v>
      </c>
      <c r="W321" s="22">
        <f t="shared" si="59"/>
        <v>9.5269065093754213E-2</v>
      </c>
      <c r="Z321" s="37"/>
      <c r="AA321" s="37"/>
    </row>
    <row r="322" spans="1:27">
      <c r="A322" s="61">
        <f t="shared" si="60"/>
        <v>692926</v>
      </c>
      <c r="B322" s="13">
        <v>1897.02</v>
      </c>
      <c r="C322" s="14">
        <v>4.18</v>
      </c>
      <c r="D322" s="15">
        <v>0.18</v>
      </c>
      <c r="E322" s="14">
        <v>0.22670000000000001</v>
      </c>
      <c r="F322" s="14">
        <v>6.469903306</v>
      </c>
      <c r="G322" s="15">
        <f t="shared" si="68"/>
        <v>1897.1249999999764</v>
      </c>
      <c r="H322" s="16">
        <f>H321*11/12+H333*1/12</f>
        <v>3.3958333333333335</v>
      </c>
      <c r="I322" s="15">
        <f t="shared" si="61"/>
        <v>203.02989826475783</v>
      </c>
      <c r="J322" s="15">
        <f t="shared" si="62"/>
        <v>8.7429142793436387</v>
      </c>
      <c r="K322" s="17">
        <f t="shared" si="66"/>
        <v>820.48760818993094</v>
      </c>
      <c r="L322" s="15">
        <f t="shared" si="63"/>
        <v>11.011214817373352</v>
      </c>
      <c r="M322" s="17">
        <f t="shared" si="64"/>
        <v>44.49869396570751</v>
      </c>
      <c r="N322" s="36">
        <f t="shared" si="69"/>
        <v>16.894025883254102</v>
      </c>
      <c r="O322" s="18"/>
      <c r="P322" s="19">
        <f t="shared" si="70"/>
        <v>21.25706036237786</v>
      </c>
      <c r="Q322" s="19"/>
      <c r="R322" s="38">
        <f t="shared" si="71"/>
        <v>3.1669328023881393E-3</v>
      </c>
      <c r="S322" s="16">
        <f t="shared" si="65"/>
        <v>1.003180329202354</v>
      </c>
      <c r="T322" s="16">
        <f t="shared" si="67"/>
        <v>6.4155199698978285</v>
      </c>
      <c r="U322" s="22">
        <f t="shared" ref="U322:U385" si="72">(($K442/$K322)^(1/10)-1)</f>
        <v>8.9918230363277729E-2</v>
      </c>
      <c r="V322" s="22">
        <f t="shared" ref="V322:V385" si="73">(($T442/$T322)^(1/10)-1)</f>
        <v>-2.8663324199870166E-3</v>
      </c>
      <c r="W322" s="22">
        <f t="shared" ref="W322:W385" si="74">U322-V322</f>
        <v>9.2784562783264746E-2</v>
      </c>
      <c r="Z322" s="37"/>
      <c r="AA322" s="37"/>
    </row>
    <row r="323" spans="1:27">
      <c r="A323" s="61">
        <f t="shared" si="60"/>
        <v>692957</v>
      </c>
      <c r="B323" s="13">
        <v>1897.03</v>
      </c>
      <c r="C323" s="14">
        <v>4.1900000000000004</v>
      </c>
      <c r="D323" s="15">
        <v>0.18</v>
      </c>
      <c r="E323" s="14">
        <v>0.23499999999999999</v>
      </c>
      <c r="F323" s="14">
        <v>6.469903306</v>
      </c>
      <c r="G323" s="15">
        <f t="shared" si="68"/>
        <v>1897.2083333333096</v>
      </c>
      <c r="H323" s="16">
        <f>H321*10/12+H333*2/12</f>
        <v>3.3916666666666666</v>
      </c>
      <c r="I323" s="15">
        <f t="shared" si="61"/>
        <v>203.51561572472141</v>
      </c>
      <c r="J323" s="15">
        <f t="shared" si="62"/>
        <v>8.7429142793436387</v>
      </c>
      <c r="K323" s="17">
        <f t="shared" si="66"/>
        <v>825.39483072695225</v>
      </c>
      <c r="L323" s="15">
        <f t="shared" si="63"/>
        <v>11.414360309143085</v>
      </c>
      <c r="M323" s="17">
        <f t="shared" si="64"/>
        <v>46.293027499005667</v>
      </c>
      <c r="N323" s="36">
        <f t="shared" si="69"/>
        <v>16.958030716721044</v>
      </c>
      <c r="O323" s="18"/>
      <c r="P323" s="19">
        <f t="shared" si="70"/>
        <v>21.333760247195979</v>
      </c>
      <c r="Q323" s="19"/>
      <c r="R323" s="38">
        <f t="shared" si="71"/>
        <v>2.9851886508370507E-3</v>
      </c>
      <c r="S323" s="16">
        <f t="shared" si="65"/>
        <v>1.0031769257640506</v>
      </c>
      <c r="T323" s="16">
        <f t="shared" si="67"/>
        <v>6.4359234354063801</v>
      </c>
      <c r="U323" s="22">
        <f t="shared" si="72"/>
        <v>7.9641343557122601E-2</v>
      </c>
      <c r="V323" s="22">
        <f t="shared" si="73"/>
        <v>-1.9586963226663201E-3</v>
      </c>
      <c r="W323" s="22">
        <f t="shared" si="74"/>
        <v>8.1600039879788921E-2</v>
      </c>
      <c r="Z323" s="37"/>
      <c r="AA323" s="37"/>
    </row>
    <row r="324" spans="1:27">
      <c r="A324" s="61">
        <f t="shared" si="60"/>
        <v>692987</v>
      </c>
      <c r="B324" s="13">
        <v>1897.04</v>
      </c>
      <c r="C324" s="14">
        <v>4.0599999999999996</v>
      </c>
      <c r="D324" s="15">
        <v>0.18</v>
      </c>
      <c r="E324" s="14">
        <v>0.24329999999999999</v>
      </c>
      <c r="F324" s="14">
        <v>6.3747542150000003</v>
      </c>
      <c r="G324" s="15">
        <f t="shared" si="68"/>
        <v>1897.2916666666429</v>
      </c>
      <c r="H324" s="16">
        <f>H321*9/12+H333*3/12</f>
        <v>3.3874999999999997</v>
      </c>
      <c r="I324" s="15">
        <f t="shared" si="61"/>
        <v>200.14470001021056</v>
      </c>
      <c r="J324" s="15">
        <f t="shared" si="62"/>
        <v>8.8734103452802717</v>
      </c>
      <c r="K324" s="17">
        <f t="shared" si="66"/>
        <v>814.72244335913501</v>
      </c>
      <c r="L324" s="15">
        <f t="shared" si="63"/>
        <v>11.993892983370502</v>
      </c>
      <c r="M324" s="17">
        <f t="shared" si="64"/>
        <v>48.823145435782656</v>
      </c>
      <c r="N324" s="36">
        <f t="shared" si="69"/>
        <v>16.69685743473466</v>
      </c>
      <c r="O324" s="18"/>
      <c r="P324" s="19">
        <f t="shared" si="70"/>
        <v>21.001906820502263</v>
      </c>
      <c r="Q324" s="19"/>
      <c r="R324" s="38">
        <f t="shared" si="71"/>
        <v>2.5014578482112013E-3</v>
      </c>
      <c r="S324" s="16">
        <f t="shared" si="65"/>
        <v>1.0031735223444171</v>
      </c>
      <c r="T324" s="16">
        <f t="shared" si="67"/>
        <v>6.5527371666161178</v>
      </c>
      <c r="U324" s="22">
        <f t="shared" si="72"/>
        <v>8.2007269588502574E-2</v>
      </c>
      <c r="V324" s="22">
        <f t="shared" si="73"/>
        <v>-3.5825129168808312E-3</v>
      </c>
      <c r="W324" s="22">
        <f t="shared" si="74"/>
        <v>8.5589782505383405E-2</v>
      </c>
      <c r="Z324" s="37"/>
      <c r="AA324" s="37"/>
    </row>
    <row r="325" spans="1:27">
      <c r="A325" s="61">
        <f t="shared" si="60"/>
        <v>693018</v>
      </c>
      <c r="B325" s="13">
        <v>1897.05</v>
      </c>
      <c r="C325" s="14">
        <v>4.08</v>
      </c>
      <c r="D325" s="15">
        <v>0.18</v>
      </c>
      <c r="E325" s="14">
        <v>0.25169999999999998</v>
      </c>
      <c r="F325" s="14">
        <v>6.2796132230000001</v>
      </c>
      <c r="G325" s="15">
        <f t="shared" si="68"/>
        <v>1897.3749999999761</v>
      </c>
      <c r="H325" s="16">
        <f>H321*8/12+H333*4/12</f>
        <v>3.3833333333333333</v>
      </c>
      <c r="I325" s="15">
        <f t="shared" si="61"/>
        <v>204.17791900047416</v>
      </c>
      <c r="J325" s="15">
        <f t="shared" si="62"/>
        <v>9.0078493676679781</v>
      </c>
      <c r="K325" s="17">
        <f t="shared" si="66"/>
        <v>834.19599816225661</v>
      </c>
      <c r="L325" s="15">
        <f t="shared" si="63"/>
        <v>12.59597603245572</v>
      </c>
      <c r="M325" s="17">
        <f t="shared" si="64"/>
        <v>51.462532533686272</v>
      </c>
      <c r="N325" s="36">
        <f t="shared" si="69"/>
        <v>17.047755129229387</v>
      </c>
      <c r="O325" s="18"/>
      <c r="P325" s="19">
        <f t="shared" si="70"/>
        <v>21.436906305372027</v>
      </c>
      <c r="Q325" s="19"/>
      <c r="R325" s="38">
        <f t="shared" si="71"/>
        <v>-1.5688683077025312E-4</v>
      </c>
      <c r="S325" s="16">
        <f t="shared" si="65"/>
        <v>1.0031701189434596</v>
      </c>
      <c r="T325" s="16">
        <f t="shared" si="67"/>
        <v>6.6731265194171119</v>
      </c>
      <c r="U325" s="22">
        <f t="shared" si="72"/>
        <v>7.3860583095227028E-2</v>
      </c>
      <c r="V325" s="22">
        <f t="shared" si="73"/>
        <v>-7.3164706692286918E-3</v>
      </c>
      <c r="W325" s="22">
        <f t="shared" si="74"/>
        <v>8.117705376445572E-2</v>
      </c>
      <c r="Z325" s="37"/>
      <c r="AA325" s="37"/>
    </row>
    <row r="326" spans="1:27">
      <c r="A326" s="61">
        <f t="shared" si="60"/>
        <v>693048</v>
      </c>
      <c r="B326" s="13">
        <v>1897.06</v>
      </c>
      <c r="C326" s="14">
        <v>4.2699999999999996</v>
      </c>
      <c r="D326" s="15">
        <v>0.18</v>
      </c>
      <c r="E326" s="14">
        <v>0.26</v>
      </c>
      <c r="F326" s="14">
        <v>6.2796132230000001</v>
      </c>
      <c r="G326" s="15">
        <f t="shared" si="68"/>
        <v>1897.4583333333094</v>
      </c>
      <c r="H326" s="16">
        <f>H321*7/12+H333*5/12</f>
        <v>3.3791666666666664</v>
      </c>
      <c r="I326" s="15">
        <f t="shared" si="61"/>
        <v>213.68620444412366</v>
      </c>
      <c r="J326" s="15">
        <f t="shared" si="62"/>
        <v>9.0078493676679781</v>
      </c>
      <c r="K326" s="17">
        <f t="shared" si="66"/>
        <v>876.1102578738404</v>
      </c>
      <c r="L326" s="15">
        <f t="shared" si="63"/>
        <v>13.011337975520412</v>
      </c>
      <c r="M326" s="17">
        <f t="shared" si="64"/>
        <v>53.346292048524248</v>
      </c>
      <c r="N326" s="36">
        <f t="shared" si="69"/>
        <v>17.850497280690615</v>
      </c>
      <c r="O326" s="18"/>
      <c r="P326" s="19">
        <f t="shared" si="70"/>
        <v>22.433196984133854</v>
      </c>
      <c r="Q326" s="19"/>
      <c r="R326" s="38">
        <f t="shared" si="71"/>
        <v>-1.5985160058095763E-3</v>
      </c>
      <c r="S326" s="16">
        <f t="shared" si="65"/>
        <v>1.0031667155611836</v>
      </c>
      <c r="T326" s="16">
        <f t="shared" si="67"/>
        <v>6.6942811242084179</v>
      </c>
      <c r="U326" s="22">
        <f t="shared" si="72"/>
        <v>6.4499910549713935E-2</v>
      </c>
      <c r="V326" s="22">
        <f t="shared" si="73"/>
        <v>-8.4858680042171342E-3</v>
      </c>
      <c r="W326" s="22">
        <f t="shared" si="74"/>
        <v>7.2985778553931069E-2</v>
      </c>
      <c r="Z326" s="37"/>
      <c r="AA326" s="37"/>
    </row>
    <row r="327" spans="1:27">
      <c r="A327" s="61">
        <f t="shared" si="60"/>
        <v>693079</v>
      </c>
      <c r="B327" s="13">
        <v>1897.07</v>
      </c>
      <c r="C327" s="14">
        <v>4.46</v>
      </c>
      <c r="D327" s="15">
        <v>0.18</v>
      </c>
      <c r="E327" s="14">
        <v>0.26829999999999998</v>
      </c>
      <c r="F327" s="14">
        <v>6.2796132230000001</v>
      </c>
      <c r="G327" s="15">
        <f t="shared" si="68"/>
        <v>1897.5416666666426</v>
      </c>
      <c r="H327" s="16">
        <f>H321*6/12+H333*6/12</f>
        <v>3.375</v>
      </c>
      <c r="I327" s="15">
        <f t="shared" si="61"/>
        <v>223.19448988777322</v>
      </c>
      <c r="J327" s="15">
        <f t="shared" si="62"/>
        <v>9.0078493676679781</v>
      </c>
      <c r="K327" s="17">
        <f t="shared" si="66"/>
        <v>918.17175737363846</v>
      </c>
      <c r="L327" s="15">
        <f t="shared" si="63"/>
        <v>13.426699918585101</v>
      </c>
      <c r="M327" s="17">
        <f t="shared" si="64"/>
        <v>55.23441311734242</v>
      </c>
      <c r="N327" s="36">
        <f t="shared" si="69"/>
        <v>18.651975755820288</v>
      </c>
      <c r="O327" s="18"/>
      <c r="P327" s="19">
        <f t="shared" si="70"/>
        <v>23.420666317964155</v>
      </c>
      <c r="Q327" s="19"/>
      <c r="R327" s="38">
        <f t="shared" si="71"/>
        <v>-2.7943487692444341E-3</v>
      </c>
      <c r="S327" s="16">
        <f t="shared" si="65"/>
        <v>1.0031633121975951</v>
      </c>
      <c r="T327" s="16">
        <f t="shared" si="67"/>
        <v>6.7154800084153869</v>
      </c>
      <c r="U327" s="22">
        <f t="shared" si="72"/>
        <v>6.3965984520001129E-2</v>
      </c>
      <c r="V327" s="22">
        <f t="shared" si="73"/>
        <v>-8.625925653494515E-3</v>
      </c>
      <c r="W327" s="22">
        <f t="shared" si="74"/>
        <v>7.2591910173495644E-2</v>
      </c>
      <c r="Z327" s="37"/>
      <c r="AA327" s="37"/>
    </row>
    <row r="328" spans="1:27">
      <c r="A328" s="61">
        <f t="shared" si="60"/>
        <v>693110</v>
      </c>
      <c r="B328" s="13">
        <v>1897.08</v>
      </c>
      <c r="C328" s="14">
        <v>4.75</v>
      </c>
      <c r="D328" s="15">
        <v>0.18</v>
      </c>
      <c r="E328" s="14">
        <v>0.2767</v>
      </c>
      <c r="F328" s="14">
        <v>6.5650523969999997</v>
      </c>
      <c r="G328" s="15">
        <f t="shared" si="68"/>
        <v>1897.6249999999759</v>
      </c>
      <c r="H328" s="16">
        <f>H321*5/12+H333*7/12</f>
        <v>3.3708333333333336</v>
      </c>
      <c r="I328" s="15">
        <f t="shared" si="61"/>
        <v>227.37196670084711</v>
      </c>
      <c r="J328" s="15">
        <f t="shared" si="62"/>
        <v>8.6162008434005219</v>
      </c>
      <c r="K328" s="17">
        <f t="shared" si="66"/>
        <v>938.31071294685592</v>
      </c>
      <c r="L328" s="15">
        <f t="shared" si="63"/>
        <v>13.245015407605138</v>
      </c>
      <c r="M328" s="17">
        <f t="shared" si="64"/>
        <v>54.659068267872648</v>
      </c>
      <c r="N328" s="36">
        <f t="shared" si="69"/>
        <v>19.006396010519435</v>
      </c>
      <c r="O328" s="18"/>
      <c r="P328" s="19">
        <f t="shared" si="70"/>
        <v>23.838146387477515</v>
      </c>
      <c r="Q328" s="19"/>
      <c r="R328" s="38">
        <f t="shared" si="71"/>
        <v>-5.7321390204541356E-4</v>
      </c>
      <c r="S328" s="16">
        <f t="shared" si="65"/>
        <v>1.0031599088526999</v>
      </c>
      <c r="T328" s="16">
        <f t="shared" si="67"/>
        <v>6.4438199924030668</v>
      </c>
      <c r="U328" s="22">
        <f t="shared" si="72"/>
        <v>5.3918740350289873E-2</v>
      </c>
      <c r="V328" s="22">
        <f t="shared" si="73"/>
        <v>-4.3480874288223115E-3</v>
      </c>
      <c r="W328" s="22">
        <f t="shared" si="74"/>
        <v>5.8266827779112185E-2</v>
      </c>
      <c r="Z328" s="37"/>
      <c r="AA328" s="37"/>
    </row>
    <row r="329" spans="1:27">
      <c r="A329" s="61">
        <f t="shared" ref="A329:A392" si="75">EOMONTH(DATE(LEFT(B329,4),RIGHT(B329,2),1),0)</f>
        <v>693140</v>
      </c>
      <c r="B329" s="13">
        <v>1897.09</v>
      </c>
      <c r="C329" s="14">
        <v>4.9800000000000004</v>
      </c>
      <c r="D329" s="15">
        <v>0.18</v>
      </c>
      <c r="E329" s="14">
        <v>0.28499999999999998</v>
      </c>
      <c r="F329" s="14">
        <v>6.7553424790000003</v>
      </c>
      <c r="G329" s="15">
        <f t="shared" si="68"/>
        <v>1897.7083333333092</v>
      </c>
      <c r="H329" s="16">
        <f>H321*4/12+H333*8/12</f>
        <v>3.3666666666666667</v>
      </c>
      <c r="I329" s="15">
        <f t="shared" ref="I329:I392" si="76">C329*$F$1852/F329</f>
        <v>231.66662754183074</v>
      </c>
      <c r="J329" s="15">
        <f t="shared" ref="J329:J392" si="77">D329*$F$1852/F329</f>
        <v>8.3734925617529186</v>
      </c>
      <c r="K329" s="17">
        <f t="shared" si="66"/>
        <v>958.91338951319995</v>
      </c>
      <c r="L329" s="15">
        <f t="shared" ref="L329:L392" si="78">E329*$F$1852/F329</f>
        <v>13.25802988944212</v>
      </c>
      <c r="M329" s="17">
        <f t="shared" ref="M329:M392" si="79">L329*(K329/I329)</f>
        <v>54.877573496237353</v>
      </c>
      <c r="N329" s="36">
        <f t="shared" si="69"/>
        <v>19.372370293397797</v>
      </c>
      <c r="O329" s="18"/>
      <c r="P329" s="19">
        <f t="shared" si="70"/>
        <v>24.266748911108188</v>
      </c>
      <c r="Q329" s="19"/>
      <c r="R329" s="38">
        <f t="shared" si="71"/>
        <v>2.4584612230911032E-3</v>
      </c>
      <c r="S329" s="16">
        <f t="shared" ref="S329:S392" si="80">((H329/H330+H329/1200+((1+H330/1200)^(-119))*(1-H329/H330)))</f>
        <v>1.0031565055265037</v>
      </c>
      <c r="T329" s="16">
        <f t="shared" si="67"/>
        <v>6.2820934472518903</v>
      </c>
      <c r="U329" s="22">
        <f t="shared" si="72"/>
        <v>5.1013692402144706E-2</v>
      </c>
      <c r="V329" s="22">
        <f t="shared" si="73"/>
        <v>-1.636509967011035E-3</v>
      </c>
      <c r="W329" s="22">
        <f t="shared" si="74"/>
        <v>5.2650202369155741E-2</v>
      </c>
      <c r="Z329" s="37"/>
      <c r="AA329" s="37"/>
    </row>
    <row r="330" spans="1:27">
      <c r="A330" s="61">
        <f t="shared" si="75"/>
        <v>692867</v>
      </c>
      <c r="B330" s="13">
        <v>1897.1</v>
      </c>
      <c r="C330" s="14">
        <v>4.82</v>
      </c>
      <c r="D330" s="15">
        <v>0.18</v>
      </c>
      <c r="E330" s="14">
        <v>0.29330000000000001</v>
      </c>
      <c r="F330" s="14">
        <v>6.6601933879999997</v>
      </c>
      <c r="G330" s="15">
        <f t="shared" si="68"/>
        <v>1897.7916666666424</v>
      </c>
      <c r="H330" s="16">
        <f>H321*3/12+H333*9/12</f>
        <v>3.3625000000000003</v>
      </c>
      <c r="I330" s="15">
        <f t="shared" si="76"/>
        <v>227.4268330900305</v>
      </c>
      <c r="J330" s="15">
        <f t="shared" si="77"/>
        <v>8.4931182481754117</v>
      </c>
      <c r="K330" s="17">
        <f t="shared" ref="K330:K393" si="81">K329*((I330+(J330/12))/I329)</f>
        <v>944.29360890872363</v>
      </c>
      <c r="L330" s="15">
        <f t="shared" si="78"/>
        <v>13.839064345499159</v>
      </c>
      <c r="M330" s="17">
        <f t="shared" si="79"/>
        <v>57.460853836707187</v>
      </c>
      <c r="N330" s="36">
        <f t="shared" si="69"/>
        <v>19.028031223902424</v>
      </c>
      <c r="O330" s="18"/>
      <c r="P330" s="19">
        <f t="shared" si="70"/>
        <v>23.807217097742281</v>
      </c>
      <c r="Q330" s="19"/>
      <c r="R330" s="38">
        <f t="shared" si="71"/>
        <v>8.6208907337632923E-4</v>
      </c>
      <c r="S330" s="16">
        <f t="shared" si="80"/>
        <v>1.0031531022190128</v>
      </c>
      <c r="T330" s="16">
        <f t="shared" ref="T330:T393" si="82">T329*S329*F329/F330</f>
        <v>6.3919536645254835</v>
      </c>
      <c r="U330" s="22">
        <f t="shared" si="72"/>
        <v>4.0080107097376194E-2</v>
      </c>
      <c r="V330" s="22">
        <f t="shared" si="73"/>
        <v>-4.2091152882934857E-3</v>
      </c>
      <c r="W330" s="22">
        <f t="shared" si="74"/>
        <v>4.428922238566968E-2</v>
      </c>
      <c r="Z330" s="37"/>
      <c r="AA330" s="37"/>
    </row>
    <row r="331" spans="1:27">
      <c r="A331" s="61">
        <f t="shared" si="75"/>
        <v>693201</v>
      </c>
      <c r="B331" s="13">
        <v>1897.11</v>
      </c>
      <c r="C331" s="14">
        <v>4.6500000000000004</v>
      </c>
      <c r="D331" s="15">
        <v>0.18</v>
      </c>
      <c r="E331" s="14">
        <v>0.30170000000000002</v>
      </c>
      <c r="F331" s="14">
        <v>6.6601933879999997</v>
      </c>
      <c r="G331" s="15">
        <f t="shared" ref="G331:G394" si="83">G330+1/12</f>
        <v>1897.8749999999757</v>
      </c>
      <c r="H331" s="16">
        <f>H321*2/12+H333*10/12</f>
        <v>3.3583333333333334</v>
      </c>
      <c r="I331" s="15">
        <f t="shared" si="76"/>
        <v>219.40555474453151</v>
      </c>
      <c r="J331" s="15">
        <f t="shared" si="77"/>
        <v>8.4931182481754117</v>
      </c>
      <c r="K331" s="17">
        <f t="shared" si="81"/>
        <v>913.92732065543487</v>
      </c>
      <c r="L331" s="15">
        <f t="shared" si="78"/>
        <v>14.235409863747345</v>
      </c>
      <c r="M331" s="17">
        <f t="shared" si="79"/>
        <v>59.297176912203156</v>
      </c>
      <c r="N331" s="36">
        <f t="shared" si="69"/>
        <v>18.358448098050218</v>
      </c>
      <c r="O331" s="18"/>
      <c r="P331" s="19">
        <f t="shared" si="70"/>
        <v>22.943021658320237</v>
      </c>
      <c r="Q331" s="19"/>
      <c r="R331" s="38">
        <f t="shared" si="71"/>
        <v>1.6591271266084423E-3</v>
      </c>
      <c r="S331" s="16">
        <f t="shared" si="80"/>
        <v>1.0031496989302324</v>
      </c>
      <c r="T331" s="16">
        <f t="shared" si="82"/>
        <v>6.4121081478089259</v>
      </c>
      <c r="U331" s="22">
        <f t="shared" si="72"/>
        <v>4.2124194539456594E-2</v>
      </c>
      <c r="V331" s="22">
        <f t="shared" si="73"/>
        <v>-1.846661492059809E-4</v>
      </c>
      <c r="W331" s="22">
        <f t="shared" si="74"/>
        <v>4.2308860688662575E-2</v>
      </c>
      <c r="Z331" s="37"/>
      <c r="AA331" s="37"/>
    </row>
    <row r="332" spans="1:27">
      <c r="A332" s="61">
        <f t="shared" si="75"/>
        <v>693232</v>
      </c>
      <c r="B332" s="13">
        <v>1897.12</v>
      </c>
      <c r="C332" s="14">
        <v>4.75</v>
      </c>
      <c r="D332" s="15">
        <v>0.18</v>
      </c>
      <c r="E332" s="14">
        <v>0.31</v>
      </c>
      <c r="F332" s="14">
        <v>6.6601933879999997</v>
      </c>
      <c r="G332" s="15">
        <f t="shared" si="83"/>
        <v>1897.9583333333089</v>
      </c>
      <c r="H332" s="16">
        <f>H321*1/12+H333*11/12</f>
        <v>3.3541666666666665</v>
      </c>
      <c r="I332" s="15">
        <f t="shared" si="76"/>
        <v>224.12395377129559</v>
      </c>
      <c r="J332" s="15">
        <f t="shared" si="77"/>
        <v>8.4931182481754117</v>
      </c>
      <c r="K332" s="17">
        <f t="shared" si="81"/>
        <v>936.52982428454766</v>
      </c>
      <c r="L332" s="15">
        <f t="shared" si="78"/>
        <v>14.627036982968765</v>
      </c>
      <c r="M332" s="17">
        <f t="shared" si="79"/>
        <v>61.120893795412584</v>
      </c>
      <c r="N332" s="36">
        <f t="shared" si="69"/>
        <v>18.748757662525499</v>
      </c>
      <c r="O332" s="18"/>
      <c r="P332" s="19">
        <f t="shared" si="70"/>
        <v>23.401121903654271</v>
      </c>
      <c r="Q332" s="19"/>
      <c r="R332" s="38">
        <f t="shared" si="71"/>
        <v>-1.7115718291626572E-3</v>
      </c>
      <c r="S332" s="16">
        <f t="shared" si="80"/>
        <v>1.0031462956601689</v>
      </c>
      <c r="T332" s="16">
        <f t="shared" si="82"/>
        <v>6.4323043579826136</v>
      </c>
      <c r="U332" s="22">
        <f t="shared" si="72"/>
        <v>4.7616955694373075E-2</v>
      </c>
      <c r="V332" s="22">
        <f t="shared" si="73"/>
        <v>1.8350429548992242E-3</v>
      </c>
      <c r="W332" s="22">
        <f t="shared" si="74"/>
        <v>4.5781912739473851E-2</v>
      </c>
      <c r="Z332" s="37"/>
      <c r="AA332" s="37"/>
    </row>
    <row r="333" spans="1:27">
      <c r="A333" s="61">
        <f t="shared" si="75"/>
        <v>693263</v>
      </c>
      <c r="B333" s="13">
        <v>1898.01</v>
      </c>
      <c r="C333" s="14">
        <v>4.88</v>
      </c>
      <c r="D333" s="15">
        <v>0.1817</v>
      </c>
      <c r="E333" s="14">
        <v>0.31330000000000002</v>
      </c>
      <c r="F333" s="14">
        <v>6.6601933879999997</v>
      </c>
      <c r="G333" s="15">
        <f t="shared" si="83"/>
        <v>1898.0416666666422</v>
      </c>
      <c r="H333" s="16">
        <v>3.35</v>
      </c>
      <c r="I333" s="15">
        <f t="shared" si="76"/>
        <v>230.25787250608894</v>
      </c>
      <c r="J333" s="15">
        <f t="shared" si="77"/>
        <v>8.5733310316304028</v>
      </c>
      <c r="K333" s="17">
        <f t="shared" si="81"/>
        <v>965.14656103816867</v>
      </c>
      <c r="L333" s="15">
        <f t="shared" si="78"/>
        <v>14.782744150851983</v>
      </c>
      <c r="M333" s="17">
        <f t="shared" si="79"/>
        <v>61.963200322388985</v>
      </c>
      <c r="N333" s="36">
        <f t="shared" si="69"/>
        <v>19.24900002181375</v>
      </c>
      <c r="O333" s="18"/>
      <c r="P333" s="19">
        <f t="shared" si="70"/>
        <v>23.993240200753736</v>
      </c>
      <c r="Q333" s="19"/>
      <c r="R333" s="38">
        <f t="shared" si="71"/>
        <v>-4.1739014245349149E-3</v>
      </c>
      <c r="S333" s="16">
        <f t="shared" si="80"/>
        <v>1.0045491757317953</v>
      </c>
      <c r="T333" s="16">
        <f t="shared" si="82"/>
        <v>6.4525422892690196</v>
      </c>
      <c r="U333" s="22">
        <f t="shared" si="72"/>
        <v>5.0540328754758779E-2</v>
      </c>
      <c r="V333" s="22">
        <f t="shared" si="73"/>
        <v>2.8001337431431406E-3</v>
      </c>
      <c r="W333" s="22">
        <f t="shared" si="74"/>
        <v>4.7740195011615638E-2</v>
      </c>
      <c r="Z333" s="37"/>
      <c r="AA333" s="37"/>
    </row>
    <row r="334" spans="1:27">
      <c r="A334" s="61">
        <f t="shared" si="75"/>
        <v>693291</v>
      </c>
      <c r="B334" s="13">
        <v>1898.02</v>
      </c>
      <c r="C334" s="14">
        <v>4.87</v>
      </c>
      <c r="D334" s="15">
        <v>0.18329999999999999</v>
      </c>
      <c r="E334" s="14">
        <v>0.31669999999999998</v>
      </c>
      <c r="F334" s="14">
        <v>6.7553424790000003</v>
      </c>
      <c r="G334" s="15">
        <f t="shared" si="83"/>
        <v>1898.1249999999754</v>
      </c>
      <c r="H334" s="16">
        <f>H333*11/12+H345*1/12</f>
        <v>3.3291666666666666</v>
      </c>
      <c r="I334" s="15">
        <f t="shared" si="76"/>
        <v>226.54949319853728</v>
      </c>
      <c r="J334" s="15">
        <f t="shared" si="77"/>
        <v>8.5270065920517215</v>
      </c>
      <c r="K334" s="17">
        <f t="shared" si="81"/>
        <v>952.58103216599932</v>
      </c>
      <c r="L334" s="15">
        <f t="shared" si="78"/>
        <v>14.73269496837305</v>
      </c>
      <c r="M334" s="17">
        <f t="shared" si="79"/>
        <v>61.947107368988092</v>
      </c>
      <c r="N334" s="36">
        <f t="shared" si="69"/>
        <v>18.918131888002133</v>
      </c>
      <c r="O334" s="18"/>
      <c r="P334" s="19">
        <f t="shared" si="70"/>
        <v>23.551290011325065</v>
      </c>
      <c r="Q334" s="19"/>
      <c r="R334" s="38">
        <f t="shared" si="71"/>
        <v>-5.5010521342267749E-4</v>
      </c>
      <c r="S334" s="16">
        <f t="shared" si="80"/>
        <v>1.0045335421733654</v>
      </c>
      <c r="T334" s="16">
        <f t="shared" si="82"/>
        <v>6.3905984439118333</v>
      </c>
      <c r="U334" s="22">
        <f t="shared" si="72"/>
        <v>4.9745786122119329E-2</v>
      </c>
      <c r="V334" s="22">
        <f t="shared" si="73"/>
        <v>5.2770722320227836E-3</v>
      </c>
      <c r="W334" s="22">
        <f t="shared" si="74"/>
        <v>4.4468713890096545E-2</v>
      </c>
      <c r="Z334" s="37"/>
      <c r="AA334" s="37"/>
    </row>
    <row r="335" spans="1:27">
      <c r="A335" s="61">
        <f t="shared" si="75"/>
        <v>693322</v>
      </c>
      <c r="B335" s="13">
        <v>1898.03</v>
      </c>
      <c r="C335" s="14">
        <v>4.6500000000000004</v>
      </c>
      <c r="D335" s="15">
        <v>0.185</v>
      </c>
      <c r="E335" s="14">
        <v>0.32</v>
      </c>
      <c r="F335" s="14">
        <v>6.7553424790000003</v>
      </c>
      <c r="G335" s="15">
        <f t="shared" si="83"/>
        <v>1898.2083333333087</v>
      </c>
      <c r="H335" s="16">
        <f>H333*10/12+H345*2/12</f>
        <v>3.3083333333333331</v>
      </c>
      <c r="I335" s="15">
        <f t="shared" si="76"/>
        <v>216.31522451195042</v>
      </c>
      <c r="J335" s="15">
        <f t="shared" si="77"/>
        <v>8.6060895773571655</v>
      </c>
      <c r="K335" s="17">
        <f t="shared" si="81"/>
        <v>912.56415273465916</v>
      </c>
      <c r="L335" s="15">
        <f t="shared" si="78"/>
        <v>14.886208998671856</v>
      </c>
      <c r="M335" s="17">
        <f t="shared" si="79"/>
        <v>62.800113736578687</v>
      </c>
      <c r="N335" s="36">
        <f t="shared" si="69"/>
        <v>18.042174923468679</v>
      </c>
      <c r="O335" s="18"/>
      <c r="P335" s="19">
        <f t="shared" si="70"/>
        <v>22.437784146714662</v>
      </c>
      <c r="Q335" s="19"/>
      <c r="R335" s="38">
        <f t="shared" si="71"/>
        <v>2.2245766228676314E-3</v>
      </c>
      <c r="S335" s="16">
        <f t="shared" si="80"/>
        <v>1.0045179109625422</v>
      </c>
      <c r="T335" s="16">
        <f t="shared" si="82"/>
        <v>6.4195704914703509</v>
      </c>
      <c r="U335" s="22">
        <f t="shared" si="72"/>
        <v>5.904693624113766E-2</v>
      </c>
      <c r="V335" s="22">
        <f t="shared" si="73"/>
        <v>5.2208557343700335E-3</v>
      </c>
      <c r="W335" s="22">
        <f t="shared" si="74"/>
        <v>5.3826080506767626E-2</v>
      </c>
      <c r="Z335" s="37"/>
      <c r="AA335" s="37"/>
    </row>
    <row r="336" spans="1:27">
      <c r="A336" s="61">
        <f t="shared" si="75"/>
        <v>693352</v>
      </c>
      <c r="B336" s="13">
        <v>1898.04</v>
      </c>
      <c r="C336" s="14">
        <v>4.57</v>
      </c>
      <c r="D336" s="15">
        <v>0.1867</v>
      </c>
      <c r="E336" s="14">
        <v>0.32329999999999998</v>
      </c>
      <c r="F336" s="14">
        <v>6.7553424790000003</v>
      </c>
      <c r="G336" s="15">
        <f t="shared" si="83"/>
        <v>1898.291666666642</v>
      </c>
      <c r="H336" s="16">
        <f>H333*9/12+H345*3/12</f>
        <v>3.2875000000000001</v>
      </c>
      <c r="I336" s="15">
        <f t="shared" si="76"/>
        <v>212.59367226228244</v>
      </c>
      <c r="J336" s="15">
        <f t="shared" si="77"/>
        <v>8.6851725626626113</v>
      </c>
      <c r="K336" s="17">
        <f t="shared" si="81"/>
        <v>899.91745274702987</v>
      </c>
      <c r="L336" s="15">
        <f t="shared" si="78"/>
        <v>15.039723028970657</v>
      </c>
      <c r="M336" s="17">
        <f t="shared" si="79"/>
        <v>63.663744523657485</v>
      </c>
      <c r="N336" s="36">
        <f t="shared" si="69"/>
        <v>17.705089426411771</v>
      </c>
      <c r="O336" s="18"/>
      <c r="P336" s="19">
        <f t="shared" si="70"/>
        <v>21.998739622916379</v>
      </c>
      <c r="Q336" s="19"/>
      <c r="R336" s="38">
        <f t="shared" si="71"/>
        <v>4.6218682354494389E-3</v>
      </c>
      <c r="S336" s="16">
        <f t="shared" si="80"/>
        <v>1.0045022821029856</v>
      </c>
      <c r="T336" s="16">
        <f t="shared" si="82"/>
        <v>6.448573539368577</v>
      </c>
      <c r="U336" s="22">
        <f t="shared" si="72"/>
        <v>6.544798558744569E-2</v>
      </c>
      <c r="V336" s="22">
        <f t="shared" si="73"/>
        <v>4.0551665059966879E-3</v>
      </c>
      <c r="W336" s="22">
        <f t="shared" si="74"/>
        <v>6.1392819081449002E-2</v>
      </c>
      <c r="Z336" s="37"/>
      <c r="AA336" s="37"/>
    </row>
    <row r="337" spans="1:27">
      <c r="A337" s="61">
        <f t="shared" si="75"/>
        <v>693383</v>
      </c>
      <c r="B337" s="13">
        <v>1898.05</v>
      </c>
      <c r="C337" s="14">
        <v>4.87</v>
      </c>
      <c r="D337" s="15">
        <v>0.1883</v>
      </c>
      <c r="E337" s="14">
        <v>0.32669999999999999</v>
      </c>
      <c r="F337" s="14">
        <v>7.2310717359999996</v>
      </c>
      <c r="G337" s="15">
        <f t="shared" si="83"/>
        <v>1898.3749999999752</v>
      </c>
      <c r="H337" s="16">
        <f>H333*8/12+H345*4/12</f>
        <v>3.2666666666666666</v>
      </c>
      <c r="I337" s="15">
        <f t="shared" si="76"/>
        <v>211.64489454319536</v>
      </c>
      <c r="J337" s="15">
        <f t="shared" si="77"/>
        <v>8.1833128629329952</v>
      </c>
      <c r="K337" s="17">
        <f t="shared" si="81"/>
        <v>898.78792968357993</v>
      </c>
      <c r="L337" s="15">
        <f t="shared" si="78"/>
        <v>14.198026087733455</v>
      </c>
      <c r="M337" s="17">
        <f t="shared" si="79"/>
        <v>60.294459266452883</v>
      </c>
      <c r="N337" s="36">
        <f t="shared" si="69"/>
        <v>17.595635274512816</v>
      </c>
      <c r="O337" s="18"/>
      <c r="P337" s="19">
        <f t="shared" si="70"/>
        <v>21.839402613257253</v>
      </c>
      <c r="Q337" s="19"/>
      <c r="R337" s="38">
        <f t="shared" si="71"/>
        <v>1.3036233662140274E-2</v>
      </c>
      <c r="S337" s="16">
        <f t="shared" si="80"/>
        <v>1.0044866555983616</v>
      </c>
      <c r="T337" s="16">
        <f t="shared" si="82"/>
        <v>6.0514477276894061</v>
      </c>
      <c r="U337" s="22">
        <f t="shared" si="72"/>
        <v>7.1681452138368851E-2</v>
      </c>
      <c r="V337" s="22">
        <f t="shared" si="73"/>
        <v>1.085656649906297E-2</v>
      </c>
      <c r="W337" s="22">
        <f t="shared" si="74"/>
        <v>6.0824885639305881E-2</v>
      </c>
      <c r="Z337" s="37"/>
      <c r="AA337" s="37"/>
    </row>
    <row r="338" spans="1:27">
      <c r="A338" s="61">
        <f t="shared" si="75"/>
        <v>693413</v>
      </c>
      <c r="B338" s="13">
        <v>1898.06</v>
      </c>
      <c r="C338" s="14">
        <v>5.0599999999999996</v>
      </c>
      <c r="D338" s="15">
        <v>0.19</v>
      </c>
      <c r="E338" s="14">
        <v>0.33</v>
      </c>
      <c r="F338" s="14">
        <v>6.7553424790000003</v>
      </c>
      <c r="G338" s="15">
        <f t="shared" si="83"/>
        <v>1898.4583333333085</v>
      </c>
      <c r="H338" s="16">
        <f>H333*7/12+H345*5/12</f>
        <v>3.2458333333333336</v>
      </c>
      <c r="I338" s="15">
        <f t="shared" si="76"/>
        <v>235.38817979149869</v>
      </c>
      <c r="J338" s="15">
        <f t="shared" si="77"/>
        <v>8.8386865929614142</v>
      </c>
      <c r="K338" s="17">
        <f t="shared" si="81"/>
        <v>1002.7459626662885</v>
      </c>
      <c r="L338" s="15">
        <f t="shared" si="78"/>
        <v>15.35140302988035</v>
      </c>
      <c r="M338" s="17">
        <f t="shared" si="79"/>
        <v>65.3964758260623</v>
      </c>
      <c r="N338" s="36">
        <f t="shared" si="69"/>
        <v>19.544817480547987</v>
      </c>
      <c r="O338" s="18"/>
      <c r="P338" s="19">
        <f t="shared" si="70"/>
        <v>24.234946843797779</v>
      </c>
      <c r="Q338" s="19"/>
      <c r="R338" s="38">
        <f t="shared" si="71"/>
        <v>2.0330445972529948E-3</v>
      </c>
      <c r="S338" s="16">
        <f t="shared" si="80"/>
        <v>1.0044710314523426</v>
      </c>
      <c r="T338" s="16">
        <f t="shared" si="82"/>
        <v>6.5066696275820988</v>
      </c>
      <c r="U338" s="22">
        <f t="shared" si="72"/>
        <v>6.0639336238851538E-2</v>
      </c>
      <c r="V338" s="22">
        <f t="shared" si="73"/>
        <v>3.9470258323308638E-3</v>
      </c>
      <c r="W338" s="22">
        <f t="shared" si="74"/>
        <v>5.6692310406520674E-2</v>
      </c>
      <c r="Z338" s="37"/>
      <c r="AA338" s="37"/>
    </row>
    <row r="339" spans="1:27">
      <c r="A339" s="61">
        <f t="shared" si="75"/>
        <v>693444</v>
      </c>
      <c r="B339" s="13">
        <v>1898.07</v>
      </c>
      <c r="C339" s="14">
        <v>5.08</v>
      </c>
      <c r="D339" s="15">
        <v>0.19170000000000001</v>
      </c>
      <c r="E339" s="14">
        <v>0.33329999999999999</v>
      </c>
      <c r="F339" s="14">
        <v>6.6601933879999997</v>
      </c>
      <c r="G339" s="15">
        <f t="shared" si="83"/>
        <v>1898.5416666666417</v>
      </c>
      <c r="H339" s="16">
        <f>H333*6/12+H345*6/12</f>
        <v>3.2250000000000001</v>
      </c>
      <c r="I339" s="15">
        <f t="shared" si="76"/>
        <v>239.69467055961718</v>
      </c>
      <c r="J339" s="15">
        <f t="shared" si="77"/>
        <v>9.0451709343068138</v>
      </c>
      <c r="K339" s="17">
        <f t="shared" si="81"/>
        <v>1024.3024838496599</v>
      </c>
      <c r="L339" s="15">
        <f t="shared" si="78"/>
        <v>15.726423956204803</v>
      </c>
      <c r="M339" s="17">
        <f t="shared" si="79"/>
        <v>67.204727926592838</v>
      </c>
      <c r="N339" s="36">
        <f t="shared" si="69"/>
        <v>19.858943014167295</v>
      </c>
      <c r="O339" s="18"/>
      <c r="P339" s="19">
        <f t="shared" si="70"/>
        <v>24.597156500082132</v>
      </c>
      <c r="Q339" s="19"/>
      <c r="R339" s="38">
        <f t="shared" si="71"/>
        <v>-1.1232274275903981E-3</v>
      </c>
      <c r="S339" s="16">
        <f t="shared" si="80"/>
        <v>1.0044554096686071</v>
      </c>
      <c r="T339" s="16">
        <f t="shared" si="82"/>
        <v>6.6291325749157366</v>
      </c>
      <c r="U339" s="22">
        <f t="shared" si="72"/>
        <v>6.1505967617123236E-2</v>
      </c>
      <c r="V339" s="22">
        <f t="shared" si="73"/>
        <v>1.3759423335382159E-3</v>
      </c>
      <c r="W339" s="22">
        <f t="shared" si="74"/>
        <v>6.013002528358502E-2</v>
      </c>
      <c r="Z339" s="37"/>
      <c r="AA339" s="37"/>
    </row>
    <row r="340" spans="1:27">
      <c r="A340" s="61">
        <f t="shared" si="75"/>
        <v>693475</v>
      </c>
      <c r="B340" s="13">
        <v>1898.08</v>
      </c>
      <c r="C340" s="14">
        <v>5.27</v>
      </c>
      <c r="D340" s="15">
        <v>0.1933</v>
      </c>
      <c r="E340" s="14">
        <v>0.3367</v>
      </c>
      <c r="F340" s="14">
        <v>6.6601933879999997</v>
      </c>
      <c r="G340" s="15">
        <f t="shared" si="83"/>
        <v>1898.624999999975</v>
      </c>
      <c r="H340" s="16">
        <f>H333*5/12+H345*7/12</f>
        <v>3.2041666666666666</v>
      </c>
      <c r="I340" s="15">
        <f t="shared" si="76"/>
        <v>248.65962871046901</v>
      </c>
      <c r="J340" s="15">
        <f t="shared" si="77"/>
        <v>9.1206653187350408</v>
      </c>
      <c r="K340" s="17">
        <f t="shared" si="81"/>
        <v>1065.861003096795</v>
      </c>
      <c r="L340" s="15">
        <f t="shared" si="78"/>
        <v>15.886849523114785</v>
      </c>
      <c r="M340" s="17">
        <f t="shared" si="79"/>
        <v>68.09779881265483</v>
      </c>
      <c r="N340" s="36">
        <f t="shared" si="69"/>
        <v>20.544915179153264</v>
      </c>
      <c r="O340" s="18"/>
      <c r="P340" s="19">
        <f t="shared" si="70"/>
        <v>25.417053562570143</v>
      </c>
      <c r="Q340" s="19"/>
      <c r="R340" s="38">
        <f t="shared" si="71"/>
        <v>-2.5961971848833115E-3</v>
      </c>
      <c r="S340" s="16">
        <f t="shared" si="80"/>
        <v>1.0044397902508402</v>
      </c>
      <c r="T340" s="16">
        <f t="shared" si="82"/>
        <v>6.6586680762844948</v>
      </c>
      <c r="U340" s="22">
        <f t="shared" si="72"/>
        <v>6.2188029845567705E-2</v>
      </c>
      <c r="V340" s="22">
        <f t="shared" si="73"/>
        <v>1.3240844829440768E-3</v>
      </c>
      <c r="W340" s="22">
        <f t="shared" si="74"/>
        <v>6.0863945362623628E-2</v>
      </c>
      <c r="Z340" s="37"/>
      <c r="AA340" s="37"/>
    </row>
    <row r="341" spans="1:27">
      <c r="A341" s="61">
        <f t="shared" si="75"/>
        <v>693505</v>
      </c>
      <c r="B341" s="13">
        <v>1898.09</v>
      </c>
      <c r="C341" s="14">
        <v>5.26</v>
      </c>
      <c r="D341" s="15">
        <v>0.19500000000000001</v>
      </c>
      <c r="E341" s="14">
        <v>0.34</v>
      </c>
      <c r="F341" s="14">
        <v>6.6601933879999997</v>
      </c>
      <c r="G341" s="15">
        <f t="shared" si="83"/>
        <v>1898.7083333333082</v>
      </c>
      <c r="H341" s="16">
        <f>H333*4/12+H345*8/12</f>
        <v>3.1833333333333336</v>
      </c>
      <c r="I341" s="15">
        <f t="shared" si="76"/>
        <v>248.1877888077926</v>
      </c>
      <c r="J341" s="15">
        <f t="shared" si="77"/>
        <v>9.2008781021900301</v>
      </c>
      <c r="K341" s="17">
        <f t="shared" si="81"/>
        <v>1067.1250697513217</v>
      </c>
      <c r="L341" s="15">
        <f t="shared" si="78"/>
        <v>16.042556690998001</v>
      </c>
      <c r="M341" s="17">
        <f t="shared" si="79"/>
        <v>68.977666105598743</v>
      </c>
      <c r="N341" s="36">
        <f t="shared" si="69"/>
        <v>20.44273286269129</v>
      </c>
      <c r="O341" s="18"/>
      <c r="P341" s="19">
        <f t="shared" si="70"/>
        <v>25.26304309181057</v>
      </c>
      <c r="Q341" s="19"/>
      <c r="R341" s="38">
        <f t="shared" si="71"/>
        <v>-2.1445692694496352E-3</v>
      </c>
      <c r="S341" s="16">
        <f t="shared" si="80"/>
        <v>1.0044241732027328</v>
      </c>
      <c r="T341" s="16">
        <f t="shared" si="82"/>
        <v>6.6882311658931632</v>
      </c>
      <c r="U341" s="22">
        <f t="shared" si="72"/>
        <v>6.1342048655665504E-2</v>
      </c>
      <c r="V341" s="22">
        <f t="shared" si="73"/>
        <v>1.2730567834109419E-3</v>
      </c>
      <c r="W341" s="22">
        <f t="shared" si="74"/>
        <v>6.0068991872254562E-2</v>
      </c>
      <c r="Z341" s="37"/>
      <c r="AA341" s="37"/>
    </row>
    <row r="342" spans="1:27">
      <c r="A342" s="61">
        <f t="shared" si="75"/>
        <v>693232</v>
      </c>
      <c r="B342" s="13">
        <v>1898.1</v>
      </c>
      <c r="C342" s="14">
        <v>5.15</v>
      </c>
      <c r="D342" s="15">
        <v>0.19670000000000001</v>
      </c>
      <c r="E342" s="14">
        <v>0.34329999999999999</v>
      </c>
      <c r="F342" s="14">
        <v>6.6601933879999997</v>
      </c>
      <c r="G342" s="15">
        <f t="shared" si="83"/>
        <v>1898.7916666666415</v>
      </c>
      <c r="H342" s="16">
        <f>H333*3/12+H345*9/12</f>
        <v>3.1625000000000001</v>
      </c>
      <c r="I342" s="15">
        <f t="shared" si="76"/>
        <v>242.99754987835209</v>
      </c>
      <c r="J342" s="15">
        <f t="shared" si="77"/>
        <v>9.2810908856450194</v>
      </c>
      <c r="K342" s="17">
        <f t="shared" si="81"/>
        <v>1048.1342333943562</v>
      </c>
      <c r="L342" s="15">
        <f t="shared" si="78"/>
        <v>16.198263858881216</v>
      </c>
      <c r="M342" s="17">
        <f t="shared" si="79"/>
        <v>69.868831519278146</v>
      </c>
      <c r="N342" s="36">
        <f t="shared" si="69"/>
        <v>19.947199825773648</v>
      </c>
      <c r="O342" s="18"/>
      <c r="P342" s="19">
        <f t="shared" si="70"/>
        <v>24.627181229803412</v>
      </c>
      <c r="Q342" s="19"/>
      <c r="R342" s="38">
        <f t="shared" si="71"/>
        <v>-1.8673158147901811E-3</v>
      </c>
      <c r="S342" s="16">
        <f t="shared" si="80"/>
        <v>1.0044085585279816</v>
      </c>
      <c r="T342" s="16">
        <f t="shared" si="82"/>
        <v>6.7178210589909906</v>
      </c>
      <c r="U342" s="22">
        <f t="shared" si="72"/>
        <v>6.3829341572826603E-2</v>
      </c>
      <c r="V342" s="22">
        <f t="shared" si="73"/>
        <v>1.4172668657530529E-4</v>
      </c>
      <c r="W342" s="22">
        <f t="shared" si="74"/>
        <v>6.3687614886251298E-2</v>
      </c>
      <c r="Z342" s="37"/>
      <c r="AA342" s="37"/>
    </row>
    <row r="343" spans="1:27">
      <c r="A343" s="61">
        <f t="shared" si="75"/>
        <v>693566</v>
      </c>
      <c r="B343" s="13">
        <v>1898.11</v>
      </c>
      <c r="C343" s="14">
        <v>5.32</v>
      </c>
      <c r="D343" s="15">
        <v>0.1983</v>
      </c>
      <c r="E343" s="14">
        <v>0.34670000000000001</v>
      </c>
      <c r="F343" s="14">
        <v>6.6601933879999997</v>
      </c>
      <c r="G343" s="15">
        <f t="shared" si="83"/>
        <v>1898.8749999999748</v>
      </c>
      <c r="H343" s="16">
        <f>H333*2/12+H345*10/12</f>
        <v>3.1416666666666666</v>
      </c>
      <c r="I343" s="15">
        <f t="shared" si="76"/>
        <v>251.01882822385107</v>
      </c>
      <c r="J343" s="15">
        <f t="shared" si="77"/>
        <v>9.3565852700732464</v>
      </c>
      <c r="K343" s="17">
        <f t="shared" si="81"/>
        <v>1086.0960271582169</v>
      </c>
      <c r="L343" s="15">
        <f t="shared" si="78"/>
        <v>16.358689425791198</v>
      </c>
      <c r="M343" s="17">
        <f t="shared" si="79"/>
        <v>70.779979814991307</v>
      </c>
      <c r="N343" s="36">
        <f t="shared" si="69"/>
        <v>20.527416324811277</v>
      </c>
      <c r="O343" s="18"/>
      <c r="P343" s="19">
        <f t="shared" si="70"/>
        <v>25.319043685503743</v>
      </c>
      <c r="Q343" s="19"/>
      <c r="R343" s="38">
        <f t="shared" si="71"/>
        <v>-4.2081023515611396E-3</v>
      </c>
      <c r="S343" s="16">
        <f t="shared" si="80"/>
        <v>1.0043929462302907</v>
      </c>
      <c r="T343" s="16">
        <f t="shared" si="82"/>
        <v>6.74743696631006</v>
      </c>
      <c r="U343" s="22">
        <f t="shared" si="72"/>
        <v>6.6283648972159659E-2</v>
      </c>
      <c r="V343" s="22">
        <f t="shared" si="73"/>
        <v>-9.7686806646923863E-4</v>
      </c>
      <c r="W343" s="22">
        <f t="shared" si="74"/>
        <v>6.7260517038628898E-2</v>
      </c>
      <c r="Z343" s="37"/>
      <c r="AA343" s="37"/>
    </row>
    <row r="344" spans="1:27">
      <c r="A344" s="61">
        <f t="shared" si="75"/>
        <v>693597</v>
      </c>
      <c r="B344" s="13">
        <v>1898.12</v>
      </c>
      <c r="C344" s="14">
        <v>5.65</v>
      </c>
      <c r="D344" s="15">
        <v>0.2</v>
      </c>
      <c r="E344" s="14">
        <v>0.35</v>
      </c>
      <c r="F344" s="14">
        <v>6.7553424790000003</v>
      </c>
      <c r="G344" s="15">
        <f t="shared" si="83"/>
        <v>1898.958333333308</v>
      </c>
      <c r="H344" s="16">
        <f>H333*1/12+H345*11/12</f>
        <v>3.1208333333333336</v>
      </c>
      <c r="I344" s="15">
        <f t="shared" si="76"/>
        <v>262.83462763279994</v>
      </c>
      <c r="J344" s="15">
        <f t="shared" si="77"/>
        <v>9.3038806241699099</v>
      </c>
      <c r="K344" s="17">
        <f t="shared" si="81"/>
        <v>1140.5746833654375</v>
      </c>
      <c r="L344" s="15">
        <f t="shared" si="78"/>
        <v>16.28179109229734</v>
      </c>
      <c r="M344" s="17">
        <f t="shared" si="79"/>
        <v>70.655068881044798</v>
      </c>
      <c r="N344" s="36">
        <f t="shared" si="69"/>
        <v>21.403631985448168</v>
      </c>
      <c r="O344" s="18"/>
      <c r="P344" s="19">
        <f t="shared" si="70"/>
        <v>26.371858460631401</v>
      </c>
      <c r="Q344" s="19"/>
      <c r="R344" s="38">
        <f t="shared" si="71"/>
        <v>-4.60507118020307E-3</v>
      </c>
      <c r="S344" s="16">
        <f t="shared" si="80"/>
        <v>1.0043773363133697</v>
      </c>
      <c r="T344" s="16">
        <f t="shared" si="82"/>
        <v>6.6816228566601144</v>
      </c>
      <c r="U344" s="22">
        <f t="shared" si="72"/>
        <v>6.2723425576802327E-2</v>
      </c>
      <c r="V344" s="22">
        <f t="shared" si="73"/>
        <v>-6.6552271536934882E-4</v>
      </c>
      <c r="W344" s="22">
        <f t="shared" si="74"/>
        <v>6.3388948292171676E-2</v>
      </c>
      <c r="Z344" s="37"/>
      <c r="AA344" s="37"/>
    </row>
    <row r="345" spans="1:27">
      <c r="A345" s="61">
        <f t="shared" si="75"/>
        <v>693628</v>
      </c>
      <c r="B345" s="13">
        <v>1899.01</v>
      </c>
      <c r="C345" s="14">
        <v>6.08</v>
      </c>
      <c r="D345" s="15">
        <v>0.20080000000000001</v>
      </c>
      <c r="E345" s="14">
        <v>0.36080000000000001</v>
      </c>
      <c r="F345" s="14">
        <v>6.7553424790000003</v>
      </c>
      <c r="G345" s="15">
        <f t="shared" si="83"/>
        <v>1899.0416666666413</v>
      </c>
      <c r="H345" s="16">
        <v>3.1</v>
      </c>
      <c r="I345" s="15">
        <f t="shared" si="76"/>
        <v>282.83797097476526</v>
      </c>
      <c r="J345" s="15">
        <f t="shared" si="77"/>
        <v>9.3410961466665885</v>
      </c>
      <c r="K345" s="17">
        <f t="shared" si="81"/>
        <v>1230.7574674743673</v>
      </c>
      <c r="L345" s="15">
        <f t="shared" si="78"/>
        <v>16.784200646002517</v>
      </c>
      <c r="M345" s="17">
        <f t="shared" si="79"/>
        <v>73.035739188281539</v>
      </c>
      <c r="N345" s="36">
        <f t="shared" si="69"/>
        <v>22.932807416487169</v>
      </c>
      <c r="O345" s="18"/>
      <c r="P345" s="19">
        <f t="shared" si="70"/>
        <v>28.222949576087533</v>
      </c>
      <c r="Q345" s="19"/>
      <c r="R345" s="38">
        <f t="shared" si="71"/>
        <v>-4.0674292764648276E-3</v>
      </c>
      <c r="S345" s="16">
        <f t="shared" si="80"/>
        <v>1.0022280750454438</v>
      </c>
      <c r="T345" s="16">
        <f t="shared" si="82"/>
        <v>6.7108705670228135</v>
      </c>
      <c r="U345" s="22">
        <f t="shared" si="72"/>
        <v>5.6525293120711639E-2</v>
      </c>
      <c r="V345" s="22">
        <f t="shared" si="73"/>
        <v>3.4508758039986098E-4</v>
      </c>
      <c r="W345" s="22">
        <f t="shared" si="74"/>
        <v>5.6180205540311778E-2</v>
      </c>
      <c r="Z345" s="37"/>
      <c r="AA345" s="37"/>
    </row>
    <row r="346" spans="1:27">
      <c r="A346" s="61">
        <f t="shared" si="75"/>
        <v>693656</v>
      </c>
      <c r="B346" s="13">
        <v>1899.02</v>
      </c>
      <c r="C346" s="14">
        <v>6.31</v>
      </c>
      <c r="D346" s="15">
        <v>0.20169999999999999</v>
      </c>
      <c r="E346" s="14">
        <v>0.37169999999999997</v>
      </c>
      <c r="F346" s="14">
        <v>6.9456325620000001</v>
      </c>
      <c r="G346" s="15">
        <f t="shared" si="83"/>
        <v>1899.1249999999745</v>
      </c>
      <c r="H346" s="16">
        <f>H345*11/12+H357*1/12</f>
        <v>3.104166666666667</v>
      </c>
      <c r="I346" s="15">
        <f t="shared" si="76"/>
        <v>285.49536378426126</v>
      </c>
      <c r="J346" s="15">
        <f t="shared" si="77"/>
        <v>9.1258977615349455</v>
      </c>
      <c r="K346" s="17">
        <f t="shared" si="81"/>
        <v>1245.6302463941161</v>
      </c>
      <c r="L346" s="15">
        <f t="shared" si="78"/>
        <v>16.81753196808398</v>
      </c>
      <c r="M346" s="17">
        <f t="shared" si="79"/>
        <v>73.375715148128833</v>
      </c>
      <c r="N346" s="36">
        <f t="shared" si="69"/>
        <v>23.04811754998018</v>
      </c>
      <c r="O346" s="18"/>
      <c r="P346" s="19">
        <f t="shared" si="70"/>
        <v>28.325993069592649</v>
      </c>
      <c r="Q346" s="19"/>
      <c r="R346" s="38">
        <f t="shared" si="71"/>
        <v>-4.1025988703930621E-4</v>
      </c>
      <c r="S346" s="16">
        <f t="shared" si="80"/>
        <v>1.0022316173344918</v>
      </c>
      <c r="T346" s="16">
        <f t="shared" si="82"/>
        <v>6.5415549514418974</v>
      </c>
      <c r="U346" s="22">
        <f t="shared" si="72"/>
        <v>5.1479835829899123E-2</v>
      </c>
      <c r="V346" s="22">
        <f t="shared" si="73"/>
        <v>2.0539182052696781E-3</v>
      </c>
      <c r="W346" s="22">
        <f t="shared" si="74"/>
        <v>4.9425917624629445E-2</v>
      </c>
      <c r="Z346" s="37"/>
      <c r="AA346" s="37"/>
    </row>
    <row r="347" spans="1:27">
      <c r="A347" s="61">
        <f t="shared" si="75"/>
        <v>693687</v>
      </c>
      <c r="B347" s="13">
        <v>1899.03</v>
      </c>
      <c r="C347" s="14">
        <v>6.4</v>
      </c>
      <c r="D347" s="15">
        <v>0.20250000000000001</v>
      </c>
      <c r="E347" s="14">
        <v>0.38250000000000001</v>
      </c>
      <c r="F347" s="14">
        <v>6.9456325620000001</v>
      </c>
      <c r="G347" s="15">
        <f t="shared" si="83"/>
        <v>1899.2083333333078</v>
      </c>
      <c r="H347" s="16">
        <f>H345*10/12+H357*2/12</f>
        <v>3.1083333333333334</v>
      </c>
      <c r="I347" s="15">
        <f t="shared" si="76"/>
        <v>289.56740542302254</v>
      </c>
      <c r="J347" s="15">
        <f t="shared" si="77"/>
        <v>9.1620936872128222</v>
      </c>
      <c r="K347" s="17">
        <f t="shared" si="81"/>
        <v>1266.7279853138261</v>
      </c>
      <c r="L347" s="15">
        <f t="shared" si="78"/>
        <v>17.306176964735332</v>
      </c>
      <c r="M347" s="17">
        <f t="shared" si="79"/>
        <v>75.706789747271642</v>
      </c>
      <c r="N347" s="36">
        <f t="shared" si="69"/>
        <v>23.279682245508713</v>
      </c>
      <c r="O347" s="18"/>
      <c r="P347" s="19">
        <f t="shared" si="70"/>
        <v>28.570389684667102</v>
      </c>
      <c r="Q347" s="19"/>
      <c r="R347" s="38">
        <f t="shared" si="71"/>
        <v>3.1393768145795975E-4</v>
      </c>
      <c r="S347" s="16">
        <f t="shared" si="80"/>
        <v>1.0022351596044756</v>
      </c>
      <c r="T347" s="16">
        <f t="shared" si="82"/>
        <v>6.5561531988660651</v>
      </c>
      <c r="U347" s="22">
        <f t="shared" si="72"/>
        <v>5.1539949525162054E-2</v>
      </c>
      <c r="V347" s="22">
        <f t="shared" si="73"/>
        <v>2.0419155161419678E-3</v>
      </c>
      <c r="W347" s="22">
        <f t="shared" si="74"/>
        <v>4.9498034009020087E-2</v>
      </c>
      <c r="Z347" s="37"/>
      <c r="AA347" s="37"/>
    </row>
    <row r="348" spans="1:27">
      <c r="A348" s="61">
        <f t="shared" si="75"/>
        <v>693717</v>
      </c>
      <c r="B348" s="13">
        <v>1899.04</v>
      </c>
      <c r="C348" s="14">
        <v>6.48</v>
      </c>
      <c r="D348" s="15">
        <v>0.20330000000000001</v>
      </c>
      <c r="E348" s="14">
        <v>0.39329999999999998</v>
      </c>
      <c r="F348" s="14">
        <v>7.0407735540000003</v>
      </c>
      <c r="G348" s="15">
        <f t="shared" si="83"/>
        <v>1899.291666666641</v>
      </c>
      <c r="H348" s="16">
        <f>H345*9/12+H357*3/12</f>
        <v>3.1125000000000003</v>
      </c>
      <c r="I348" s="15">
        <f t="shared" si="76"/>
        <v>289.22520293854643</v>
      </c>
      <c r="J348" s="15">
        <f t="shared" si="77"/>
        <v>9.0739944070071754</v>
      </c>
      <c r="K348" s="17">
        <f t="shared" si="81"/>
        <v>1268.5388915632097</v>
      </c>
      <c r="L348" s="15">
        <f t="shared" si="78"/>
        <v>17.554363011686775</v>
      </c>
      <c r="M348" s="17">
        <f t="shared" si="79"/>
        <v>76.993263279600356</v>
      </c>
      <c r="N348" s="36">
        <f t="shared" si="69"/>
        <v>23.152421525686471</v>
      </c>
      <c r="O348" s="18"/>
      <c r="P348" s="19">
        <f t="shared" si="70"/>
        <v>28.371517887505824</v>
      </c>
      <c r="Q348" s="19"/>
      <c r="R348" s="38">
        <f t="shared" si="71"/>
        <v>1.8540732642901778E-3</v>
      </c>
      <c r="S348" s="16">
        <f t="shared" si="80"/>
        <v>1.0022387018554013</v>
      </c>
      <c r="T348" s="16">
        <f t="shared" si="82"/>
        <v>6.4820168448711808</v>
      </c>
      <c r="U348" s="22">
        <f t="shared" si="72"/>
        <v>5.4203418157947381E-2</v>
      </c>
      <c r="V348" s="22">
        <f t="shared" si="73"/>
        <v>1.3069980447215634E-3</v>
      </c>
      <c r="W348" s="22">
        <f t="shared" si="74"/>
        <v>5.2896420113225817E-2</v>
      </c>
      <c r="Z348" s="37"/>
      <c r="AA348" s="37"/>
    </row>
    <row r="349" spans="1:27">
      <c r="A349" s="61">
        <f t="shared" si="75"/>
        <v>693748</v>
      </c>
      <c r="B349" s="13">
        <v>1899.05</v>
      </c>
      <c r="C349" s="14">
        <v>6.21</v>
      </c>
      <c r="D349" s="15">
        <v>0.20419999999999999</v>
      </c>
      <c r="E349" s="14">
        <v>0.4042</v>
      </c>
      <c r="F349" s="14">
        <v>7.0407735540000003</v>
      </c>
      <c r="G349" s="15">
        <f t="shared" si="83"/>
        <v>1899.3749999999743</v>
      </c>
      <c r="H349" s="16">
        <f>H345*8/12+H357*4/12</f>
        <v>3.1166666666666671</v>
      </c>
      <c r="I349" s="15">
        <f t="shared" si="76"/>
        <v>277.17415281610698</v>
      </c>
      <c r="J349" s="15">
        <f t="shared" si="77"/>
        <v>9.1141645740819719</v>
      </c>
      <c r="K349" s="17">
        <f t="shared" si="81"/>
        <v>1219.0143240862603</v>
      </c>
      <c r="L349" s="15">
        <f t="shared" si="78"/>
        <v>18.040868368481554</v>
      </c>
      <c r="M349" s="17">
        <f t="shared" si="79"/>
        <v>79.343895297208775</v>
      </c>
      <c r="N349" s="36">
        <f t="shared" si="69"/>
        <v>22.091269360834168</v>
      </c>
      <c r="O349" s="18"/>
      <c r="P349" s="19">
        <f t="shared" si="70"/>
        <v>27.033363884659071</v>
      </c>
      <c r="Q349" s="19"/>
      <c r="R349" s="38">
        <f t="shared" si="71"/>
        <v>6.3341790783616111E-3</v>
      </c>
      <c r="S349" s="16">
        <f t="shared" si="80"/>
        <v>1.0022422440872751</v>
      </c>
      <c r="T349" s="16">
        <f t="shared" si="82"/>
        <v>6.4965281480085366</v>
      </c>
      <c r="U349" s="22">
        <f t="shared" si="72"/>
        <v>6.1171919402221997E-2</v>
      </c>
      <c r="V349" s="22">
        <f t="shared" si="73"/>
        <v>2.6983034043581711E-4</v>
      </c>
      <c r="W349" s="22">
        <f t="shared" si="74"/>
        <v>6.090208906178618E-2</v>
      </c>
      <c r="Z349" s="37"/>
      <c r="AA349" s="37"/>
    </row>
    <row r="350" spans="1:27">
      <c r="A350" s="61">
        <f t="shared" si="75"/>
        <v>693778</v>
      </c>
      <c r="B350" s="13">
        <v>1899.06</v>
      </c>
      <c r="C350" s="14">
        <v>6.07</v>
      </c>
      <c r="D350" s="15">
        <v>0.20499999999999999</v>
      </c>
      <c r="E350" s="14">
        <v>0.41499999999999998</v>
      </c>
      <c r="F350" s="14">
        <v>7.135922645</v>
      </c>
      <c r="G350" s="15">
        <f t="shared" si="83"/>
        <v>1899.4583333333076</v>
      </c>
      <c r="H350" s="16">
        <f>H345*7/12+H357*5/12</f>
        <v>3.1208333333333336</v>
      </c>
      <c r="I350" s="15">
        <f t="shared" si="76"/>
        <v>267.31298948939224</v>
      </c>
      <c r="J350" s="15">
        <f t="shared" si="77"/>
        <v>9.0278686730354849</v>
      </c>
      <c r="K350" s="17">
        <f t="shared" si="81"/>
        <v>1178.9535627722248</v>
      </c>
      <c r="L350" s="15">
        <f t="shared" si="78"/>
        <v>18.275929264925498</v>
      </c>
      <c r="M350" s="17">
        <f t="shared" si="79"/>
        <v>80.603909151643052</v>
      </c>
      <c r="N350" s="36">
        <f t="shared" si="69"/>
        <v>21.212091925046821</v>
      </c>
      <c r="O350" s="18"/>
      <c r="P350" s="19">
        <f t="shared" si="70"/>
        <v>25.920743190931255</v>
      </c>
      <c r="Q350" s="19"/>
      <c r="R350" s="38">
        <f t="shared" si="71"/>
        <v>9.5015040646233284E-3</v>
      </c>
      <c r="S350" s="16">
        <f t="shared" si="80"/>
        <v>1.0022457863001029</v>
      </c>
      <c r="T350" s="16">
        <f t="shared" si="82"/>
        <v>6.4242771973588084</v>
      </c>
      <c r="U350" s="22">
        <f t="shared" si="72"/>
        <v>6.5886016176859741E-2</v>
      </c>
      <c r="V350" s="22">
        <f t="shared" si="73"/>
        <v>5.8712992494980298E-4</v>
      </c>
      <c r="W350" s="22">
        <f t="shared" si="74"/>
        <v>6.5298886251909938E-2</v>
      </c>
      <c r="Z350" s="37"/>
      <c r="AA350" s="37"/>
    </row>
    <row r="351" spans="1:27">
      <c r="A351" s="61">
        <f t="shared" si="75"/>
        <v>693809</v>
      </c>
      <c r="B351" s="13">
        <v>1899.07</v>
      </c>
      <c r="C351" s="14">
        <v>6.28</v>
      </c>
      <c r="D351" s="15">
        <v>0.20580000000000001</v>
      </c>
      <c r="E351" s="14">
        <v>0.42580000000000001</v>
      </c>
      <c r="F351" s="14">
        <v>7.2310717359999996</v>
      </c>
      <c r="G351" s="15">
        <f t="shared" si="83"/>
        <v>1899.5416666666408</v>
      </c>
      <c r="H351" s="16">
        <f>H345*6/12+H357*6/12</f>
        <v>3.125</v>
      </c>
      <c r="I351" s="15">
        <f t="shared" si="76"/>
        <v>272.92195846637924</v>
      </c>
      <c r="J351" s="15">
        <f t="shared" si="77"/>
        <v>8.9438437981498176</v>
      </c>
      <c r="K351" s="17">
        <f t="shared" si="81"/>
        <v>1206.9784336016085</v>
      </c>
      <c r="L351" s="15">
        <f t="shared" si="78"/>
        <v>18.504804126589857</v>
      </c>
      <c r="M351" s="17">
        <f t="shared" si="79"/>
        <v>81.836212902478508</v>
      </c>
      <c r="N351" s="36">
        <f t="shared" si="69"/>
        <v>21.561425634523108</v>
      </c>
      <c r="O351" s="18"/>
      <c r="P351" s="19">
        <f t="shared" si="70"/>
        <v>26.307639638375687</v>
      </c>
      <c r="Q351" s="19"/>
      <c r="R351" s="38">
        <f t="shared" si="71"/>
        <v>1.0012959005826161E-2</v>
      </c>
      <c r="S351" s="16">
        <f t="shared" si="80"/>
        <v>1.0022493284938903</v>
      </c>
      <c r="T351" s="16">
        <f t="shared" si="82"/>
        <v>6.3539819151473722</v>
      </c>
      <c r="U351" s="22">
        <f t="shared" si="72"/>
        <v>6.5271635972098618E-2</v>
      </c>
      <c r="V351" s="22">
        <f t="shared" si="73"/>
        <v>1.904345402575558E-3</v>
      </c>
      <c r="W351" s="22">
        <f t="shared" si="74"/>
        <v>6.336729056952306E-2</v>
      </c>
      <c r="Z351" s="37"/>
      <c r="AA351" s="37"/>
    </row>
    <row r="352" spans="1:27">
      <c r="A352" s="61">
        <f t="shared" si="75"/>
        <v>693840</v>
      </c>
      <c r="B352" s="13">
        <v>1899.08</v>
      </c>
      <c r="C352" s="14">
        <v>6.44</v>
      </c>
      <c r="D352" s="15">
        <v>0.20669999999999999</v>
      </c>
      <c r="E352" s="14">
        <v>0.43669999999999998</v>
      </c>
      <c r="F352" s="14">
        <v>7.3262127269999997</v>
      </c>
      <c r="G352" s="15">
        <f t="shared" si="83"/>
        <v>1899.6249999999741</v>
      </c>
      <c r="H352" s="16">
        <f>H345*5/12+H357*7/12</f>
        <v>3.1291666666666669</v>
      </c>
      <c r="I352" s="15">
        <f t="shared" si="76"/>
        <v>276.24081574119447</v>
      </c>
      <c r="J352" s="15">
        <f t="shared" si="77"/>
        <v>8.8663007164138037</v>
      </c>
      <c r="K352" s="17">
        <f t="shared" si="81"/>
        <v>1224.9233997314968</v>
      </c>
      <c r="L352" s="15">
        <f t="shared" si="78"/>
        <v>18.732044135742179</v>
      </c>
      <c r="M352" s="17">
        <f t="shared" si="79"/>
        <v>83.062740475581464</v>
      </c>
      <c r="N352" s="36">
        <f t="shared" si="69"/>
        <v>21.726237373055437</v>
      </c>
      <c r="O352" s="18"/>
      <c r="P352" s="19">
        <f t="shared" si="70"/>
        <v>26.466629854714537</v>
      </c>
      <c r="Q352" s="19"/>
      <c r="R352" s="38">
        <f t="shared" si="71"/>
        <v>1.0920774676827803E-2</v>
      </c>
      <c r="S352" s="16">
        <f t="shared" si="80"/>
        <v>1.0022528706686431</v>
      </c>
      <c r="T352" s="16">
        <f t="shared" si="82"/>
        <v>6.2855732727655296</v>
      </c>
      <c r="U352" s="22">
        <f t="shared" si="72"/>
        <v>6.5541634285208428E-2</v>
      </c>
      <c r="V352" s="22">
        <f t="shared" si="73"/>
        <v>2.1986043489110596E-3</v>
      </c>
      <c r="W352" s="22">
        <f t="shared" si="74"/>
        <v>6.3343029936297368E-2</v>
      </c>
      <c r="Z352" s="37"/>
      <c r="AA352" s="37"/>
    </row>
    <row r="353" spans="1:27">
      <c r="A353" s="61">
        <f t="shared" si="75"/>
        <v>693870</v>
      </c>
      <c r="B353" s="13">
        <v>1899.09</v>
      </c>
      <c r="C353" s="14">
        <v>6.37</v>
      </c>
      <c r="D353" s="15">
        <v>0.20749999999999999</v>
      </c>
      <c r="E353" s="14">
        <v>0.44750000000000001</v>
      </c>
      <c r="F353" s="14">
        <v>7.6116519010000001</v>
      </c>
      <c r="G353" s="15">
        <f t="shared" si="83"/>
        <v>1899.7083333333073</v>
      </c>
      <c r="H353" s="16">
        <f>H345*4/12+H357*8/12</f>
        <v>3.1333333333333337</v>
      </c>
      <c r="I353" s="15">
        <f t="shared" si="76"/>
        <v>262.99168577809098</v>
      </c>
      <c r="J353" s="15">
        <f t="shared" si="77"/>
        <v>8.5668406277792588</v>
      </c>
      <c r="K353" s="17">
        <f t="shared" si="81"/>
        <v>1169.3389549981503</v>
      </c>
      <c r="L353" s="15">
        <f t="shared" si="78"/>
        <v>18.475475570752856</v>
      </c>
      <c r="M353" s="17">
        <f t="shared" si="79"/>
        <v>82.147438361330003</v>
      </c>
      <c r="N353" s="36">
        <f t="shared" si="69"/>
        <v>20.591140514113764</v>
      </c>
      <c r="O353" s="18"/>
      <c r="P353" s="19">
        <f t="shared" si="70"/>
        <v>25.04468382842008</v>
      </c>
      <c r="Q353" s="19"/>
      <c r="R353" s="38">
        <f t="shared" si="71"/>
        <v>1.5989821882392716E-2</v>
      </c>
      <c r="S353" s="16">
        <f t="shared" si="80"/>
        <v>1.0022564128243681</v>
      </c>
      <c r="T353" s="16">
        <f t="shared" si="82"/>
        <v>6.0634919930596602</v>
      </c>
      <c r="U353" s="22">
        <f t="shared" si="72"/>
        <v>6.9918037014519596E-2</v>
      </c>
      <c r="V353" s="22">
        <f t="shared" si="73"/>
        <v>5.0290517871944829E-3</v>
      </c>
      <c r="W353" s="22">
        <f t="shared" si="74"/>
        <v>6.4888985227325113E-2</v>
      </c>
      <c r="Z353" s="37"/>
      <c r="AA353" s="37"/>
    </row>
    <row r="354" spans="1:27">
      <c r="A354" s="61">
        <f t="shared" si="75"/>
        <v>693597</v>
      </c>
      <c r="B354" s="13">
        <v>1899.1</v>
      </c>
      <c r="C354" s="14">
        <v>6.34</v>
      </c>
      <c r="D354" s="15">
        <v>0.20830000000000001</v>
      </c>
      <c r="E354" s="14">
        <v>0.45829999999999999</v>
      </c>
      <c r="F354" s="14">
        <v>7.7067928930000003</v>
      </c>
      <c r="G354" s="15">
        <f t="shared" si="83"/>
        <v>1899.7916666666406</v>
      </c>
      <c r="H354" s="16">
        <f>H345*3/12+H357*9/12</f>
        <v>3.1374999999999997</v>
      </c>
      <c r="I354" s="15">
        <f t="shared" si="76"/>
        <v>258.52174278741199</v>
      </c>
      <c r="J354" s="15">
        <f t="shared" si="77"/>
        <v>8.4937033158703343</v>
      </c>
      <c r="K354" s="17">
        <f t="shared" si="81"/>
        <v>1152.6113908827576</v>
      </c>
      <c r="L354" s="15">
        <f t="shared" si="78"/>
        <v>18.687778346919703</v>
      </c>
      <c r="M354" s="17">
        <f t="shared" si="79"/>
        <v>83.318895968701554</v>
      </c>
      <c r="N354" s="36">
        <f t="shared" si="69"/>
        <v>20.1537134606866</v>
      </c>
      <c r="O354" s="18"/>
      <c r="P354" s="19">
        <f t="shared" si="70"/>
        <v>24.476723296282383</v>
      </c>
      <c r="Q354" s="19"/>
      <c r="R354" s="38">
        <f t="shared" si="71"/>
        <v>1.8243647300443054E-2</v>
      </c>
      <c r="S354" s="16">
        <f t="shared" si="80"/>
        <v>1.0022599549610702</v>
      </c>
      <c r="T354" s="16">
        <f t="shared" si="82"/>
        <v>6.0021505246741382</v>
      </c>
      <c r="U354" s="22">
        <f t="shared" si="72"/>
        <v>7.0157410592571745E-2</v>
      </c>
      <c r="V354" s="22">
        <f t="shared" si="73"/>
        <v>4.2998456729295143E-3</v>
      </c>
      <c r="W354" s="22">
        <f t="shared" si="74"/>
        <v>6.5857564919642231E-2</v>
      </c>
      <c r="Z354" s="37"/>
      <c r="AA354" s="37"/>
    </row>
    <row r="355" spans="1:27">
      <c r="A355" s="61">
        <f t="shared" si="75"/>
        <v>693931</v>
      </c>
      <c r="B355" s="13">
        <v>1899.11</v>
      </c>
      <c r="C355" s="14">
        <v>6.46</v>
      </c>
      <c r="D355" s="15">
        <v>0.2092</v>
      </c>
      <c r="E355" s="14">
        <v>0.46920000000000001</v>
      </c>
      <c r="F355" s="14">
        <v>7.8019419829999999</v>
      </c>
      <c r="G355" s="15">
        <f t="shared" si="83"/>
        <v>1899.8749999999739</v>
      </c>
      <c r="H355" s="16">
        <f>H345*2/12+H357*10/12</f>
        <v>3.1416666666666666</v>
      </c>
      <c r="I355" s="15">
        <f t="shared" si="76"/>
        <v>260.20240530158281</v>
      </c>
      <c r="J355" s="15">
        <f t="shared" si="77"/>
        <v>8.4263689147199887</v>
      </c>
      <c r="K355" s="17">
        <f t="shared" si="81"/>
        <v>1163.2352999642799</v>
      </c>
      <c r="L355" s="15">
        <f t="shared" si="78"/>
        <v>18.898911542957066</v>
      </c>
      <c r="M355" s="17">
        <f t="shared" si="79"/>
        <v>84.487616523721371</v>
      </c>
      <c r="N355" s="36">
        <f t="shared" si="69"/>
        <v>20.196457520802284</v>
      </c>
      <c r="O355" s="18"/>
      <c r="P355" s="19">
        <f t="shared" si="70"/>
        <v>24.491414148182628</v>
      </c>
      <c r="Q355" s="19"/>
      <c r="R355" s="38">
        <f t="shared" si="71"/>
        <v>1.93247742894887E-2</v>
      </c>
      <c r="S355" s="16">
        <f t="shared" si="80"/>
        <v>1.0022634970787563</v>
      </c>
      <c r="T355" s="16">
        <f t="shared" si="82"/>
        <v>5.9423500702758778</v>
      </c>
      <c r="U355" s="22">
        <f t="shared" si="72"/>
        <v>6.8001072845326638E-2</v>
      </c>
      <c r="V355" s="22">
        <f t="shared" si="73"/>
        <v>4.555627479092772E-3</v>
      </c>
      <c r="W355" s="22">
        <f t="shared" si="74"/>
        <v>6.3445445366233866E-2</v>
      </c>
      <c r="Z355" s="37"/>
      <c r="AA355" s="37"/>
    </row>
    <row r="356" spans="1:27">
      <c r="A356" s="61">
        <f t="shared" si="75"/>
        <v>693962</v>
      </c>
      <c r="B356" s="13">
        <v>1899.12</v>
      </c>
      <c r="C356" s="14">
        <v>6.02</v>
      </c>
      <c r="D356" s="15">
        <v>0.21</v>
      </c>
      <c r="E356" s="14">
        <v>0.48</v>
      </c>
      <c r="F356" s="14">
        <v>7.8970910740000004</v>
      </c>
      <c r="G356" s="15">
        <f t="shared" si="83"/>
        <v>1899.9583333333071</v>
      </c>
      <c r="H356" s="16">
        <f>H345*1/12+H357*11/12</f>
        <v>3.145833333333333</v>
      </c>
      <c r="I356" s="15">
        <f t="shared" si="76"/>
        <v>239.55809452780795</v>
      </c>
      <c r="J356" s="15">
        <f t="shared" si="77"/>
        <v>8.3566777160863239</v>
      </c>
      <c r="K356" s="17">
        <f t="shared" si="81"/>
        <v>1074.0580850209919</v>
      </c>
      <c r="L356" s="15">
        <f t="shared" si="78"/>
        <v>19.100977636768743</v>
      </c>
      <c r="M356" s="17">
        <f t="shared" si="79"/>
        <v>85.639182858816639</v>
      </c>
      <c r="N356" s="36">
        <f t="shared" si="69"/>
        <v>18.512649643600188</v>
      </c>
      <c r="O356" s="18"/>
      <c r="P356" s="19">
        <f t="shared" si="70"/>
        <v>22.419855109110465</v>
      </c>
      <c r="Q356" s="19"/>
      <c r="R356" s="38">
        <f t="shared" si="71"/>
        <v>2.3771700547836963E-2</v>
      </c>
      <c r="S356" s="16">
        <f t="shared" si="80"/>
        <v>1.0022670391774313</v>
      </c>
      <c r="T356" s="16">
        <f t="shared" si="82"/>
        <v>5.884041353198449</v>
      </c>
      <c r="U356" s="22">
        <f t="shared" si="72"/>
        <v>7.7167551102330645E-2</v>
      </c>
      <c r="V356" s="22">
        <f t="shared" si="73"/>
        <v>4.8065722079799755E-3</v>
      </c>
      <c r="W356" s="22">
        <f t="shared" si="74"/>
        <v>7.2360978894350669E-2</v>
      </c>
      <c r="Z356" s="37"/>
      <c r="AA356" s="37"/>
    </row>
    <row r="357" spans="1:27">
      <c r="A357" s="61">
        <f t="shared" si="75"/>
        <v>31</v>
      </c>
      <c r="B357" s="13">
        <v>1900.01</v>
      </c>
      <c r="C357" s="14">
        <v>6.1</v>
      </c>
      <c r="D357" s="15">
        <v>0.2175</v>
      </c>
      <c r="E357" s="14">
        <v>0.48</v>
      </c>
      <c r="F357" s="14">
        <v>7.8970910740000004</v>
      </c>
      <c r="G357" s="15">
        <f t="shared" si="83"/>
        <v>1900.0416666666404</v>
      </c>
      <c r="H357" s="16">
        <v>3.15</v>
      </c>
      <c r="I357" s="15">
        <f t="shared" si="76"/>
        <v>242.74159080060275</v>
      </c>
      <c r="J357" s="15">
        <f t="shared" si="77"/>
        <v>8.6551304916608363</v>
      </c>
      <c r="K357" s="17">
        <f t="shared" si="81"/>
        <v>1091.5650533918699</v>
      </c>
      <c r="L357" s="15">
        <f t="shared" si="78"/>
        <v>19.100977636768743</v>
      </c>
      <c r="M357" s="17">
        <f t="shared" si="79"/>
        <v>85.893643545589768</v>
      </c>
      <c r="N357" s="36">
        <f t="shared" si="69"/>
        <v>18.674275362444771</v>
      </c>
      <c r="O357" s="18"/>
      <c r="P357" s="19">
        <f t="shared" si="70"/>
        <v>22.587334824329023</v>
      </c>
      <c r="Q357" s="19"/>
      <c r="R357" s="38">
        <f t="shared" si="71"/>
        <v>2.5737811567035244E-2</v>
      </c>
      <c r="S357" s="16">
        <f t="shared" si="80"/>
        <v>1.0029795584767995</v>
      </c>
      <c r="T357" s="16">
        <f t="shared" si="82"/>
        <v>5.8973807054677758</v>
      </c>
      <c r="U357" s="22">
        <f t="shared" si="72"/>
        <v>7.4527842689817714E-2</v>
      </c>
      <c r="V357" s="22">
        <f t="shared" si="73"/>
        <v>5.7642284691359347E-3</v>
      </c>
      <c r="W357" s="22">
        <f t="shared" si="74"/>
        <v>6.8763614220681779E-2</v>
      </c>
      <c r="Z357" s="37"/>
      <c r="AA357" s="37"/>
    </row>
    <row r="358" spans="1:27">
      <c r="A358" s="61">
        <f t="shared" si="75"/>
        <v>59</v>
      </c>
      <c r="B358" s="13">
        <v>1900.02</v>
      </c>
      <c r="C358" s="14">
        <v>6.21</v>
      </c>
      <c r="D358" s="15">
        <v>0.22500000000000001</v>
      </c>
      <c r="E358" s="14">
        <v>0.48</v>
      </c>
      <c r="F358" s="14">
        <v>7.9922320659999997</v>
      </c>
      <c r="G358" s="15">
        <f t="shared" si="83"/>
        <v>1900.1249999999736</v>
      </c>
      <c r="H358" s="16">
        <f>H357*11/12+H369*1/12</f>
        <v>3.145833333333333</v>
      </c>
      <c r="I358" s="15">
        <f t="shared" si="76"/>
        <v>244.17714962282238</v>
      </c>
      <c r="J358" s="15">
        <f t="shared" si="77"/>
        <v>8.8469981747399409</v>
      </c>
      <c r="K358" s="17">
        <f t="shared" si="81"/>
        <v>1101.3357812023844</v>
      </c>
      <c r="L358" s="15">
        <f t="shared" si="78"/>
        <v>18.873596106111876</v>
      </c>
      <c r="M358" s="17">
        <f t="shared" si="79"/>
        <v>85.127403377962068</v>
      </c>
      <c r="N358" s="36">
        <f t="shared" si="69"/>
        <v>18.703797417251426</v>
      </c>
      <c r="O358" s="18"/>
      <c r="P358" s="19">
        <f t="shared" si="70"/>
        <v>22.595749104853354</v>
      </c>
      <c r="Q358" s="19"/>
      <c r="R358" s="38">
        <f t="shared" si="71"/>
        <v>2.6897652963089297E-2</v>
      </c>
      <c r="S358" s="16">
        <f t="shared" si="80"/>
        <v>1.0029761561500405</v>
      </c>
      <c r="T358" s="16">
        <f t="shared" si="82"/>
        <v>5.8445396223784236</v>
      </c>
      <c r="U358" s="22">
        <f t="shared" si="72"/>
        <v>7.0080891324745709E-2</v>
      </c>
      <c r="V358" s="22">
        <f t="shared" si="73"/>
        <v>6.9493349328253462E-3</v>
      </c>
      <c r="W358" s="22">
        <f t="shared" si="74"/>
        <v>6.3131556391920363E-2</v>
      </c>
      <c r="Z358" s="37"/>
      <c r="AA358" s="37"/>
    </row>
    <row r="359" spans="1:27">
      <c r="A359" s="61">
        <f t="shared" si="75"/>
        <v>91</v>
      </c>
      <c r="B359" s="13">
        <v>1900.03</v>
      </c>
      <c r="C359" s="14">
        <v>6.26</v>
      </c>
      <c r="D359" s="15">
        <v>0.23250000000000001</v>
      </c>
      <c r="E359" s="14">
        <v>0.48</v>
      </c>
      <c r="F359" s="14">
        <v>7.9922320659999997</v>
      </c>
      <c r="G359" s="15">
        <f t="shared" si="83"/>
        <v>1900.2083333333069</v>
      </c>
      <c r="H359" s="16">
        <f>H357*10/12+H369*2/12</f>
        <v>3.1416666666666666</v>
      </c>
      <c r="I359" s="15">
        <f t="shared" si="76"/>
        <v>246.14314921720901</v>
      </c>
      <c r="J359" s="15">
        <f t="shared" si="77"/>
        <v>9.1418981138979394</v>
      </c>
      <c r="K359" s="17">
        <f t="shared" si="81"/>
        <v>1113.6393512218553</v>
      </c>
      <c r="L359" s="15">
        <f t="shared" si="78"/>
        <v>18.873596106111876</v>
      </c>
      <c r="M359" s="17">
        <f t="shared" si="79"/>
        <v>85.390876771004898</v>
      </c>
      <c r="N359" s="36">
        <f t="shared" si="69"/>
        <v>18.775793421238365</v>
      </c>
      <c r="O359" s="18"/>
      <c r="P359" s="19">
        <f t="shared" si="70"/>
        <v>22.658551692872006</v>
      </c>
      <c r="Q359" s="19"/>
      <c r="R359" s="38">
        <f t="shared" si="71"/>
        <v>2.6734307147491414E-2</v>
      </c>
      <c r="S359" s="16">
        <f t="shared" si="80"/>
        <v>1.0029727538422986</v>
      </c>
      <c r="T359" s="16">
        <f t="shared" si="82"/>
        <v>5.8619338849197211</v>
      </c>
      <c r="U359" s="22">
        <f t="shared" si="72"/>
        <v>6.986422418760263E-2</v>
      </c>
      <c r="V359" s="22">
        <f t="shared" si="73"/>
        <v>5.014324075594212E-3</v>
      </c>
      <c r="W359" s="22">
        <f t="shared" si="74"/>
        <v>6.4849900112008418E-2</v>
      </c>
      <c r="Z359" s="37"/>
      <c r="AA359" s="37"/>
    </row>
    <row r="360" spans="1:27">
      <c r="A360" s="61">
        <f t="shared" si="75"/>
        <v>121</v>
      </c>
      <c r="B360" s="13">
        <v>1900.04</v>
      </c>
      <c r="C360" s="14">
        <v>6.34</v>
      </c>
      <c r="D360" s="15">
        <v>0.24</v>
      </c>
      <c r="E360" s="14">
        <v>0.48</v>
      </c>
      <c r="F360" s="14">
        <v>7.9922320659999997</v>
      </c>
      <c r="G360" s="15">
        <f t="shared" si="83"/>
        <v>1900.2916666666401</v>
      </c>
      <c r="H360" s="16">
        <f>H357*9/12+H369*3/12</f>
        <v>3.1374999999999997</v>
      </c>
      <c r="I360" s="15">
        <f t="shared" si="76"/>
        <v>249.28874856822767</v>
      </c>
      <c r="J360" s="15">
        <f t="shared" si="77"/>
        <v>9.4367980530559379</v>
      </c>
      <c r="K360" s="17">
        <f t="shared" si="81"/>
        <v>1131.4291172158148</v>
      </c>
      <c r="L360" s="15">
        <f t="shared" si="78"/>
        <v>18.873596106111876</v>
      </c>
      <c r="M360" s="17">
        <f t="shared" si="79"/>
        <v>85.660248622017534</v>
      </c>
      <c r="N360" s="36">
        <f t="shared" si="69"/>
        <v>18.936402033322729</v>
      </c>
      <c r="O360" s="18"/>
      <c r="P360" s="19">
        <f t="shared" si="70"/>
        <v>22.830122957226397</v>
      </c>
      <c r="Q360" s="19"/>
      <c r="R360" s="38">
        <f t="shared" si="71"/>
        <v>2.6324249917931551E-2</v>
      </c>
      <c r="S360" s="16">
        <f t="shared" si="80"/>
        <v>1.0029693515535789</v>
      </c>
      <c r="T360" s="16">
        <f t="shared" si="82"/>
        <v>5.879359971399416</v>
      </c>
      <c r="U360" s="22">
        <f t="shared" si="72"/>
        <v>6.4977501499694279E-2</v>
      </c>
      <c r="V360" s="22">
        <f t="shared" si="73"/>
        <v>4.0525486625320184E-3</v>
      </c>
      <c r="W360" s="22">
        <f t="shared" si="74"/>
        <v>6.0924952837162261E-2</v>
      </c>
      <c r="Z360" s="37"/>
      <c r="AA360" s="37"/>
    </row>
    <row r="361" spans="1:27">
      <c r="A361" s="61">
        <f t="shared" si="75"/>
        <v>152</v>
      </c>
      <c r="B361" s="13">
        <v>1900.05</v>
      </c>
      <c r="C361" s="14">
        <v>6.04</v>
      </c>
      <c r="D361" s="15">
        <v>0.2475</v>
      </c>
      <c r="E361" s="14">
        <v>0.48</v>
      </c>
      <c r="F361" s="14">
        <v>7.8019419829999999</v>
      </c>
      <c r="G361" s="15">
        <f t="shared" si="83"/>
        <v>1900.3749999999734</v>
      </c>
      <c r="H361" s="16">
        <f>H357*8/12+H369*4/12</f>
        <v>3.1333333333333337</v>
      </c>
      <c r="I361" s="15">
        <f t="shared" si="76"/>
        <v>243.28522105596906</v>
      </c>
      <c r="J361" s="15">
        <f t="shared" si="77"/>
        <v>9.9690550018795285</v>
      </c>
      <c r="K361" s="17">
        <f t="shared" si="81"/>
        <v>1107.951820538894</v>
      </c>
      <c r="L361" s="15">
        <f t="shared" si="78"/>
        <v>19.333924852129993</v>
      </c>
      <c r="M361" s="17">
        <f t="shared" si="79"/>
        <v>88.04915130110416</v>
      </c>
      <c r="N361" s="36">
        <f t="shared" si="69"/>
        <v>18.403197016950411</v>
      </c>
      <c r="O361" s="18"/>
      <c r="P361" s="19">
        <f t="shared" si="70"/>
        <v>22.172115694151735</v>
      </c>
      <c r="Q361" s="19"/>
      <c r="R361" s="38">
        <f t="shared" si="71"/>
        <v>2.4232858651637663E-2</v>
      </c>
      <c r="S361" s="16">
        <f t="shared" si="80"/>
        <v>1.0029659492838876</v>
      </c>
      <c r="T361" s="16">
        <f t="shared" si="82"/>
        <v>6.040641788323442</v>
      </c>
      <c r="U361" s="22">
        <f t="shared" si="72"/>
        <v>6.7875138801264612E-2</v>
      </c>
      <c r="V361" s="22">
        <f t="shared" si="73"/>
        <v>3.509766605165332E-3</v>
      </c>
      <c r="W361" s="22">
        <f t="shared" si="74"/>
        <v>6.436537219609928E-2</v>
      </c>
      <c r="Z361" s="37"/>
      <c r="AA361" s="37"/>
    </row>
    <row r="362" spans="1:27">
      <c r="A362" s="61">
        <f t="shared" si="75"/>
        <v>182</v>
      </c>
      <c r="B362" s="13">
        <v>1900.06</v>
      </c>
      <c r="C362" s="14">
        <v>5.86</v>
      </c>
      <c r="D362" s="15">
        <v>0.255</v>
      </c>
      <c r="E362" s="14">
        <v>0.48</v>
      </c>
      <c r="F362" s="14">
        <v>7.7067928930000003</v>
      </c>
      <c r="G362" s="15">
        <f t="shared" si="83"/>
        <v>1900.4583333333067</v>
      </c>
      <c r="H362" s="16">
        <f>H357*7/12+H369*5/12</f>
        <v>3.1291666666666669</v>
      </c>
      <c r="I362" s="15">
        <f t="shared" si="76"/>
        <v>238.94911872779721</v>
      </c>
      <c r="J362" s="15">
        <f t="shared" si="77"/>
        <v>10.397956531670356</v>
      </c>
      <c r="K362" s="17">
        <f t="shared" si="81"/>
        <v>1092.1507940204733</v>
      </c>
      <c r="L362" s="15">
        <f t="shared" si="78"/>
        <v>19.572624059614789</v>
      </c>
      <c r="M362" s="17">
        <f t="shared" si="79"/>
        <v>89.459450704748662</v>
      </c>
      <c r="N362" s="36">
        <f t="shared" si="69"/>
        <v>17.992711584303979</v>
      </c>
      <c r="O362" s="18"/>
      <c r="P362" s="19">
        <f t="shared" si="70"/>
        <v>21.667091326067702</v>
      </c>
      <c r="Q362" s="19"/>
      <c r="R362" s="38">
        <f t="shared" si="71"/>
        <v>2.4286393111291112E-2</v>
      </c>
      <c r="S362" s="16">
        <f t="shared" si="80"/>
        <v>1.0029625470332306</v>
      </c>
      <c r="T362" s="16">
        <f t="shared" si="82"/>
        <v>6.1333577886333934</v>
      </c>
      <c r="U362" s="22">
        <f t="shared" si="72"/>
        <v>6.5611536216921396E-2</v>
      </c>
      <c r="V362" s="22">
        <f t="shared" si="73"/>
        <v>3.2222961753032298E-3</v>
      </c>
      <c r="W362" s="22">
        <f t="shared" si="74"/>
        <v>6.2389240041618166E-2</v>
      </c>
      <c r="Z362" s="37"/>
      <c r="AA362" s="37"/>
    </row>
    <row r="363" spans="1:27">
      <c r="A363" s="61">
        <f t="shared" si="75"/>
        <v>213</v>
      </c>
      <c r="B363" s="13">
        <v>1900.07</v>
      </c>
      <c r="C363" s="14">
        <v>5.86</v>
      </c>
      <c r="D363" s="15">
        <v>0.26250000000000001</v>
      </c>
      <c r="E363" s="14">
        <v>0.48</v>
      </c>
      <c r="F363" s="14">
        <v>7.8019419829999999</v>
      </c>
      <c r="G363" s="15">
        <f t="shared" si="83"/>
        <v>1900.5416666666399</v>
      </c>
      <c r="H363" s="16">
        <f>H357*6/12+H369*6/12</f>
        <v>3.125</v>
      </c>
      <c r="I363" s="15">
        <f t="shared" si="76"/>
        <v>236.03499923642036</v>
      </c>
      <c r="J363" s="15">
        <f t="shared" si="77"/>
        <v>10.573240153508591</v>
      </c>
      <c r="K363" s="17">
        <f t="shared" si="81"/>
        <v>1082.8586057541427</v>
      </c>
      <c r="L363" s="15">
        <f t="shared" si="78"/>
        <v>19.333924852129993</v>
      </c>
      <c r="M363" s="17">
        <f t="shared" si="79"/>
        <v>88.698315829690841</v>
      </c>
      <c r="N363" s="36">
        <f t="shared" si="69"/>
        <v>17.689545468952801</v>
      </c>
      <c r="O363" s="18"/>
      <c r="P363" s="19">
        <f t="shared" si="70"/>
        <v>21.293889709957156</v>
      </c>
      <c r="Q363" s="19"/>
      <c r="R363" s="38">
        <f t="shared" si="71"/>
        <v>2.6508372245072742E-2</v>
      </c>
      <c r="S363" s="16">
        <f t="shared" si="80"/>
        <v>1.0029591448016137</v>
      </c>
      <c r="T363" s="16">
        <f t="shared" si="82"/>
        <v>6.0765067886138704</v>
      </c>
      <c r="U363" s="22">
        <f t="shared" si="72"/>
        <v>6.1471772979990291E-2</v>
      </c>
      <c r="V363" s="22">
        <f t="shared" si="73"/>
        <v>4.4382347403240097E-3</v>
      </c>
      <c r="W363" s="22">
        <f t="shared" si="74"/>
        <v>5.7033538239666282E-2</v>
      </c>
      <c r="Z363" s="37"/>
      <c r="AA363" s="37"/>
    </row>
    <row r="364" spans="1:27">
      <c r="A364" s="61">
        <f t="shared" si="75"/>
        <v>244</v>
      </c>
      <c r="B364" s="13">
        <v>1900.08</v>
      </c>
      <c r="C364" s="14">
        <v>5.94</v>
      </c>
      <c r="D364" s="15">
        <v>0.27</v>
      </c>
      <c r="E364" s="14">
        <v>0.48</v>
      </c>
      <c r="F364" s="14">
        <v>7.7067928930000003</v>
      </c>
      <c r="G364" s="15">
        <f t="shared" si="83"/>
        <v>1900.6249999999732</v>
      </c>
      <c r="H364" s="16">
        <f>H357*5/12+H369*7/12</f>
        <v>3.1208333333333336</v>
      </c>
      <c r="I364" s="15">
        <f t="shared" si="76"/>
        <v>242.21122273773301</v>
      </c>
      <c r="J364" s="15">
        <f t="shared" si="77"/>
        <v>11.009601033533318</v>
      </c>
      <c r="K364" s="17">
        <f t="shared" si="81"/>
        <v>1115.4023537705973</v>
      </c>
      <c r="L364" s="15">
        <f t="shared" si="78"/>
        <v>19.572624059614789</v>
      </c>
      <c r="M364" s="17">
        <f t="shared" si="79"/>
        <v>90.133523537017965</v>
      </c>
      <c r="N364" s="36">
        <f t="shared" si="69"/>
        <v>18.06961466678419</v>
      </c>
      <c r="O364" s="18"/>
      <c r="P364" s="19">
        <f t="shared" si="70"/>
        <v>21.74546984348796</v>
      </c>
      <c r="Q364" s="19"/>
      <c r="R364" s="38">
        <f t="shared" si="71"/>
        <v>2.0503000596817957E-2</v>
      </c>
      <c r="S364" s="16">
        <f t="shared" si="80"/>
        <v>1.002955742589043</v>
      </c>
      <c r="T364" s="16">
        <f t="shared" si="82"/>
        <v>6.1697314120995834</v>
      </c>
      <c r="U364" s="22">
        <f t="shared" si="72"/>
        <v>6.236272961900502E-2</v>
      </c>
      <c r="V364" s="22">
        <f t="shared" si="73"/>
        <v>4.1614673758820775E-3</v>
      </c>
      <c r="W364" s="22">
        <f t="shared" si="74"/>
        <v>5.8201262243122942E-2</v>
      </c>
      <c r="Z364" s="37"/>
      <c r="AA364" s="37"/>
    </row>
    <row r="365" spans="1:27">
      <c r="A365" s="61">
        <f t="shared" si="75"/>
        <v>274</v>
      </c>
      <c r="B365" s="13">
        <v>1900.09</v>
      </c>
      <c r="C365" s="14">
        <v>5.8</v>
      </c>
      <c r="D365" s="15">
        <v>0.27750000000000002</v>
      </c>
      <c r="E365" s="14">
        <v>0.48</v>
      </c>
      <c r="F365" s="14">
        <v>7.8019419829999999</v>
      </c>
      <c r="G365" s="15">
        <f t="shared" si="83"/>
        <v>1900.7083333333064</v>
      </c>
      <c r="H365" s="16">
        <f>H357*4/12+H369*8/12</f>
        <v>3.1166666666666671</v>
      </c>
      <c r="I365" s="15">
        <f t="shared" si="76"/>
        <v>233.61825862990406</v>
      </c>
      <c r="J365" s="15">
        <f t="shared" si="77"/>
        <v>11.177425305137653</v>
      </c>
      <c r="K365" s="17">
        <f t="shared" si="81"/>
        <v>1080.1204687257627</v>
      </c>
      <c r="L365" s="15">
        <f t="shared" si="78"/>
        <v>19.333924852129993</v>
      </c>
      <c r="M365" s="17">
        <f t="shared" si="79"/>
        <v>89.389280170407957</v>
      </c>
      <c r="N365" s="36">
        <f t="shared" si="69"/>
        <v>17.341874151224708</v>
      </c>
      <c r="O365" s="18"/>
      <c r="P365" s="19">
        <f t="shared" si="70"/>
        <v>20.86922595392474</v>
      </c>
      <c r="Q365" s="19"/>
      <c r="R365" s="38">
        <f t="shared" si="71"/>
        <v>2.2910446651602426E-2</v>
      </c>
      <c r="S365" s="16">
        <f t="shared" si="80"/>
        <v>1.0029523403955243</v>
      </c>
      <c r="T365" s="16">
        <f t="shared" si="82"/>
        <v>6.1125017899833409</v>
      </c>
      <c r="U365" s="22">
        <f t="shared" si="72"/>
        <v>6.8005415438333605E-2</v>
      </c>
      <c r="V365" s="22">
        <f t="shared" si="73"/>
        <v>6.361776127812524E-3</v>
      </c>
      <c r="W365" s="22">
        <f t="shared" si="74"/>
        <v>6.1643639310521081E-2</v>
      </c>
      <c r="Z365" s="37"/>
      <c r="AA365" s="37"/>
    </row>
    <row r="366" spans="1:27">
      <c r="A366" s="61" t="e">
        <f t="shared" si="75"/>
        <v>#NUM!</v>
      </c>
      <c r="B366" s="13">
        <v>1900.1</v>
      </c>
      <c r="C366" s="14">
        <v>6.01</v>
      </c>
      <c r="D366" s="15">
        <v>0.28499999999999998</v>
      </c>
      <c r="E366" s="14">
        <v>0.48</v>
      </c>
      <c r="F366" s="14">
        <v>7.7067928930000003</v>
      </c>
      <c r="G366" s="15">
        <f t="shared" si="83"/>
        <v>1900.7916666666397</v>
      </c>
      <c r="H366" s="16">
        <f>H357*3/12+H369*9/12</f>
        <v>3.1125000000000003</v>
      </c>
      <c r="I366" s="15">
        <f t="shared" si="76"/>
        <v>245.06556374642682</v>
      </c>
      <c r="J366" s="15">
        <f t="shared" si="77"/>
        <v>11.62124553539628</v>
      </c>
      <c r="K366" s="17">
        <f t="shared" si="81"/>
        <v>1137.5239328699015</v>
      </c>
      <c r="L366" s="15">
        <f t="shared" si="78"/>
        <v>19.572624059614789</v>
      </c>
      <c r="M366" s="17">
        <f t="shared" si="79"/>
        <v>90.850497134368183</v>
      </c>
      <c r="N366" s="36">
        <f t="shared" si="69"/>
        <v>18.102398784556051</v>
      </c>
      <c r="O366" s="18"/>
      <c r="P366" s="19">
        <f t="shared" si="70"/>
        <v>21.784692525130037</v>
      </c>
      <c r="Q366" s="19"/>
      <c r="R366" s="38">
        <f t="shared" si="71"/>
        <v>1.9307613480088817E-2</v>
      </c>
      <c r="S366" s="16">
        <f t="shared" si="80"/>
        <v>1.0029489382210637</v>
      </c>
      <c r="T366" s="16">
        <f t="shared" si="82"/>
        <v>6.2062365365613328</v>
      </c>
      <c r="U366" s="22">
        <f t="shared" si="72"/>
        <v>7.0915077956436479E-2</v>
      </c>
      <c r="V366" s="22">
        <f t="shared" si="73"/>
        <v>8.1191790509469453E-3</v>
      </c>
      <c r="W366" s="22">
        <f t="shared" si="74"/>
        <v>6.2795898905489533E-2</v>
      </c>
      <c r="Z366" s="37"/>
      <c r="AA366" s="37"/>
    </row>
    <row r="367" spans="1:27">
      <c r="A367" s="61">
        <f t="shared" si="75"/>
        <v>335</v>
      </c>
      <c r="B367" s="13">
        <v>1900.11</v>
      </c>
      <c r="C367" s="14">
        <v>6.48</v>
      </c>
      <c r="D367" s="15">
        <v>0.29249999999999998</v>
      </c>
      <c r="E367" s="14">
        <v>0.48</v>
      </c>
      <c r="F367" s="14">
        <v>7.7067928930000003</v>
      </c>
      <c r="G367" s="15">
        <f t="shared" si="83"/>
        <v>1900.8749999999729</v>
      </c>
      <c r="H367" s="16">
        <f>H357*2/12+H369*10/12</f>
        <v>3.1083333333333334</v>
      </c>
      <c r="I367" s="15">
        <f t="shared" si="76"/>
        <v>264.23042480479967</v>
      </c>
      <c r="J367" s="15">
        <f t="shared" si="77"/>
        <v>11.927067786327761</v>
      </c>
      <c r="K367" s="17">
        <f t="shared" si="81"/>
        <v>1231.0952131215752</v>
      </c>
      <c r="L367" s="15">
        <f t="shared" si="78"/>
        <v>19.572624059614789</v>
      </c>
      <c r="M367" s="17">
        <f t="shared" si="79"/>
        <v>91.192238009005564</v>
      </c>
      <c r="N367" s="36">
        <f t="shared" si="69"/>
        <v>19.419584603760757</v>
      </c>
      <c r="O367" s="18"/>
      <c r="P367" s="19">
        <f t="shared" si="70"/>
        <v>23.365476491847215</v>
      </c>
      <c r="Q367" s="19"/>
      <c r="R367" s="38">
        <f t="shared" si="71"/>
        <v>1.7974812589310531E-2</v>
      </c>
      <c r="S367" s="16">
        <f t="shared" si="80"/>
        <v>1.0029455360656672</v>
      </c>
      <c r="T367" s="16">
        <f t="shared" si="82"/>
        <v>6.2245383446929603</v>
      </c>
      <c r="U367" s="22">
        <f t="shared" si="72"/>
        <v>6.4984250533232535E-2</v>
      </c>
      <c r="V367" s="22">
        <f t="shared" si="73"/>
        <v>1.0166633797672686E-2</v>
      </c>
      <c r="W367" s="22">
        <f t="shared" si="74"/>
        <v>5.4817616735559849E-2</v>
      </c>
      <c r="Z367" s="37"/>
      <c r="AA367" s="37"/>
    </row>
    <row r="368" spans="1:27">
      <c r="A368" s="61">
        <f t="shared" si="75"/>
        <v>366</v>
      </c>
      <c r="B368" s="13">
        <v>1900.12</v>
      </c>
      <c r="C368" s="14">
        <v>6.87</v>
      </c>
      <c r="D368" s="15">
        <v>0.3</v>
      </c>
      <c r="E368" s="14">
        <v>0.48</v>
      </c>
      <c r="F368" s="14">
        <v>7.6116519010000001</v>
      </c>
      <c r="G368" s="15">
        <f t="shared" si="83"/>
        <v>1900.9583333333062</v>
      </c>
      <c r="H368" s="16">
        <f>H357*1/12+H369*11/12</f>
        <v>3.104166666666667</v>
      </c>
      <c r="I368" s="15">
        <f t="shared" si="76"/>
        <v>283.63467524261927</v>
      </c>
      <c r="J368" s="15">
        <f t="shared" si="77"/>
        <v>12.385793678717</v>
      </c>
      <c r="K368" s="17">
        <f t="shared" si="81"/>
        <v>1326.3119320990104</v>
      </c>
      <c r="L368" s="15">
        <f t="shared" si="78"/>
        <v>19.817269885947201</v>
      </c>
      <c r="M368" s="17">
        <f t="shared" si="79"/>
        <v>92.668082592070604</v>
      </c>
      <c r="N368" s="36">
        <f t="shared" si="69"/>
        <v>20.744051160870846</v>
      </c>
      <c r="O368" s="18"/>
      <c r="P368" s="19">
        <f t="shared" si="70"/>
        <v>24.951139917086618</v>
      </c>
      <c r="Q368" s="19"/>
      <c r="R368" s="38">
        <f t="shared" si="71"/>
        <v>1.3490267445614525E-2</v>
      </c>
      <c r="S368" s="16">
        <f t="shared" si="80"/>
        <v>1.0029421339293405</v>
      </c>
      <c r="T368" s="16">
        <f t="shared" si="82"/>
        <v>6.3209050393635424</v>
      </c>
      <c r="U368" s="22">
        <f t="shared" si="72"/>
        <v>5.4545251575951692E-2</v>
      </c>
      <c r="V368" s="22">
        <f t="shared" si="73"/>
        <v>8.900918904485966E-3</v>
      </c>
      <c r="W368" s="22">
        <f t="shared" si="74"/>
        <v>4.5644332671465726E-2</v>
      </c>
      <c r="Z368" s="37"/>
      <c r="AA368" s="37"/>
    </row>
    <row r="369" spans="1:27">
      <c r="A369" s="61">
        <f t="shared" si="75"/>
        <v>397</v>
      </c>
      <c r="B369" s="13">
        <v>1901.01</v>
      </c>
      <c r="C369" s="14">
        <v>7.07</v>
      </c>
      <c r="D369" s="15">
        <v>0.30170000000000002</v>
      </c>
      <c r="E369" s="14">
        <v>0.48170000000000002</v>
      </c>
      <c r="F369" s="14">
        <v>7.7067928930000003</v>
      </c>
      <c r="G369" s="15">
        <f t="shared" si="83"/>
        <v>1901.0416666666395</v>
      </c>
      <c r="H369" s="16">
        <v>3.1</v>
      </c>
      <c r="I369" s="15">
        <f t="shared" si="76"/>
        <v>288.28844187807618</v>
      </c>
      <c r="J369" s="15">
        <f t="shared" si="77"/>
        <v>12.302209747470378</v>
      </c>
      <c r="K369" s="17">
        <f t="shared" si="81"/>
        <v>1352.867430563032</v>
      </c>
      <c r="L369" s="15">
        <f t="shared" si="78"/>
        <v>19.641943769825925</v>
      </c>
      <c r="M369" s="17">
        <f t="shared" si="79"/>
        <v>92.174857327045601</v>
      </c>
      <c r="N369" s="36">
        <f t="shared" si="69"/>
        <v>20.97858183453619</v>
      </c>
      <c r="O369" s="18"/>
      <c r="P369" s="19">
        <f t="shared" si="70"/>
        <v>25.223107928844332</v>
      </c>
      <c r="Q369" s="19"/>
      <c r="R369" s="38">
        <f t="shared" si="71"/>
        <v>1.5441362892157348E-2</v>
      </c>
      <c r="S369" s="16">
        <f t="shared" si="80"/>
        <v>1.0020149873405235</v>
      </c>
      <c r="T369" s="16">
        <f t="shared" si="82"/>
        <v>6.2612403151929579</v>
      </c>
      <c r="U369" s="22">
        <f t="shared" si="72"/>
        <v>5.5432556751338513E-2</v>
      </c>
      <c r="V369" s="22">
        <f t="shared" si="73"/>
        <v>1.0144103392990989E-2</v>
      </c>
      <c r="W369" s="22">
        <f t="shared" si="74"/>
        <v>4.5288453358347525E-2</v>
      </c>
      <c r="Z369" s="37"/>
      <c r="AA369" s="37"/>
    </row>
    <row r="370" spans="1:27">
      <c r="A370" s="61">
        <f t="shared" si="75"/>
        <v>425</v>
      </c>
      <c r="B370" s="13">
        <v>1901.02</v>
      </c>
      <c r="C370" s="14">
        <v>7.25</v>
      </c>
      <c r="D370" s="15">
        <v>0.30330000000000001</v>
      </c>
      <c r="E370" s="14">
        <v>0.48330000000000001</v>
      </c>
      <c r="F370" s="14">
        <v>7.6116519010000001</v>
      </c>
      <c r="G370" s="15">
        <f t="shared" si="83"/>
        <v>1901.1249999999727</v>
      </c>
      <c r="H370" s="16">
        <f>H369*11/12+H381*1/12</f>
        <v>3.1066666666666669</v>
      </c>
      <c r="I370" s="15">
        <f t="shared" si="76"/>
        <v>299.32334723566083</v>
      </c>
      <c r="J370" s="15">
        <f t="shared" si="77"/>
        <v>12.522037409182886</v>
      </c>
      <c r="K370" s="17">
        <f t="shared" si="81"/>
        <v>1409.5484592315249</v>
      </c>
      <c r="L370" s="15">
        <f t="shared" si="78"/>
        <v>19.953513616413087</v>
      </c>
      <c r="M370" s="17">
        <f t="shared" si="79"/>
        <v>93.963416599530476</v>
      </c>
      <c r="N370" s="36">
        <f t="shared" si="69"/>
        <v>21.67914984820619</v>
      </c>
      <c r="O370" s="18"/>
      <c r="P370" s="19">
        <f t="shared" si="70"/>
        <v>26.053251360808815</v>
      </c>
      <c r="Q370" s="19"/>
      <c r="R370" s="38">
        <f t="shared" si="71"/>
        <v>1.1385946036258685E-2</v>
      </c>
      <c r="S370" s="16">
        <f t="shared" si="80"/>
        <v>1.0020207222232298</v>
      </c>
      <c r="T370" s="16">
        <f t="shared" si="82"/>
        <v>6.3522760047961331</v>
      </c>
      <c r="U370" s="22">
        <f t="shared" si="72"/>
        <v>5.6660563453841517E-2</v>
      </c>
      <c r="V370" s="22">
        <f t="shared" si="73"/>
        <v>1.2175146255171132E-2</v>
      </c>
      <c r="W370" s="22">
        <f t="shared" si="74"/>
        <v>4.4485417198670385E-2</v>
      </c>
      <c r="Z370" s="37"/>
      <c r="AA370" s="37"/>
    </row>
    <row r="371" spans="1:27">
      <c r="A371" s="61">
        <f t="shared" si="75"/>
        <v>456</v>
      </c>
      <c r="B371" s="13">
        <v>1901.03</v>
      </c>
      <c r="C371" s="14">
        <v>7.51</v>
      </c>
      <c r="D371" s="15">
        <v>0.30499999999999999</v>
      </c>
      <c r="E371" s="14">
        <v>0.48499999999999999</v>
      </c>
      <c r="F371" s="14">
        <v>7.6116519010000001</v>
      </c>
      <c r="G371" s="15">
        <f t="shared" si="83"/>
        <v>1901.208333333306</v>
      </c>
      <c r="H371" s="16">
        <f>H369*10/12+H381*2/12</f>
        <v>3.1133333333333333</v>
      </c>
      <c r="I371" s="15">
        <f t="shared" si="76"/>
        <v>310.05770175721551</v>
      </c>
      <c r="J371" s="15">
        <f t="shared" si="77"/>
        <v>12.592223573362283</v>
      </c>
      <c r="K371" s="17">
        <f t="shared" si="81"/>
        <v>1465.0393037472486</v>
      </c>
      <c r="L371" s="15">
        <f t="shared" si="78"/>
        <v>20.023699780592484</v>
      </c>
      <c r="M371" s="17">
        <f t="shared" si="79"/>
        <v>94.613057565567999</v>
      </c>
      <c r="N371" s="36">
        <f t="shared" si="69"/>
        <v>22.347583950683852</v>
      </c>
      <c r="O371" s="18"/>
      <c r="P371" s="19">
        <f t="shared" si="70"/>
        <v>26.840868787784974</v>
      </c>
      <c r="Q371" s="19"/>
      <c r="R371" s="38">
        <f t="shared" si="71"/>
        <v>8.7471301208263894E-3</v>
      </c>
      <c r="S371" s="16">
        <f t="shared" si="80"/>
        <v>1.002026457027879</v>
      </c>
      <c r="T371" s="16">
        <f t="shared" si="82"/>
        <v>6.3651121900871139</v>
      </c>
      <c r="U371" s="22">
        <f t="shared" si="72"/>
        <v>5.0682384470588149E-2</v>
      </c>
      <c r="V371" s="22">
        <f t="shared" si="73"/>
        <v>1.1214684565742816E-2</v>
      </c>
      <c r="W371" s="22">
        <f t="shared" si="74"/>
        <v>3.9467699904845333E-2</v>
      </c>
      <c r="Z371" s="37"/>
      <c r="AA371" s="37"/>
    </row>
    <row r="372" spans="1:27">
      <c r="A372" s="61">
        <f t="shared" si="75"/>
        <v>486</v>
      </c>
      <c r="B372" s="13">
        <v>1901.04</v>
      </c>
      <c r="C372" s="14">
        <v>8.14</v>
      </c>
      <c r="D372" s="15">
        <v>0.30669999999999997</v>
      </c>
      <c r="E372" s="14">
        <v>0.48670000000000002</v>
      </c>
      <c r="F372" s="14">
        <v>7.5165028100000004</v>
      </c>
      <c r="G372" s="15">
        <f t="shared" si="83"/>
        <v>1901.2916666666392</v>
      </c>
      <c r="H372" s="16">
        <f>H369*9/12+H381*3/12</f>
        <v>3.12</v>
      </c>
      <c r="I372" s="15">
        <f t="shared" si="76"/>
        <v>340.3220479871012</v>
      </c>
      <c r="J372" s="15">
        <f t="shared" si="77"/>
        <v>12.822699277351834</v>
      </c>
      <c r="K372" s="17">
        <f t="shared" si="81"/>
        <v>1613.0889613990232</v>
      </c>
      <c r="L372" s="15">
        <f t="shared" si="78"/>
        <v>20.348248250039575</v>
      </c>
      <c r="M372" s="17">
        <f t="shared" si="79"/>
        <v>96.448451782912116</v>
      </c>
      <c r="N372" s="36">
        <f t="shared" si="69"/>
        <v>24.409716994827214</v>
      </c>
      <c r="O372" s="18"/>
      <c r="P372" s="19">
        <f t="shared" si="70"/>
        <v>29.293804989254259</v>
      </c>
      <c r="Q372" s="19"/>
      <c r="R372" s="38">
        <f t="shared" si="71"/>
        <v>2.4736219890211034E-3</v>
      </c>
      <c r="S372" s="16">
        <f t="shared" si="80"/>
        <v>1.0020321917545103</v>
      </c>
      <c r="T372" s="16">
        <f t="shared" si="82"/>
        <v>6.4587480883794521</v>
      </c>
      <c r="U372" s="22">
        <f t="shared" si="72"/>
        <v>4.3951039738485465E-2</v>
      </c>
      <c r="V372" s="22">
        <f t="shared" si="73"/>
        <v>1.3299288449727165E-2</v>
      </c>
      <c r="W372" s="22">
        <f t="shared" si="74"/>
        <v>3.06517512887583E-2</v>
      </c>
      <c r="Z372" s="37"/>
      <c r="AA372" s="37"/>
    </row>
    <row r="373" spans="1:27">
      <c r="A373" s="61">
        <f t="shared" si="75"/>
        <v>517</v>
      </c>
      <c r="B373" s="13">
        <v>1901.05</v>
      </c>
      <c r="C373" s="14">
        <v>7.73</v>
      </c>
      <c r="D373" s="15">
        <v>0.30830000000000002</v>
      </c>
      <c r="E373" s="14">
        <v>0.48830000000000001</v>
      </c>
      <c r="F373" s="14">
        <v>7.5165028100000004</v>
      </c>
      <c r="G373" s="15">
        <f t="shared" si="83"/>
        <v>1901.3749999999725</v>
      </c>
      <c r="H373" s="16">
        <f>H369*8/12+H381*4/12</f>
        <v>3.1266666666666669</v>
      </c>
      <c r="I373" s="15">
        <f t="shared" si="76"/>
        <v>323.18051977153465</v>
      </c>
      <c r="J373" s="15">
        <f t="shared" si="77"/>
        <v>12.889593045997948</v>
      </c>
      <c r="K373" s="17">
        <f t="shared" si="81"/>
        <v>1536.9312795472226</v>
      </c>
      <c r="L373" s="15">
        <f t="shared" si="78"/>
        <v>20.415142018685689</v>
      </c>
      <c r="M373" s="17">
        <f t="shared" si="79"/>
        <v>97.087133739056767</v>
      </c>
      <c r="N373" s="36">
        <f t="shared" si="69"/>
        <v>23.064012684863563</v>
      </c>
      <c r="O373" s="18"/>
      <c r="P373" s="19">
        <f t="shared" si="70"/>
        <v>27.661102045351104</v>
      </c>
      <c r="Q373" s="19"/>
      <c r="R373" s="38">
        <f t="shared" si="71"/>
        <v>5.9728054263650937E-3</v>
      </c>
      <c r="S373" s="16">
        <f t="shared" si="80"/>
        <v>1.0020379264031627</v>
      </c>
      <c r="T373" s="16">
        <f t="shared" si="82"/>
        <v>6.4718735029891157</v>
      </c>
      <c r="U373" s="22">
        <f t="shared" si="72"/>
        <v>5.1684839948394901E-2</v>
      </c>
      <c r="V373" s="22">
        <f t="shared" si="73"/>
        <v>1.3409081904786735E-2</v>
      </c>
      <c r="W373" s="22">
        <f t="shared" si="74"/>
        <v>3.8275758043608166E-2</v>
      </c>
      <c r="Z373" s="37"/>
      <c r="AA373" s="37"/>
    </row>
    <row r="374" spans="1:27">
      <c r="A374" s="61">
        <f t="shared" si="75"/>
        <v>547</v>
      </c>
      <c r="B374" s="13">
        <v>1901.06</v>
      </c>
      <c r="C374" s="14">
        <v>8.5</v>
      </c>
      <c r="D374" s="15">
        <v>0.31</v>
      </c>
      <c r="E374" s="14">
        <v>0.49</v>
      </c>
      <c r="F374" s="14">
        <v>7.5165028100000004</v>
      </c>
      <c r="G374" s="15">
        <f t="shared" si="83"/>
        <v>1901.4583333333057</v>
      </c>
      <c r="H374" s="16">
        <f>H369*7/12+H381*5/12</f>
        <v>3.1333333333333333</v>
      </c>
      <c r="I374" s="15">
        <f t="shared" si="76"/>
        <v>355.37314593247663</v>
      </c>
      <c r="J374" s="15">
        <f t="shared" si="77"/>
        <v>12.960667675184443</v>
      </c>
      <c r="K374" s="17">
        <f t="shared" si="81"/>
        <v>1695.1642864432549</v>
      </c>
      <c r="L374" s="15">
        <f t="shared" si="78"/>
        <v>20.486216647872183</v>
      </c>
      <c r="M374" s="17">
        <f t="shared" si="79"/>
        <v>97.72123533614058</v>
      </c>
      <c r="N374" s="36">
        <f t="shared" si="69"/>
        <v>25.238466205960343</v>
      </c>
      <c r="O374" s="18"/>
      <c r="P374" s="19">
        <f t="shared" si="70"/>
        <v>30.24038811098422</v>
      </c>
      <c r="Q374" s="19"/>
      <c r="R374" s="38">
        <f t="shared" si="71"/>
        <v>4.5684933621028059E-3</v>
      </c>
      <c r="S374" s="16">
        <f t="shared" si="80"/>
        <v>1.0020436609738748</v>
      </c>
      <c r="T374" s="16">
        <f t="shared" si="82"/>
        <v>6.4850627048787866</v>
      </c>
      <c r="U374" s="22">
        <f t="shared" si="72"/>
        <v>4.3920055045181483E-2</v>
      </c>
      <c r="V374" s="22">
        <f t="shared" si="73"/>
        <v>1.3518520118390498E-2</v>
      </c>
      <c r="W374" s="22">
        <f t="shared" si="74"/>
        <v>3.0401534926790985E-2</v>
      </c>
      <c r="Z374" s="37"/>
      <c r="AA374" s="37"/>
    </row>
    <row r="375" spans="1:27">
      <c r="A375" s="61">
        <f t="shared" si="75"/>
        <v>578</v>
      </c>
      <c r="B375" s="13">
        <v>1901.07</v>
      </c>
      <c r="C375" s="14">
        <v>7.93</v>
      </c>
      <c r="D375" s="15">
        <v>0.31169999999999998</v>
      </c>
      <c r="E375" s="14">
        <v>0.49170000000000003</v>
      </c>
      <c r="F375" s="14">
        <v>7.6116519010000001</v>
      </c>
      <c r="G375" s="15">
        <f t="shared" si="83"/>
        <v>1901.541666666639</v>
      </c>
      <c r="H375" s="16">
        <f>H369*6/12+H381*6/12</f>
        <v>3.14</v>
      </c>
      <c r="I375" s="15">
        <f t="shared" si="76"/>
        <v>327.39781290741934</v>
      </c>
      <c r="J375" s="15">
        <f t="shared" si="77"/>
        <v>12.868839632186962</v>
      </c>
      <c r="K375" s="17">
        <f t="shared" si="81"/>
        <v>1566.8347089609761</v>
      </c>
      <c r="L375" s="15">
        <f t="shared" si="78"/>
        <v>20.300315839417163</v>
      </c>
      <c r="M375" s="17">
        <f t="shared" si="79"/>
        <v>97.151655283242363</v>
      </c>
      <c r="N375" s="36">
        <f t="shared" si="69"/>
        <v>23.144848553708108</v>
      </c>
      <c r="O375" s="18"/>
      <c r="P375" s="19">
        <f t="shared" si="70"/>
        <v>27.711150600769955</v>
      </c>
      <c r="Q375" s="19"/>
      <c r="R375" s="38">
        <f t="shared" si="71"/>
        <v>1.0564738337857371E-2</v>
      </c>
      <c r="S375" s="16">
        <f t="shared" si="80"/>
        <v>1.0020493954666856</v>
      </c>
      <c r="T375" s="16">
        <f t="shared" si="82"/>
        <v>6.4170840860107097</v>
      </c>
      <c r="U375" s="22">
        <f t="shared" si="72"/>
        <v>5.1025249768652747E-2</v>
      </c>
      <c r="V375" s="22">
        <f t="shared" si="73"/>
        <v>1.3807567083109928E-2</v>
      </c>
      <c r="W375" s="22">
        <f t="shared" si="74"/>
        <v>3.7217682685542819E-2</v>
      </c>
      <c r="Z375" s="37"/>
      <c r="AA375" s="37"/>
    </row>
    <row r="376" spans="1:27">
      <c r="A376" s="61">
        <f t="shared" si="75"/>
        <v>609</v>
      </c>
      <c r="B376" s="13">
        <v>1901.08</v>
      </c>
      <c r="C376" s="14">
        <v>8.0399999999999991</v>
      </c>
      <c r="D376" s="15">
        <v>0.31330000000000002</v>
      </c>
      <c r="E376" s="14">
        <v>0.49330000000000002</v>
      </c>
      <c r="F376" s="14">
        <v>7.7067928930000003</v>
      </c>
      <c r="G376" s="15">
        <f t="shared" si="83"/>
        <v>1901.6249999999723</v>
      </c>
      <c r="H376" s="16">
        <f>H369*5/12+H381*7/12</f>
        <v>3.1466666666666669</v>
      </c>
      <c r="I376" s="15">
        <f t="shared" si="76"/>
        <v>327.84145299854765</v>
      </c>
      <c r="J376" s="15">
        <f t="shared" si="77"/>
        <v>12.77521482891107</v>
      </c>
      <c r="K376" s="17">
        <f t="shared" si="81"/>
        <v>1574.0527317065921</v>
      </c>
      <c r="L376" s="15">
        <f t="shared" si="78"/>
        <v>20.114948851266615</v>
      </c>
      <c r="M376" s="17">
        <f t="shared" si="79"/>
        <v>96.577140864535068</v>
      </c>
      <c r="N376" s="36">
        <f t="shared" si="69"/>
        <v>23.077177713844382</v>
      </c>
      <c r="O376" s="18"/>
      <c r="P376" s="19">
        <f t="shared" si="70"/>
        <v>27.608909472820397</v>
      </c>
      <c r="Q376" s="19"/>
      <c r="R376" s="38">
        <f t="shared" si="71"/>
        <v>1.1866188520390432E-2</v>
      </c>
      <c r="S376" s="16">
        <f t="shared" si="80"/>
        <v>1.0020551298816345</v>
      </c>
      <c r="T376" s="16">
        <f t="shared" si="82"/>
        <v>6.3508534463798201</v>
      </c>
      <c r="U376" s="22">
        <f t="shared" si="72"/>
        <v>4.2542649586514658E-2</v>
      </c>
      <c r="V376" s="22">
        <f t="shared" si="73"/>
        <v>1.1957966427019073E-2</v>
      </c>
      <c r="W376" s="22">
        <f t="shared" si="74"/>
        <v>3.0584683159495585E-2</v>
      </c>
      <c r="Z376" s="37"/>
      <c r="AA376" s="37"/>
    </row>
    <row r="377" spans="1:27">
      <c r="A377" s="61">
        <f t="shared" si="75"/>
        <v>639</v>
      </c>
      <c r="B377" s="13">
        <v>1901.09</v>
      </c>
      <c r="C377" s="14">
        <v>8</v>
      </c>
      <c r="D377" s="15">
        <v>0.315</v>
      </c>
      <c r="E377" s="14">
        <v>0.495</v>
      </c>
      <c r="F377" s="14">
        <v>7.8019419829999999</v>
      </c>
      <c r="G377" s="15">
        <f t="shared" si="83"/>
        <v>1901.7083333333055</v>
      </c>
      <c r="H377" s="16">
        <f>H369*4/12+H381*8/12</f>
        <v>3.1533333333333333</v>
      </c>
      <c r="I377" s="15">
        <f t="shared" si="76"/>
        <v>322.23208086883324</v>
      </c>
      <c r="J377" s="15">
        <f t="shared" si="77"/>
        <v>12.687888184210308</v>
      </c>
      <c r="K377" s="17">
        <f t="shared" si="81"/>
        <v>1552.1971557757913</v>
      </c>
      <c r="L377" s="15">
        <f t="shared" si="78"/>
        <v>19.938110003759057</v>
      </c>
      <c r="M377" s="17">
        <f t="shared" si="79"/>
        <v>96.042199013627098</v>
      </c>
      <c r="N377" s="36">
        <f t="shared" si="69"/>
        <v>22.590468316860239</v>
      </c>
      <c r="O377" s="18"/>
      <c r="P377" s="19">
        <f t="shared" si="70"/>
        <v>27.007461920877024</v>
      </c>
      <c r="Q377" s="19"/>
      <c r="R377" s="38">
        <f t="shared" si="71"/>
        <v>1.5205420693573543E-2</v>
      </c>
      <c r="S377" s="16">
        <f t="shared" si="80"/>
        <v>1.0020608642187594</v>
      </c>
      <c r="T377" s="16">
        <f t="shared" si="82"/>
        <v>6.2862938551083998</v>
      </c>
      <c r="U377" s="22">
        <f t="shared" si="72"/>
        <v>3.7557171030511816E-2</v>
      </c>
      <c r="V377" s="22">
        <f t="shared" si="73"/>
        <v>1.2259919407023867E-2</v>
      </c>
      <c r="W377" s="22">
        <f t="shared" si="74"/>
        <v>2.5297251623487949E-2</v>
      </c>
      <c r="Z377" s="37"/>
      <c r="AA377" s="37"/>
    </row>
    <row r="378" spans="1:27">
      <c r="A378" s="61">
        <f t="shared" si="75"/>
        <v>366</v>
      </c>
      <c r="B378" s="13">
        <v>1901.1</v>
      </c>
      <c r="C378" s="14">
        <v>7.91</v>
      </c>
      <c r="D378" s="15">
        <v>0.31669999999999998</v>
      </c>
      <c r="E378" s="14">
        <v>0.49669999999999997</v>
      </c>
      <c r="F378" s="14">
        <v>7.8019419829999999</v>
      </c>
      <c r="G378" s="15">
        <f t="shared" si="83"/>
        <v>1901.7916666666388</v>
      </c>
      <c r="H378" s="16">
        <f>H369*3/12+H381*9/12</f>
        <v>3.16</v>
      </c>
      <c r="I378" s="15">
        <f t="shared" si="76"/>
        <v>318.60696995905886</v>
      </c>
      <c r="J378" s="15">
        <f t="shared" si="77"/>
        <v>12.756362501394934</v>
      </c>
      <c r="K378" s="17">
        <f t="shared" si="81"/>
        <v>1539.8555715153364</v>
      </c>
      <c r="L378" s="15">
        <f t="shared" si="78"/>
        <v>20.006584320943681</v>
      </c>
      <c r="M378" s="17">
        <f t="shared" si="79"/>
        <v>96.693585634850493</v>
      </c>
      <c r="N378" s="36">
        <f t="shared" si="69"/>
        <v>22.252901618408927</v>
      </c>
      <c r="O378" s="18"/>
      <c r="P378" s="19">
        <f t="shared" si="70"/>
        <v>26.586455006647924</v>
      </c>
      <c r="Q378" s="19"/>
      <c r="R378" s="38">
        <f t="shared" si="71"/>
        <v>1.5810256650797078E-2</v>
      </c>
      <c r="S378" s="16">
        <f t="shared" si="80"/>
        <v>1.0020665984781001</v>
      </c>
      <c r="T378" s="16">
        <f t="shared" si="82"/>
        <v>6.2992490531829999</v>
      </c>
      <c r="U378" s="22">
        <f t="shared" si="72"/>
        <v>3.9448782911180924E-2</v>
      </c>
      <c r="V378" s="22">
        <f t="shared" si="73"/>
        <v>1.2367766741104624E-2</v>
      </c>
      <c r="W378" s="22">
        <f t="shared" si="74"/>
        <v>2.70810161700763E-2</v>
      </c>
      <c r="Z378" s="37"/>
      <c r="AA378" s="37"/>
    </row>
    <row r="379" spans="1:27">
      <c r="A379" s="61">
        <f t="shared" si="75"/>
        <v>700</v>
      </c>
      <c r="B379" s="13">
        <v>1901.11</v>
      </c>
      <c r="C379" s="14">
        <v>8.08</v>
      </c>
      <c r="D379" s="15">
        <v>0.31830000000000003</v>
      </c>
      <c r="E379" s="14">
        <v>0.49830000000000002</v>
      </c>
      <c r="F379" s="14">
        <v>7.8970910740000004</v>
      </c>
      <c r="G379" s="15">
        <f t="shared" si="83"/>
        <v>1901.874999999972</v>
      </c>
      <c r="H379" s="16">
        <f>H369*2/12+H381*10/12</f>
        <v>3.1666666666666665</v>
      </c>
      <c r="I379" s="15">
        <f t="shared" si="76"/>
        <v>321.53312355227382</v>
      </c>
      <c r="J379" s="15">
        <f t="shared" si="77"/>
        <v>12.666335795382272</v>
      </c>
      <c r="K379" s="17">
        <f t="shared" si="81"/>
        <v>1559.0993895643992</v>
      </c>
      <c r="L379" s="15">
        <f t="shared" si="78"/>
        <v>19.829202409170549</v>
      </c>
      <c r="M379" s="17">
        <f t="shared" si="79"/>
        <v>96.150894284646057</v>
      </c>
      <c r="N379" s="36">
        <f t="shared" si="69"/>
        <v>22.375074777652799</v>
      </c>
      <c r="O379" s="18"/>
      <c r="P379" s="19">
        <f t="shared" si="70"/>
        <v>26.713215249028387</v>
      </c>
      <c r="Q379" s="19"/>
      <c r="R379" s="38">
        <f t="shared" si="71"/>
        <v>1.7977489621420505E-2</v>
      </c>
      <c r="S379" s="16">
        <f t="shared" si="80"/>
        <v>1.0020723326596945</v>
      </c>
      <c r="T379" s="16">
        <f t="shared" si="82"/>
        <v>6.2362129311974339</v>
      </c>
      <c r="U379" s="22">
        <f t="shared" si="72"/>
        <v>4.3781729004301884E-2</v>
      </c>
      <c r="V379" s="22">
        <f t="shared" si="73"/>
        <v>1.4753651561353998E-2</v>
      </c>
      <c r="W379" s="22">
        <f t="shared" si="74"/>
        <v>2.9028077442947886E-2</v>
      </c>
      <c r="Z379" s="37"/>
      <c r="AA379" s="37"/>
    </row>
    <row r="380" spans="1:27">
      <c r="A380" s="61">
        <f t="shared" si="75"/>
        <v>731</v>
      </c>
      <c r="B380" s="13">
        <v>1901.12</v>
      </c>
      <c r="C380" s="14">
        <v>7.95</v>
      </c>
      <c r="D380" s="15">
        <v>0.32</v>
      </c>
      <c r="E380" s="14">
        <v>0.5</v>
      </c>
      <c r="F380" s="14">
        <v>7.9922320659999997</v>
      </c>
      <c r="G380" s="15">
        <f t="shared" si="83"/>
        <v>1901.9583333333053</v>
      </c>
      <c r="H380" s="16">
        <f>H369*1/12+H381*11/12</f>
        <v>3.1733333333333338</v>
      </c>
      <c r="I380" s="15">
        <f t="shared" si="76"/>
        <v>312.59393550747797</v>
      </c>
      <c r="J380" s="15">
        <f t="shared" si="77"/>
        <v>12.582397404074584</v>
      </c>
      <c r="K380" s="17">
        <f t="shared" si="81"/>
        <v>1520.8379652194824</v>
      </c>
      <c r="L380" s="15">
        <f t="shared" si="78"/>
        <v>19.659995943866537</v>
      </c>
      <c r="M380" s="17">
        <f t="shared" si="79"/>
        <v>95.650186491791345</v>
      </c>
      <c r="N380" s="36">
        <f t="shared" si="69"/>
        <v>21.680215141029688</v>
      </c>
      <c r="O380" s="18"/>
      <c r="P380" s="19">
        <f t="shared" si="70"/>
        <v>25.866784338435291</v>
      </c>
      <c r="Q380" s="19"/>
      <c r="R380" s="38">
        <f t="shared" si="71"/>
        <v>2.0547449641533204E-2</v>
      </c>
      <c r="S380" s="16">
        <f t="shared" si="80"/>
        <v>1.0020780667635822</v>
      </c>
      <c r="T380" s="16">
        <f t="shared" si="82"/>
        <v>6.1747455760205421</v>
      </c>
      <c r="U380" s="22">
        <f t="shared" si="72"/>
        <v>4.8385624474672762E-2</v>
      </c>
      <c r="V380" s="22">
        <f t="shared" si="73"/>
        <v>1.714185538330959E-2</v>
      </c>
      <c r="W380" s="22">
        <f t="shared" si="74"/>
        <v>3.1243769091363172E-2</v>
      </c>
      <c r="Z380" s="37"/>
      <c r="AA380" s="37"/>
    </row>
    <row r="381" spans="1:27">
      <c r="A381" s="61">
        <f t="shared" si="75"/>
        <v>762</v>
      </c>
      <c r="B381" s="13">
        <v>1902.01</v>
      </c>
      <c r="C381" s="14">
        <v>8.1199999999999992</v>
      </c>
      <c r="D381" s="15">
        <v>0.32079999999999997</v>
      </c>
      <c r="E381" s="14">
        <v>0.51080000000000003</v>
      </c>
      <c r="F381" s="14">
        <v>7.8970910740000004</v>
      </c>
      <c r="G381" s="15">
        <f t="shared" si="83"/>
        <v>1902.0416666666385</v>
      </c>
      <c r="H381" s="16">
        <v>3.18</v>
      </c>
      <c r="I381" s="15">
        <f t="shared" si="76"/>
        <v>323.12487168867119</v>
      </c>
      <c r="J381" s="15">
        <f t="shared" si="77"/>
        <v>12.76582005390711</v>
      </c>
      <c r="K381" s="17">
        <f t="shared" si="81"/>
        <v>1577.2489856101902</v>
      </c>
      <c r="L381" s="15">
        <f t="shared" si="78"/>
        <v>20.326623701794738</v>
      </c>
      <c r="M381" s="17">
        <f t="shared" si="79"/>
        <v>99.219061804148424</v>
      </c>
      <c r="N381" s="36">
        <f t="shared" si="69"/>
        <v>22.340290796033571</v>
      </c>
      <c r="O381" s="18"/>
      <c r="P381" s="19">
        <f t="shared" si="70"/>
        <v>26.635699508412838</v>
      </c>
      <c r="Q381" s="19"/>
      <c r="R381" s="38">
        <f t="shared" si="71"/>
        <v>2.0493974303292278E-2</v>
      </c>
      <c r="S381" s="16">
        <f t="shared" si="80"/>
        <v>1.0018008349940293</v>
      </c>
      <c r="T381" s="16">
        <f t="shared" si="82"/>
        <v>6.2621225616623892</v>
      </c>
      <c r="U381" s="22">
        <f t="shared" si="72"/>
        <v>4.404338172305855E-2</v>
      </c>
      <c r="V381" s="22">
        <f t="shared" si="73"/>
        <v>1.496805110298105E-2</v>
      </c>
      <c r="W381" s="22">
        <f t="shared" si="74"/>
        <v>2.90753306200775E-2</v>
      </c>
      <c r="Z381" s="37"/>
      <c r="AA381" s="37"/>
    </row>
    <row r="382" spans="1:27">
      <c r="A382" s="61">
        <f t="shared" si="75"/>
        <v>790</v>
      </c>
      <c r="B382" s="13">
        <v>1902.02</v>
      </c>
      <c r="C382" s="14">
        <v>8.19</v>
      </c>
      <c r="D382" s="15">
        <v>0.32169999999999999</v>
      </c>
      <c r="E382" s="14">
        <v>0.52170000000000005</v>
      </c>
      <c r="F382" s="14">
        <v>7.8970910740000004</v>
      </c>
      <c r="G382" s="15">
        <f t="shared" si="83"/>
        <v>1902.1249999999718</v>
      </c>
      <c r="H382" s="16">
        <f>H381*11/12+H393*1/12</f>
        <v>3.1900000000000004</v>
      </c>
      <c r="I382" s="15">
        <f t="shared" si="76"/>
        <v>325.91043092736663</v>
      </c>
      <c r="J382" s="15">
        <f t="shared" si="77"/>
        <v>12.801634386976051</v>
      </c>
      <c r="K382" s="17">
        <f t="shared" si="81"/>
        <v>1596.0532769339111</v>
      </c>
      <c r="L382" s="15">
        <f t="shared" si="78"/>
        <v>20.760375068963029</v>
      </c>
      <c r="M382" s="17">
        <f t="shared" si="79"/>
        <v>101.66800910579018</v>
      </c>
      <c r="N382" s="36">
        <f t="shared" si="69"/>
        <v>22.459957452460408</v>
      </c>
      <c r="O382" s="18"/>
      <c r="P382" s="19">
        <f t="shared" si="70"/>
        <v>26.756070389465766</v>
      </c>
      <c r="Q382" s="19"/>
      <c r="R382" s="38">
        <f t="shared" si="71"/>
        <v>2.0155481430143757E-2</v>
      </c>
      <c r="S382" s="16">
        <f t="shared" si="80"/>
        <v>1.0018095695807507</v>
      </c>
      <c r="T382" s="16">
        <f t="shared" si="82"/>
        <v>6.2733996111083314</v>
      </c>
      <c r="U382" s="22">
        <f t="shared" si="72"/>
        <v>4.1261628007891016E-2</v>
      </c>
      <c r="V382" s="22">
        <f t="shared" si="73"/>
        <v>1.377061867643703E-2</v>
      </c>
      <c r="W382" s="22">
        <f t="shared" si="74"/>
        <v>2.7491009331453986E-2</v>
      </c>
      <c r="Z382" s="37"/>
      <c r="AA382" s="37"/>
    </row>
    <row r="383" spans="1:27">
      <c r="A383" s="61">
        <f t="shared" si="75"/>
        <v>821</v>
      </c>
      <c r="B383" s="13">
        <v>1902.03</v>
      </c>
      <c r="C383" s="14">
        <v>8.1999999999999993</v>
      </c>
      <c r="D383" s="15">
        <v>0.32250000000000001</v>
      </c>
      <c r="E383" s="14">
        <v>0.53249999999999997</v>
      </c>
      <c r="F383" s="14">
        <v>7.8970910740000004</v>
      </c>
      <c r="G383" s="15">
        <f t="shared" si="83"/>
        <v>1902.2083333333051</v>
      </c>
      <c r="H383" s="16">
        <f>H381*10/12+H393*2/12</f>
        <v>3.1999999999999997</v>
      </c>
      <c r="I383" s="15">
        <f t="shared" si="76"/>
        <v>326.30836796146599</v>
      </c>
      <c r="J383" s="15">
        <f t="shared" si="77"/>
        <v>12.833469349704</v>
      </c>
      <c r="K383" s="17">
        <f t="shared" si="81"/>
        <v>1603.2394142461135</v>
      </c>
      <c r="L383" s="15">
        <f t="shared" si="78"/>
        <v>21.19014706579032</v>
      </c>
      <c r="M383" s="17">
        <f t="shared" si="79"/>
        <v>104.11280342512872</v>
      </c>
      <c r="N383" s="36">
        <f t="shared" si="69"/>
        <v>22.410652288217346</v>
      </c>
      <c r="O383" s="18"/>
      <c r="P383" s="19">
        <f t="shared" si="70"/>
        <v>26.674136055631248</v>
      </c>
      <c r="Q383" s="19"/>
      <c r="R383" s="38">
        <f t="shared" si="71"/>
        <v>2.2808465227320156E-2</v>
      </c>
      <c r="S383" s="16">
        <f t="shared" si="80"/>
        <v>1.0018183039057333</v>
      </c>
      <c r="T383" s="16">
        <f t="shared" si="82"/>
        <v>6.2847517642124862</v>
      </c>
      <c r="U383" s="22">
        <f t="shared" si="72"/>
        <v>4.2061071410629314E-2</v>
      </c>
      <c r="V383" s="22">
        <f t="shared" si="73"/>
        <v>1.1559486573487154E-2</v>
      </c>
      <c r="W383" s="22">
        <f t="shared" si="74"/>
        <v>3.0501584837142159E-2</v>
      </c>
      <c r="Z383" s="37"/>
      <c r="AA383" s="37"/>
    </row>
    <row r="384" spans="1:27">
      <c r="A384" s="61">
        <f t="shared" si="75"/>
        <v>851</v>
      </c>
      <c r="B384" s="13">
        <v>1902.04</v>
      </c>
      <c r="C384" s="14">
        <v>8.48</v>
      </c>
      <c r="D384" s="15">
        <v>0.32329999999999998</v>
      </c>
      <c r="E384" s="14">
        <v>0.54330000000000001</v>
      </c>
      <c r="F384" s="14">
        <v>7.9922320659999997</v>
      </c>
      <c r="G384" s="15">
        <f t="shared" si="83"/>
        <v>1902.2916666666383</v>
      </c>
      <c r="H384" s="16">
        <f>H381*9/12+H393*3/12</f>
        <v>3.21</v>
      </c>
      <c r="I384" s="15">
        <f t="shared" si="76"/>
        <v>333.43353120797644</v>
      </c>
      <c r="J384" s="15">
        <f t="shared" si="77"/>
        <v>12.712153377304102</v>
      </c>
      <c r="K384" s="17">
        <f t="shared" si="81"/>
        <v>1643.4520758957506</v>
      </c>
      <c r="L384" s="15">
        <f t="shared" si="78"/>
        <v>21.362551592605378</v>
      </c>
      <c r="M384" s="17">
        <f t="shared" si="79"/>
        <v>105.29333877761336</v>
      </c>
      <c r="N384" s="36">
        <f t="shared" si="69"/>
        <v>22.823108698497851</v>
      </c>
      <c r="O384" s="18"/>
      <c r="P384" s="19">
        <f t="shared" si="70"/>
        <v>27.136318879518505</v>
      </c>
      <c r="Q384" s="19"/>
      <c r="R384" s="38">
        <f t="shared" si="71"/>
        <v>2.447111494513507E-2</v>
      </c>
      <c r="S384" s="16">
        <f t="shared" si="80"/>
        <v>1.0018270379691732</v>
      </c>
      <c r="T384" s="16">
        <f t="shared" si="82"/>
        <v>6.2212284825346398</v>
      </c>
      <c r="U384" s="22">
        <f t="shared" si="72"/>
        <v>3.9998523549565901E-2</v>
      </c>
      <c r="V384" s="22">
        <f t="shared" si="73"/>
        <v>9.6121047319319697E-3</v>
      </c>
      <c r="W384" s="22">
        <f t="shared" si="74"/>
        <v>3.0386418817633931E-2</v>
      </c>
      <c r="Z384" s="37"/>
      <c r="AA384" s="37"/>
    </row>
    <row r="385" spans="1:27">
      <c r="A385" s="61">
        <f t="shared" si="75"/>
        <v>882</v>
      </c>
      <c r="B385" s="13">
        <v>1902.05</v>
      </c>
      <c r="C385" s="14">
        <v>8.4600000000000009</v>
      </c>
      <c r="D385" s="15">
        <v>0.32419999999999999</v>
      </c>
      <c r="E385" s="14">
        <v>0.55420000000000003</v>
      </c>
      <c r="F385" s="14">
        <v>8.0873811569999994</v>
      </c>
      <c r="G385" s="15">
        <f t="shared" si="83"/>
        <v>1902.3749999999716</v>
      </c>
      <c r="H385" s="16">
        <f>H381*8/12+H393*4/12</f>
        <v>3.2199999999999998</v>
      </c>
      <c r="I385" s="15">
        <f t="shared" si="76"/>
        <v>328.73349461201877</v>
      </c>
      <c r="J385" s="15">
        <f t="shared" si="77"/>
        <v>12.597564888087053</v>
      </c>
      <c r="K385" s="17">
        <f t="shared" si="81"/>
        <v>1625.4605028882827</v>
      </c>
      <c r="L385" s="15">
        <f t="shared" si="78"/>
        <v>21.534763914182125</v>
      </c>
      <c r="M385" s="17">
        <f t="shared" si="79"/>
        <v>106.48111237596764</v>
      </c>
      <c r="N385" s="36">
        <f t="shared" ref="N385:N448" si="84">I385/AVERAGE(L265:L384)</f>
        <v>22.427954493329811</v>
      </c>
      <c r="O385" s="18"/>
      <c r="P385" s="19">
        <f t="shared" ref="P385:P448" si="85">K385/AVERAGE(M265:M384)</f>
        <v>26.637764485324801</v>
      </c>
      <c r="Q385" s="19"/>
      <c r="R385" s="38">
        <f t="shared" ref="R385:R448" si="86">1/N385-(H385/100-(((F385/F265)^(1/10))-1))</f>
        <v>2.6342382656398537E-2</v>
      </c>
      <c r="S385" s="16">
        <f t="shared" si="80"/>
        <v>1.0018357717712656</v>
      </c>
      <c r="T385" s="16">
        <f t="shared" si="82"/>
        <v>6.1592676136607576</v>
      </c>
      <c r="U385" s="22">
        <f t="shared" si="72"/>
        <v>4.1463969050714145E-2</v>
      </c>
      <c r="V385" s="22">
        <f t="shared" si="73"/>
        <v>1.0669421674553758E-2</v>
      </c>
      <c r="W385" s="22">
        <f t="shared" si="74"/>
        <v>3.0794547376160386E-2</v>
      </c>
      <c r="Z385" s="37"/>
      <c r="AA385" s="37"/>
    </row>
    <row r="386" spans="1:27">
      <c r="A386" s="61">
        <f t="shared" si="75"/>
        <v>912</v>
      </c>
      <c r="B386" s="13">
        <v>1902.06</v>
      </c>
      <c r="C386" s="14">
        <v>8.41</v>
      </c>
      <c r="D386" s="15">
        <v>0.32500000000000001</v>
      </c>
      <c r="E386" s="14">
        <v>0.56499999999999995</v>
      </c>
      <c r="F386" s="14">
        <v>8.18251405</v>
      </c>
      <c r="G386" s="15">
        <f t="shared" si="83"/>
        <v>1902.4583333333048</v>
      </c>
      <c r="H386" s="16">
        <f>H381*7/12+H393*5/12</f>
        <v>3.2300000000000004</v>
      </c>
      <c r="I386" s="15">
        <f t="shared" si="76"/>
        <v>322.99123824908077</v>
      </c>
      <c r="J386" s="15">
        <f t="shared" si="77"/>
        <v>12.481825497140459</v>
      </c>
      <c r="K386" s="17">
        <f t="shared" si="81"/>
        <v>1602.210408678565</v>
      </c>
      <c r="L386" s="15">
        <f t="shared" si="78"/>
        <v>21.699173556567256</v>
      </c>
      <c r="M386" s="17">
        <f t="shared" si="79"/>
        <v>107.63958155807244</v>
      </c>
      <c r="N386" s="36">
        <f t="shared" si="84"/>
        <v>21.963742295514628</v>
      </c>
      <c r="O386" s="18"/>
      <c r="P386" s="19">
        <f t="shared" si="85"/>
        <v>26.058791626617598</v>
      </c>
      <c r="Q386" s="19"/>
      <c r="R386" s="38">
        <f t="shared" si="86"/>
        <v>2.8371212083532361E-2</v>
      </c>
      <c r="S386" s="16">
        <f t="shared" si="80"/>
        <v>1.001844505312206</v>
      </c>
      <c r="T386" s="16">
        <f t="shared" si="82"/>
        <v>6.0988332719279006</v>
      </c>
      <c r="U386" s="22">
        <f t="shared" ref="U386:U449" si="87">(($K506/$K386)^(1/10)-1)</f>
        <v>4.442433297828674E-2</v>
      </c>
      <c r="V386" s="22">
        <f t="shared" ref="V386:V449" si="88">(($T506/$T386)^(1/10)-1)</f>
        <v>1.2713833691679E-2</v>
      </c>
      <c r="W386" s="22">
        <f t="shared" ref="W386:W449" si="89">U386-V386</f>
        <v>3.1710499286607741E-2</v>
      </c>
      <c r="Z386" s="37"/>
      <c r="AA386" s="37"/>
    </row>
    <row r="387" spans="1:27">
      <c r="A387" s="61">
        <f t="shared" si="75"/>
        <v>943</v>
      </c>
      <c r="B387" s="13">
        <v>1902.07</v>
      </c>
      <c r="C387" s="14">
        <v>8.6</v>
      </c>
      <c r="D387" s="15">
        <v>0.32579999999999998</v>
      </c>
      <c r="E387" s="14">
        <v>0.57579999999999998</v>
      </c>
      <c r="F387" s="14">
        <v>8.18251405</v>
      </c>
      <c r="G387" s="15">
        <f t="shared" si="83"/>
        <v>1902.5416666666381</v>
      </c>
      <c r="H387" s="16">
        <f>H381*6/12+H393*6/12</f>
        <v>3.2399999999999998</v>
      </c>
      <c r="I387" s="15">
        <f t="shared" si="76"/>
        <v>330.28830546279369</v>
      </c>
      <c r="J387" s="15">
        <f t="shared" si="77"/>
        <v>12.51254999067188</v>
      </c>
      <c r="K387" s="17">
        <f t="shared" si="81"/>
        <v>1643.5802053782738</v>
      </c>
      <c r="L387" s="15">
        <f t="shared" si="78"/>
        <v>22.113954219241464</v>
      </c>
      <c r="M387" s="17">
        <f t="shared" si="79"/>
        <v>110.04342816939652</v>
      </c>
      <c r="N387" s="36">
        <f t="shared" si="84"/>
        <v>22.385686589401377</v>
      </c>
      <c r="O387" s="18"/>
      <c r="P387" s="19">
        <f t="shared" si="85"/>
        <v>26.529400003167858</v>
      </c>
      <c r="Q387" s="19"/>
      <c r="R387" s="38">
        <f t="shared" si="86"/>
        <v>2.4709335896387762E-2</v>
      </c>
      <c r="S387" s="16">
        <f t="shared" si="80"/>
        <v>1.0018532385921899</v>
      </c>
      <c r="T387" s="16">
        <f t="shared" si="82"/>
        <v>6.1100826022962309</v>
      </c>
      <c r="U387" s="22">
        <f t="shared" si="87"/>
        <v>4.2303858445506881E-2</v>
      </c>
      <c r="V387" s="22">
        <f t="shared" si="88"/>
        <v>1.2580760952309644E-2</v>
      </c>
      <c r="W387" s="22">
        <f t="shared" si="89"/>
        <v>2.9723097493197237E-2</v>
      </c>
      <c r="Z387" s="37"/>
      <c r="AA387" s="37"/>
    </row>
    <row r="388" spans="1:27">
      <c r="A388" s="61">
        <f t="shared" si="75"/>
        <v>974</v>
      </c>
      <c r="B388" s="13">
        <v>1902.08</v>
      </c>
      <c r="C388" s="14">
        <v>8.83</v>
      </c>
      <c r="D388" s="15">
        <v>0.32669999999999999</v>
      </c>
      <c r="E388" s="14">
        <v>0.5867</v>
      </c>
      <c r="F388" s="14">
        <v>8.0873811569999994</v>
      </c>
      <c r="G388" s="15">
        <f t="shared" si="83"/>
        <v>1902.6249999999714</v>
      </c>
      <c r="H388" s="16">
        <f>H381*5/12+H393*7/12</f>
        <v>3.25</v>
      </c>
      <c r="I388" s="15">
        <f t="shared" si="76"/>
        <v>343.11072782791081</v>
      </c>
      <c r="J388" s="15">
        <f t="shared" si="77"/>
        <v>12.694708355761998</v>
      </c>
      <c r="K388" s="17">
        <f t="shared" si="81"/>
        <v>1712.651408185638</v>
      </c>
      <c r="L388" s="15">
        <f t="shared" si="78"/>
        <v>22.79762899395643</v>
      </c>
      <c r="M388" s="17">
        <f t="shared" si="79"/>
        <v>113.79530930719295</v>
      </c>
      <c r="N388" s="36">
        <f t="shared" si="84"/>
        <v>23.168671834092873</v>
      </c>
      <c r="O388" s="18"/>
      <c r="P388" s="19">
        <f t="shared" si="85"/>
        <v>27.424898531949331</v>
      </c>
      <c r="Q388" s="19"/>
      <c r="R388" s="38">
        <f t="shared" si="86"/>
        <v>2.0595372474778412E-2</v>
      </c>
      <c r="S388" s="16">
        <f t="shared" si="80"/>
        <v>1.0018619716114121</v>
      </c>
      <c r="T388" s="16">
        <f t="shared" si="82"/>
        <v>6.193412920904672</v>
      </c>
      <c r="U388" s="22">
        <f t="shared" si="87"/>
        <v>3.9774394725456075E-2</v>
      </c>
      <c r="V388" s="22">
        <f t="shared" si="88"/>
        <v>1.0271060426152445E-2</v>
      </c>
      <c r="W388" s="22">
        <f t="shared" si="89"/>
        <v>2.950333429930363E-2</v>
      </c>
      <c r="Z388" s="37"/>
      <c r="AA388" s="37"/>
    </row>
    <row r="389" spans="1:27">
      <c r="A389" s="61">
        <f t="shared" si="75"/>
        <v>1004</v>
      </c>
      <c r="B389" s="13">
        <v>1902.09</v>
      </c>
      <c r="C389" s="14">
        <v>8.85</v>
      </c>
      <c r="D389" s="15">
        <v>0.32750000000000001</v>
      </c>
      <c r="E389" s="14">
        <v>0.59750000000000003</v>
      </c>
      <c r="F389" s="14">
        <v>8.18251405</v>
      </c>
      <c r="G389" s="15">
        <f t="shared" si="83"/>
        <v>1902.7083333333046</v>
      </c>
      <c r="H389" s="16">
        <f>H381*4/12+H393*8/12</f>
        <v>3.26</v>
      </c>
      <c r="I389" s="15">
        <f t="shared" si="76"/>
        <v>339.88970969136324</v>
      </c>
      <c r="J389" s="15">
        <f t="shared" si="77"/>
        <v>12.577839539426156</v>
      </c>
      <c r="K389" s="17">
        <f t="shared" si="81"/>
        <v>1701.8054633377058</v>
      </c>
      <c r="L389" s="15">
        <f t="shared" si="78"/>
        <v>22.947356106281308</v>
      </c>
      <c r="M389" s="17">
        <f t="shared" si="79"/>
        <v>114.89590557562479</v>
      </c>
      <c r="N389" s="36">
        <f t="shared" si="84"/>
        <v>22.856566381954504</v>
      </c>
      <c r="O389" s="18"/>
      <c r="P389" s="19">
        <f t="shared" si="85"/>
        <v>27.022746801512998</v>
      </c>
      <c r="Q389" s="19"/>
      <c r="R389" s="38">
        <f t="shared" si="86"/>
        <v>2.2266499788554071E-2</v>
      </c>
      <c r="S389" s="16">
        <f t="shared" si="80"/>
        <v>1.0018707043700679</v>
      </c>
      <c r="T389" s="16">
        <f t="shared" si="82"/>
        <v>6.1328039274505954</v>
      </c>
      <c r="U389" s="22">
        <f t="shared" si="87"/>
        <v>4.0367881670050343E-2</v>
      </c>
      <c r="V389" s="22">
        <f t="shared" si="88"/>
        <v>1.0339344178422971E-2</v>
      </c>
      <c r="W389" s="22">
        <f t="shared" si="89"/>
        <v>3.0028537491627372E-2</v>
      </c>
      <c r="Z389" s="37"/>
      <c r="AA389" s="37"/>
    </row>
    <row r="390" spans="1:27">
      <c r="A390" s="61">
        <f t="shared" si="75"/>
        <v>731</v>
      </c>
      <c r="B390" s="13">
        <v>1902.1</v>
      </c>
      <c r="C390" s="14">
        <v>8.57</v>
      </c>
      <c r="D390" s="15">
        <v>0.32829999999999998</v>
      </c>
      <c r="E390" s="14">
        <v>0.60829999999999995</v>
      </c>
      <c r="F390" s="14">
        <v>8.7534247930000006</v>
      </c>
      <c r="G390" s="15">
        <f t="shared" si="83"/>
        <v>1902.7916666666379</v>
      </c>
      <c r="H390" s="16">
        <f>H381*3/12+H393*9/12</f>
        <v>3.27</v>
      </c>
      <c r="I390" s="15">
        <f t="shared" si="76"/>
        <v>307.66941267990177</v>
      </c>
      <c r="J390" s="15">
        <f t="shared" si="77"/>
        <v>11.786215657270917</v>
      </c>
      <c r="K390" s="17">
        <f t="shared" si="81"/>
        <v>1545.3982854045855</v>
      </c>
      <c r="L390" s="15">
        <f t="shared" si="78"/>
        <v>21.838425173067005</v>
      </c>
      <c r="M390" s="17">
        <f t="shared" si="79"/>
        <v>109.69262275514696</v>
      </c>
      <c r="N390" s="36">
        <f t="shared" si="84"/>
        <v>20.604425401859817</v>
      </c>
      <c r="O390" s="18"/>
      <c r="P390" s="19">
        <f t="shared" si="85"/>
        <v>24.333335259523245</v>
      </c>
      <c r="Q390" s="19"/>
      <c r="R390" s="38">
        <f t="shared" si="86"/>
        <v>3.3791235498939545E-2</v>
      </c>
      <c r="S390" s="16">
        <f t="shared" si="80"/>
        <v>1.0018794368683519</v>
      </c>
      <c r="T390" s="16">
        <f t="shared" si="82"/>
        <v>5.7435381828533387</v>
      </c>
      <c r="U390" s="22">
        <f t="shared" si="87"/>
        <v>5.0657742190308941E-2</v>
      </c>
      <c r="V390" s="22">
        <f t="shared" si="88"/>
        <v>1.7051199726382027E-2</v>
      </c>
      <c r="W390" s="22">
        <f t="shared" si="89"/>
        <v>3.3606542463926914E-2</v>
      </c>
      <c r="Z390" s="37"/>
      <c r="AA390" s="37"/>
    </row>
    <row r="391" spans="1:27">
      <c r="A391" s="61">
        <f t="shared" si="75"/>
        <v>1065</v>
      </c>
      <c r="B391" s="13">
        <v>1902.11</v>
      </c>
      <c r="C391" s="14">
        <v>8.24</v>
      </c>
      <c r="D391" s="15">
        <v>0.32919999999999999</v>
      </c>
      <c r="E391" s="14">
        <v>0.61919999999999997</v>
      </c>
      <c r="F391" s="14">
        <v>8.4679289260000008</v>
      </c>
      <c r="G391" s="15">
        <f t="shared" si="83"/>
        <v>1902.8749999999711</v>
      </c>
      <c r="H391" s="16">
        <f>H381*2/12+H393*10/12</f>
        <v>3.2800000000000002</v>
      </c>
      <c r="I391" s="15">
        <f t="shared" si="76"/>
        <v>305.79579760634385</v>
      </c>
      <c r="J391" s="15">
        <f t="shared" si="77"/>
        <v>12.216987448059273</v>
      </c>
      <c r="K391" s="17">
        <f t="shared" si="81"/>
        <v>1541.1010142218086</v>
      </c>
      <c r="L391" s="15">
        <f t="shared" si="78"/>
        <v>22.979218189059235</v>
      </c>
      <c r="M391" s="17">
        <f t="shared" si="79"/>
        <v>115.80700825317278</v>
      </c>
      <c r="N391" s="36">
        <f t="shared" si="84"/>
        <v>20.408541255072183</v>
      </c>
      <c r="O391" s="18"/>
      <c r="P391" s="19">
        <f t="shared" si="85"/>
        <v>24.081790733787187</v>
      </c>
      <c r="Q391" s="19"/>
      <c r="R391" s="38">
        <f t="shared" si="86"/>
        <v>2.818889898377068E-2</v>
      </c>
      <c r="S391" s="16">
        <f t="shared" si="80"/>
        <v>1.0018881691064587</v>
      </c>
      <c r="T391" s="16">
        <f t="shared" si="82"/>
        <v>5.9483398882093548</v>
      </c>
      <c r="U391" s="22">
        <f t="shared" si="87"/>
        <v>5.019959701026866E-2</v>
      </c>
      <c r="V391" s="22">
        <f t="shared" si="88"/>
        <v>1.3562018219297034E-2</v>
      </c>
      <c r="W391" s="22">
        <f t="shared" si="89"/>
        <v>3.6637578790971626E-2</v>
      </c>
      <c r="Z391" s="37"/>
      <c r="AA391" s="37"/>
    </row>
    <row r="392" spans="1:27">
      <c r="A392" s="61">
        <f t="shared" si="75"/>
        <v>1096</v>
      </c>
      <c r="B392" s="13">
        <v>1902.12</v>
      </c>
      <c r="C392" s="14">
        <v>8.0500000000000007</v>
      </c>
      <c r="D392" s="15">
        <v>0.33</v>
      </c>
      <c r="E392" s="14">
        <v>0.63</v>
      </c>
      <c r="F392" s="14">
        <v>8.5630942149999996</v>
      </c>
      <c r="G392" s="15">
        <f t="shared" si="83"/>
        <v>1902.9583333333044</v>
      </c>
      <c r="H392" s="16">
        <f>H381*1/12+H393*11/12</f>
        <v>3.29</v>
      </c>
      <c r="I392" s="15">
        <f t="shared" si="76"/>
        <v>295.42460487806295</v>
      </c>
      <c r="J392" s="15">
        <f t="shared" si="77"/>
        <v>12.110573864566554</v>
      </c>
      <c r="K392" s="17">
        <f t="shared" si="81"/>
        <v>1493.9200056106558</v>
      </c>
      <c r="L392" s="15">
        <f t="shared" si="78"/>
        <v>23.120186468717964</v>
      </c>
      <c r="M392" s="17">
        <f t="shared" si="79"/>
        <v>116.91547869996434</v>
      </c>
      <c r="N392" s="36">
        <f t="shared" si="84"/>
        <v>19.633232126823845</v>
      </c>
      <c r="O392" s="18"/>
      <c r="P392" s="19">
        <f t="shared" si="85"/>
        <v>23.148327929237531</v>
      </c>
      <c r="Q392" s="19"/>
      <c r="R392" s="38">
        <f t="shared" si="86"/>
        <v>2.9881822071487311E-2</v>
      </c>
      <c r="S392" s="16">
        <f t="shared" si="80"/>
        <v>1.0018969010845831</v>
      </c>
      <c r="T392" s="16">
        <f t="shared" si="82"/>
        <v>5.8933401218439476</v>
      </c>
      <c r="U392" s="22">
        <f t="shared" si="87"/>
        <v>5.10898036602494E-2</v>
      </c>
      <c r="V392" s="22">
        <f t="shared" si="88"/>
        <v>1.5566176169387047E-2</v>
      </c>
      <c r="W392" s="22">
        <f t="shared" si="89"/>
        <v>3.5523627490862353E-2</v>
      </c>
      <c r="Z392" s="37"/>
      <c r="AA392" s="37"/>
    </row>
    <row r="393" spans="1:27">
      <c r="A393" s="61">
        <f t="shared" ref="A393:A456" si="90">EOMONTH(DATE(LEFT(B393,4),RIGHT(B393,2),1),0)</f>
        <v>1127</v>
      </c>
      <c r="B393" s="13">
        <v>1903.01</v>
      </c>
      <c r="C393" s="14">
        <v>8.4600000000000009</v>
      </c>
      <c r="D393" s="15">
        <v>0.33169999999999999</v>
      </c>
      <c r="E393" s="14">
        <v>0.62170000000000003</v>
      </c>
      <c r="F393" s="14">
        <v>8.6582595040000001</v>
      </c>
      <c r="G393" s="15">
        <f t="shared" si="83"/>
        <v>1903.0416666666376</v>
      </c>
      <c r="H393" s="16">
        <v>3.3</v>
      </c>
      <c r="I393" s="15">
        <f t="shared" ref="I393:I456" si="91">C393*$F$1852/F393</f>
        <v>307.05860326452063</v>
      </c>
      <c r="J393" s="15">
        <f t="shared" ref="J393:J456" si="92">D393*$F$1852/F393</f>
        <v>12.03916533130514</v>
      </c>
      <c r="K393" s="17">
        <f t="shared" si="81"/>
        <v>1557.8248342922</v>
      </c>
      <c r="L393" s="15">
        <f t="shared" ref="L393:L456" si="93">E393*$F$1852/F393</f>
        <v>22.564814852192963</v>
      </c>
      <c r="M393" s="17">
        <f t="shared" ref="M393:M456" si="94">L393*(K393/I393)</f>
        <v>114.47986991482988</v>
      </c>
      <c r="N393" s="36">
        <f t="shared" si="84"/>
        <v>20.318132053828496</v>
      </c>
      <c r="O393" s="18"/>
      <c r="P393" s="19">
        <f t="shared" si="85"/>
        <v>23.933621799528513</v>
      </c>
      <c r="Q393" s="19"/>
      <c r="R393" s="38">
        <f t="shared" si="86"/>
        <v>2.5461515467494582E-2</v>
      </c>
      <c r="S393" s="16">
        <f t="shared" ref="S393:S456" si="95">((H393/H394+H393/1200+((1+H394/1200)^(-119))*(1-H393/H394)))</f>
        <v>1.0020463053528761</v>
      </c>
      <c r="T393" s="16">
        <f t="shared" si="82"/>
        <v>5.8396210259463937</v>
      </c>
      <c r="U393" s="22">
        <f t="shared" si="87"/>
        <v>4.522865077921101E-2</v>
      </c>
      <c r="V393" s="22">
        <f t="shared" si="88"/>
        <v>1.5580471861217804E-2</v>
      </c>
      <c r="W393" s="22">
        <f t="shared" si="89"/>
        <v>2.9648178917993206E-2</v>
      </c>
      <c r="Z393" s="37"/>
      <c r="AA393" s="37"/>
    </row>
    <row r="394" spans="1:27">
      <c r="A394" s="61">
        <f t="shared" si="90"/>
        <v>1155</v>
      </c>
      <c r="B394" s="13">
        <v>1903.02</v>
      </c>
      <c r="C394" s="14">
        <v>8.41</v>
      </c>
      <c r="D394" s="15">
        <v>0.33329999999999999</v>
      </c>
      <c r="E394" s="14">
        <v>0.61329999999999996</v>
      </c>
      <c r="F394" s="14">
        <v>8.6582595040000001</v>
      </c>
      <c r="G394" s="15">
        <f t="shared" si="83"/>
        <v>1903.1249999999709</v>
      </c>
      <c r="H394" s="16">
        <f>H393*11/12+H405*1/12</f>
        <v>3.3083333333333331</v>
      </c>
      <c r="I394" s="15">
        <f t="shared" si="91"/>
        <v>305.24383610574682</v>
      </c>
      <c r="J394" s="15">
        <f t="shared" si="92"/>
        <v>12.097237880385899</v>
      </c>
      <c r="K394" s="17">
        <f t="shared" ref="K394:K457" si="96">K393*((I394+(J394/12))/I393)</f>
        <v>1553.7323216512843</v>
      </c>
      <c r="L394" s="15">
        <f t="shared" si="93"/>
        <v>22.259933969518968</v>
      </c>
      <c r="M394" s="17">
        <f t="shared" si="94"/>
        <v>113.30606811756633</v>
      </c>
      <c r="N394" s="36">
        <f t="shared" si="84"/>
        <v>20.107051517552808</v>
      </c>
      <c r="O394" s="18"/>
      <c r="P394" s="19">
        <f t="shared" si="85"/>
        <v>23.66850105217345</v>
      </c>
      <c r="Q394" s="19"/>
      <c r="R394" s="38">
        <f t="shared" si="86"/>
        <v>2.4686947627897797E-2</v>
      </c>
      <c r="S394" s="16">
        <f t="shared" si="95"/>
        <v>1.0020535263183528</v>
      </c>
      <c r="T394" s="16">
        <f t="shared" ref="T394:T457" si="97">T393*S393*F393/F394</f>
        <v>5.8515706737105555</v>
      </c>
      <c r="U394" s="22">
        <f t="shared" si="87"/>
        <v>4.2196792368550895E-2</v>
      </c>
      <c r="V394" s="22">
        <f t="shared" si="88"/>
        <v>1.5944643441854867E-2</v>
      </c>
      <c r="W394" s="22">
        <f t="shared" si="89"/>
        <v>2.6252148926696028E-2</v>
      </c>
      <c r="Z394" s="37"/>
      <c r="AA394" s="37"/>
    </row>
    <row r="395" spans="1:27">
      <c r="A395" s="61">
        <f t="shared" si="90"/>
        <v>1186</v>
      </c>
      <c r="B395" s="13">
        <v>1903.03</v>
      </c>
      <c r="C395" s="14">
        <v>8.08</v>
      </c>
      <c r="D395" s="15">
        <v>0.33500000000000002</v>
      </c>
      <c r="E395" s="14">
        <v>0.60499999999999998</v>
      </c>
      <c r="F395" s="14">
        <v>8.3728446279999993</v>
      </c>
      <c r="G395" s="15">
        <f t="shared" ref="G395:G458" si="98">G394+1/12</f>
        <v>1903.2083333333042</v>
      </c>
      <c r="H395" s="16">
        <f>H393*10/12+H405*2/12</f>
        <v>3.3166666666666664</v>
      </c>
      <c r="I395" s="15">
        <f t="shared" si="91"/>
        <v>303.26328420195796</v>
      </c>
      <c r="J395" s="15">
        <f t="shared" si="92"/>
        <v>12.573415867284151</v>
      </c>
      <c r="K395" s="17">
        <f t="shared" si="96"/>
        <v>1548.984410471267</v>
      </c>
      <c r="L395" s="15">
        <f t="shared" si="93"/>
        <v>22.707213730468389</v>
      </c>
      <c r="M395" s="17">
        <f t="shared" si="94"/>
        <v>115.98212479395008</v>
      </c>
      <c r="N395" s="36">
        <f t="shared" si="84"/>
        <v>19.884560384872842</v>
      </c>
      <c r="O395" s="18"/>
      <c r="P395" s="19">
        <f t="shared" si="85"/>
        <v>23.396709569309284</v>
      </c>
      <c r="Q395" s="19"/>
      <c r="R395" s="38">
        <f t="shared" si="86"/>
        <v>2.4210704457160573E-2</v>
      </c>
      <c r="S395" s="16">
        <f t="shared" si="95"/>
        <v>1.002060747133676</v>
      </c>
      <c r="T395" s="16">
        <f t="shared" si="97"/>
        <v>6.063465926948874</v>
      </c>
      <c r="U395" s="22">
        <f t="shared" si="87"/>
        <v>4.0994966820621981E-2</v>
      </c>
      <c r="V395" s="22">
        <f t="shared" si="88"/>
        <v>1.2905437447038093E-2</v>
      </c>
      <c r="W395" s="22">
        <f t="shared" si="89"/>
        <v>2.8089529373583888E-2</v>
      </c>
      <c r="Z395" s="37"/>
      <c r="AA395" s="37"/>
    </row>
    <row r="396" spans="1:27">
      <c r="A396" s="61">
        <f t="shared" si="90"/>
        <v>1216</v>
      </c>
      <c r="B396" s="13">
        <v>1903.04</v>
      </c>
      <c r="C396" s="14">
        <v>7.75</v>
      </c>
      <c r="D396" s="15">
        <v>0.3367</v>
      </c>
      <c r="E396" s="14">
        <v>0.59670000000000001</v>
      </c>
      <c r="F396" s="14">
        <v>8.3728446279999993</v>
      </c>
      <c r="G396" s="15">
        <f t="shared" si="98"/>
        <v>1903.2916666666374</v>
      </c>
      <c r="H396" s="16">
        <f>H393*9/12+H405*3/12</f>
        <v>3.3250000000000002</v>
      </c>
      <c r="I396" s="15">
        <f t="shared" si="91"/>
        <v>290.87753125806614</v>
      </c>
      <c r="J396" s="15">
        <f t="shared" si="92"/>
        <v>12.637221261237531</v>
      </c>
      <c r="K396" s="17">
        <f t="shared" si="96"/>
        <v>1491.1003839194875</v>
      </c>
      <c r="L396" s="15">
        <f t="shared" si="93"/>
        <v>22.395693277637172</v>
      </c>
      <c r="M396" s="17">
        <f t="shared" si="94"/>
        <v>114.80510955932365</v>
      </c>
      <c r="N396" s="36">
        <f t="shared" si="84"/>
        <v>18.980022601826271</v>
      </c>
      <c r="O396" s="18"/>
      <c r="P396" s="19">
        <f t="shared" si="85"/>
        <v>22.326326741828471</v>
      </c>
      <c r="Q396" s="19"/>
      <c r="R396" s="38">
        <f t="shared" si="86"/>
        <v>2.7760581705718157E-2</v>
      </c>
      <c r="S396" s="16">
        <f t="shared" si="95"/>
        <v>1.0020679677989401</v>
      </c>
      <c r="T396" s="16">
        <f t="shared" si="97"/>
        <v>6.0759611969779757</v>
      </c>
      <c r="U396" s="22">
        <f t="shared" si="87"/>
        <v>4.532286319317258E-2</v>
      </c>
      <c r="V396" s="22">
        <f t="shared" si="88"/>
        <v>1.3263567777560104E-2</v>
      </c>
      <c r="W396" s="22">
        <f t="shared" si="89"/>
        <v>3.2059295415612477E-2</v>
      </c>
      <c r="Z396" s="37"/>
      <c r="AA396" s="37"/>
    </row>
    <row r="397" spans="1:27">
      <c r="A397" s="61">
        <f t="shared" si="90"/>
        <v>1247</v>
      </c>
      <c r="B397" s="13">
        <v>1903.05</v>
      </c>
      <c r="C397" s="14">
        <v>7.6</v>
      </c>
      <c r="D397" s="15">
        <v>0.33829999999999999</v>
      </c>
      <c r="E397" s="14">
        <v>0.58830000000000005</v>
      </c>
      <c r="F397" s="14">
        <v>8.18251405</v>
      </c>
      <c r="G397" s="15">
        <f t="shared" si="98"/>
        <v>1903.3749999999707</v>
      </c>
      <c r="H397" s="16">
        <f>H393*8/12+H405*4/12</f>
        <v>3.333333333333333</v>
      </c>
      <c r="I397" s="15">
        <f t="shared" si="91"/>
        <v>291.88268854851532</v>
      </c>
      <c r="J397" s="15">
        <f t="shared" si="92"/>
        <v>12.99262020210036</v>
      </c>
      <c r="K397" s="17">
        <f t="shared" si="96"/>
        <v>1501.8032806191602</v>
      </c>
      <c r="L397" s="15">
        <f t="shared" si="93"/>
        <v>22.594024430669947</v>
      </c>
      <c r="M397" s="17">
        <f t="shared" si="94"/>
        <v>116.25143026161213</v>
      </c>
      <c r="N397" s="36">
        <f t="shared" si="84"/>
        <v>18.954858723039873</v>
      </c>
      <c r="O397" s="18"/>
      <c r="P397" s="19">
        <f t="shared" si="85"/>
        <v>22.294345532415097</v>
      </c>
      <c r="Q397" s="19"/>
      <c r="R397" s="38">
        <f t="shared" si="86"/>
        <v>2.6681724642753743E-2</v>
      </c>
      <c r="S397" s="16">
        <f t="shared" si="95"/>
        <v>1.0020751883142376</v>
      </c>
      <c r="T397" s="16">
        <f t="shared" si="97"/>
        <v>6.2301491504801216</v>
      </c>
      <c r="U397" s="22">
        <f t="shared" si="87"/>
        <v>4.3243519709970091E-2</v>
      </c>
      <c r="V397" s="22">
        <f t="shared" si="88"/>
        <v>1.2328983172058772E-2</v>
      </c>
      <c r="W397" s="22">
        <f t="shared" si="89"/>
        <v>3.0914536537911319E-2</v>
      </c>
      <c r="Z397" s="37"/>
      <c r="AA397" s="37"/>
    </row>
    <row r="398" spans="1:27">
      <c r="A398" s="61">
        <f t="shared" si="90"/>
        <v>1277</v>
      </c>
      <c r="B398" s="13">
        <v>1903.06</v>
      </c>
      <c r="C398" s="14">
        <v>7.18</v>
      </c>
      <c r="D398" s="15">
        <v>0.34</v>
      </c>
      <c r="E398" s="14">
        <v>0.57999999999999996</v>
      </c>
      <c r="F398" s="14">
        <v>8.18251405</v>
      </c>
      <c r="G398" s="15">
        <f t="shared" si="98"/>
        <v>1903.4583333333039</v>
      </c>
      <c r="H398" s="16">
        <f>H393*7/12+H405*5/12</f>
        <v>3.3416666666666668</v>
      </c>
      <c r="I398" s="15">
        <f t="shared" si="91"/>
        <v>275.75232944451841</v>
      </c>
      <c r="J398" s="15">
        <f t="shared" si="92"/>
        <v>13.057909750854634</v>
      </c>
      <c r="K398" s="17">
        <f t="shared" si="96"/>
        <v>1424.4077168153219</v>
      </c>
      <c r="L398" s="15">
        <f t="shared" si="93"/>
        <v>22.275257810281431</v>
      </c>
      <c r="M398" s="17">
        <f t="shared" si="94"/>
        <v>115.06357601015135</v>
      </c>
      <c r="N398" s="36">
        <f t="shared" si="84"/>
        <v>17.818551722968518</v>
      </c>
      <c r="O398" s="18"/>
      <c r="P398" s="19">
        <f t="shared" si="85"/>
        <v>20.961154591653784</v>
      </c>
      <c r="Q398" s="19"/>
      <c r="R398" s="38">
        <f t="shared" si="86"/>
        <v>3.2516124608077894E-2</v>
      </c>
      <c r="S398" s="16">
        <f t="shared" si="95"/>
        <v>1.0020824086796625</v>
      </c>
      <c r="T398" s="16">
        <f t="shared" si="97"/>
        <v>6.2430778831931555</v>
      </c>
      <c r="U398" s="22">
        <f t="shared" si="87"/>
        <v>4.2822850768602816E-2</v>
      </c>
      <c r="V398" s="22">
        <f t="shared" si="88"/>
        <v>1.1643707225901911E-2</v>
      </c>
      <c r="W398" s="22">
        <f t="shared" si="89"/>
        <v>3.1179143542700904E-2</v>
      </c>
      <c r="Z398" s="37"/>
      <c r="AA398" s="37"/>
    </row>
    <row r="399" spans="1:27">
      <c r="A399" s="61">
        <f t="shared" si="90"/>
        <v>1308</v>
      </c>
      <c r="B399" s="13">
        <v>1903.07</v>
      </c>
      <c r="C399" s="14">
        <v>6.85</v>
      </c>
      <c r="D399" s="15">
        <v>0.3417</v>
      </c>
      <c r="E399" s="14">
        <v>0.57169999999999999</v>
      </c>
      <c r="F399" s="14">
        <v>8.18251405</v>
      </c>
      <c r="G399" s="15">
        <f t="shared" si="98"/>
        <v>1903.5416666666372</v>
      </c>
      <c r="H399" s="16">
        <f>H393*6/12+H405*6/12</f>
        <v>3.3499999999999996</v>
      </c>
      <c r="I399" s="15">
        <f t="shared" si="91"/>
        <v>263.07847586280661</v>
      </c>
      <c r="J399" s="15">
        <f t="shared" si="92"/>
        <v>13.123199299608906</v>
      </c>
      <c r="K399" s="17">
        <f t="shared" si="96"/>
        <v>1364.5895362007343</v>
      </c>
      <c r="L399" s="15">
        <f t="shared" si="93"/>
        <v>21.956491189892922</v>
      </c>
      <c r="M399" s="17">
        <f t="shared" si="94"/>
        <v>113.888443481162</v>
      </c>
      <c r="N399" s="36">
        <f t="shared" si="84"/>
        <v>16.918178414766665</v>
      </c>
      <c r="O399" s="18"/>
      <c r="P399" s="19">
        <f t="shared" si="85"/>
        <v>19.910404565550831</v>
      </c>
      <c r="Q399" s="19"/>
      <c r="R399" s="38">
        <f t="shared" si="86"/>
        <v>3.8045952444353763E-2</v>
      </c>
      <c r="S399" s="16">
        <f t="shared" si="95"/>
        <v>1.0020896288953078</v>
      </c>
      <c r="T399" s="16">
        <f t="shared" si="97"/>
        <v>6.256078522764926</v>
      </c>
      <c r="U399" s="22">
        <f t="shared" si="87"/>
        <v>4.8160533868105038E-2</v>
      </c>
      <c r="V399" s="22">
        <f t="shared" si="88"/>
        <v>1.0966888103656869E-2</v>
      </c>
      <c r="W399" s="22">
        <f t="shared" si="89"/>
        <v>3.7193645764448169E-2</v>
      </c>
      <c r="Z399" s="37"/>
      <c r="AA399" s="37"/>
    </row>
    <row r="400" spans="1:27">
      <c r="A400" s="61">
        <f t="shared" si="90"/>
        <v>1339</v>
      </c>
      <c r="B400" s="13">
        <v>1903.08</v>
      </c>
      <c r="C400" s="14">
        <v>6.63</v>
      </c>
      <c r="D400" s="15">
        <v>0.34329999999999999</v>
      </c>
      <c r="E400" s="14">
        <v>0.56330000000000002</v>
      </c>
      <c r="F400" s="14">
        <v>8.18251405</v>
      </c>
      <c r="G400" s="15">
        <f t="shared" si="98"/>
        <v>1903.6249999999704</v>
      </c>
      <c r="H400" s="16">
        <f>H393*5/12+H405*7/12</f>
        <v>3.3583333333333334</v>
      </c>
      <c r="I400" s="15">
        <f t="shared" si="91"/>
        <v>254.62924014166535</v>
      </c>
      <c r="J400" s="15">
        <f t="shared" si="92"/>
        <v>13.184648286671752</v>
      </c>
      <c r="K400" s="17">
        <f t="shared" si="96"/>
        <v>1326.4623733322155</v>
      </c>
      <c r="L400" s="15">
        <f t="shared" si="93"/>
        <v>21.633884007812984</v>
      </c>
      <c r="M400" s="17">
        <f t="shared" si="94"/>
        <v>112.69928429834646</v>
      </c>
      <c r="N400" s="36">
        <f t="shared" si="84"/>
        <v>16.299118790903499</v>
      </c>
      <c r="O400" s="18"/>
      <c r="P400" s="19">
        <f t="shared" si="85"/>
        <v>19.194017449266088</v>
      </c>
      <c r="Q400" s="19"/>
      <c r="R400" s="38">
        <f t="shared" si="86"/>
        <v>4.4293346247704909E-2</v>
      </c>
      <c r="S400" s="16">
        <f t="shared" si="95"/>
        <v>1.0020968489612667</v>
      </c>
      <c r="T400" s="16">
        <f t="shared" si="97"/>
        <v>6.2691514052174107</v>
      </c>
      <c r="U400" s="22">
        <f t="shared" si="87"/>
        <v>5.4409472760096111E-2</v>
      </c>
      <c r="V400" s="22">
        <f t="shared" si="88"/>
        <v>1.1314192453266925E-2</v>
      </c>
      <c r="W400" s="22">
        <f t="shared" si="89"/>
        <v>4.3095280306829187E-2</v>
      </c>
      <c r="Z400" s="37"/>
      <c r="AA400" s="37"/>
    </row>
    <row r="401" spans="1:27">
      <c r="A401" s="61">
        <f t="shared" si="90"/>
        <v>1369</v>
      </c>
      <c r="B401" s="13">
        <v>1903.09</v>
      </c>
      <c r="C401" s="14">
        <v>6.47</v>
      </c>
      <c r="D401" s="15">
        <v>0.34499999999999997</v>
      </c>
      <c r="E401" s="14">
        <v>0.55500000000000005</v>
      </c>
      <c r="F401" s="14">
        <v>8.2776793390000005</v>
      </c>
      <c r="G401" s="15">
        <f t="shared" si="98"/>
        <v>1903.7083333333037</v>
      </c>
      <c r="H401" s="16">
        <f>H393*4/12+H405*8/12</f>
        <v>3.3666666666666663</v>
      </c>
      <c r="I401" s="15">
        <f t="shared" si="91"/>
        <v>245.62761273205206</v>
      </c>
      <c r="J401" s="15">
        <f t="shared" si="92"/>
        <v>13.097608406886856</v>
      </c>
      <c r="K401" s="17">
        <f t="shared" si="96"/>
        <v>1285.2552847142479</v>
      </c>
      <c r="L401" s="15">
        <f t="shared" si="93"/>
        <v>21.070065698035378</v>
      </c>
      <c r="M401" s="17">
        <f t="shared" si="94"/>
        <v>110.24987372742004</v>
      </c>
      <c r="N401" s="36">
        <f t="shared" si="84"/>
        <v>15.654359115196918</v>
      </c>
      <c r="O401" s="18"/>
      <c r="P401" s="19">
        <f t="shared" si="85"/>
        <v>18.449326201499161</v>
      </c>
      <c r="Q401" s="19"/>
      <c r="R401" s="38">
        <f t="shared" si="86"/>
        <v>4.382261855560593E-2</v>
      </c>
      <c r="S401" s="16">
        <f t="shared" si="95"/>
        <v>1.0021040688776328</v>
      </c>
      <c r="T401" s="16">
        <f t="shared" si="97"/>
        <v>6.2100717230341722</v>
      </c>
      <c r="U401" s="22">
        <f t="shared" si="87"/>
        <v>5.8170825099268963E-2</v>
      </c>
      <c r="V401" s="22">
        <f t="shared" si="88"/>
        <v>1.1812143966502653E-2</v>
      </c>
      <c r="W401" s="22">
        <f t="shared" si="89"/>
        <v>4.6358681132766311E-2</v>
      </c>
      <c r="Z401" s="37"/>
      <c r="AA401" s="37"/>
    </row>
    <row r="402" spans="1:27">
      <c r="A402" s="61">
        <f t="shared" si="90"/>
        <v>1096</v>
      </c>
      <c r="B402" s="13">
        <v>1903.1</v>
      </c>
      <c r="C402" s="14">
        <v>6.26</v>
      </c>
      <c r="D402" s="15">
        <v>0.34670000000000001</v>
      </c>
      <c r="E402" s="14">
        <v>0.54669999999999996</v>
      </c>
      <c r="F402" s="14">
        <v>8.18251405</v>
      </c>
      <c r="G402" s="15">
        <f t="shared" si="98"/>
        <v>1903.791666666637</v>
      </c>
      <c r="H402" s="16">
        <f>H393*3/12+H405*9/12</f>
        <v>3.3749999999999996</v>
      </c>
      <c r="I402" s="15">
        <f t="shared" si="91"/>
        <v>240.41916188338237</v>
      </c>
      <c r="J402" s="15">
        <f t="shared" si="92"/>
        <v>13.315227384180298</v>
      </c>
      <c r="K402" s="17">
        <f t="shared" si="96"/>
        <v>1263.8079127232043</v>
      </c>
      <c r="L402" s="15">
        <f t="shared" si="93"/>
        <v>20.996350767035963</v>
      </c>
      <c r="M402" s="17">
        <f t="shared" si="94"/>
        <v>110.37121180283957</v>
      </c>
      <c r="N402" s="36">
        <f t="shared" si="84"/>
        <v>15.252943825778841</v>
      </c>
      <c r="O402" s="18"/>
      <c r="P402" s="19">
        <f t="shared" si="85"/>
        <v>17.996685085169752</v>
      </c>
      <c r="Q402" s="19"/>
      <c r="R402" s="38">
        <f t="shared" si="86"/>
        <v>4.2926511072521607E-2</v>
      </c>
      <c r="S402" s="16">
        <f t="shared" si="95"/>
        <v>1.0021112886444992</v>
      </c>
      <c r="T402" s="16">
        <f t="shared" si="97"/>
        <v>6.2955152541512192</v>
      </c>
      <c r="U402" s="22">
        <f t="shared" si="87"/>
        <v>5.7059715821273338E-2</v>
      </c>
      <c r="V402" s="22">
        <f t="shared" si="88"/>
        <v>1.0984966738773583E-2</v>
      </c>
      <c r="W402" s="22">
        <f t="shared" si="89"/>
        <v>4.6074749082499755E-2</v>
      </c>
      <c r="Z402" s="37"/>
      <c r="AA402" s="37"/>
    </row>
    <row r="403" spans="1:27">
      <c r="A403" s="61">
        <f t="shared" si="90"/>
        <v>1430</v>
      </c>
      <c r="B403" s="13">
        <v>1903.11</v>
      </c>
      <c r="C403" s="14">
        <v>6.28</v>
      </c>
      <c r="D403" s="15">
        <v>0.3483</v>
      </c>
      <c r="E403" s="14">
        <v>0.5383</v>
      </c>
      <c r="F403" s="14">
        <v>8.0873811569999994</v>
      </c>
      <c r="G403" s="15">
        <f t="shared" si="98"/>
        <v>1903.8749999999702</v>
      </c>
      <c r="H403" s="16">
        <f>H393*2/12+H405*10/12</f>
        <v>3.3833333333333333</v>
      </c>
      <c r="I403" s="15">
        <f t="shared" si="91"/>
        <v>244.02439079946544</v>
      </c>
      <c r="J403" s="15">
        <f t="shared" si="92"/>
        <v>13.534027916473535</v>
      </c>
      <c r="K403" s="17">
        <f t="shared" si="96"/>
        <v>1288.6881444628596</v>
      </c>
      <c r="L403" s="15">
        <f t="shared" si="93"/>
        <v>20.916931459769465</v>
      </c>
      <c r="M403" s="17">
        <f t="shared" si="94"/>
        <v>110.46191531279574</v>
      </c>
      <c r="N403" s="36">
        <f t="shared" si="84"/>
        <v>15.407877534297896</v>
      </c>
      <c r="O403" s="18"/>
      <c r="P403" s="19">
        <f t="shared" si="85"/>
        <v>18.201733318104161</v>
      </c>
      <c r="Q403" s="19"/>
      <c r="R403" s="38">
        <f t="shared" si="86"/>
        <v>4.3663530682750328E-2</v>
      </c>
      <c r="S403" s="16">
        <f t="shared" si="95"/>
        <v>1.0021185082619586</v>
      </c>
      <c r="T403" s="16">
        <f t="shared" si="97"/>
        <v>6.3830182019043216</v>
      </c>
      <c r="U403" s="22">
        <f t="shared" si="87"/>
        <v>5.1762194501096204E-2</v>
      </c>
      <c r="V403" s="22">
        <f t="shared" si="88"/>
        <v>9.1380495102946213E-3</v>
      </c>
      <c r="W403" s="22">
        <f t="shared" si="89"/>
        <v>4.2624144990801582E-2</v>
      </c>
      <c r="Z403" s="37"/>
      <c r="AA403" s="37"/>
    </row>
    <row r="404" spans="1:27">
      <c r="A404" s="61">
        <f t="shared" si="90"/>
        <v>1461</v>
      </c>
      <c r="B404" s="13">
        <v>1903.12</v>
      </c>
      <c r="C404" s="14">
        <v>6.57</v>
      </c>
      <c r="D404" s="15">
        <v>0.35</v>
      </c>
      <c r="E404" s="14">
        <v>0.53</v>
      </c>
      <c r="F404" s="14">
        <v>8.0873811569999994</v>
      </c>
      <c r="G404" s="15">
        <f t="shared" si="98"/>
        <v>1903.9583333333035</v>
      </c>
      <c r="H404" s="16">
        <f>H393*1/12+H405*11/12</f>
        <v>3.3916666666666666</v>
      </c>
      <c r="I404" s="15">
        <f t="shared" si="91"/>
        <v>255.2930330497592</v>
      </c>
      <c r="J404" s="15">
        <f t="shared" si="92"/>
        <v>13.6000854744925</v>
      </c>
      <c r="K404" s="17">
        <f t="shared" si="96"/>
        <v>1354.1827781318184</v>
      </c>
      <c r="L404" s="15">
        <f t="shared" si="93"/>
        <v>20.594415147088643</v>
      </c>
      <c r="M404" s="17">
        <f t="shared" si="94"/>
        <v>109.24153309130347</v>
      </c>
      <c r="N404" s="36">
        <f t="shared" si="84"/>
        <v>16.042894140050141</v>
      </c>
      <c r="O404" s="18"/>
      <c r="P404" s="19">
        <f t="shared" si="85"/>
        <v>18.972073171795227</v>
      </c>
      <c r="Q404" s="19"/>
      <c r="R404" s="38">
        <f t="shared" si="86"/>
        <v>4.2371395043465855E-2</v>
      </c>
      <c r="S404" s="16">
        <f t="shared" si="95"/>
        <v>1.0021257277301043</v>
      </c>
      <c r="T404" s="16">
        <f t="shared" si="97"/>
        <v>6.396540678701288</v>
      </c>
      <c r="U404" s="22">
        <f t="shared" si="87"/>
        <v>4.7992793357410246E-2</v>
      </c>
      <c r="V404" s="22">
        <f t="shared" si="88"/>
        <v>1.0479569279762124E-2</v>
      </c>
      <c r="W404" s="22">
        <f t="shared" si="89"/>
        <v>3.7513224077648122E-2</v>
      </c>
      <c r="Z404" s="37"/>
      <c r="AA404" s="37"/>
    </row>
    <row r="405" spans="1:27">
      <c r="A405" s="61">
        <f t="shared" si="90"/>
        <v>1492</v>
      </c>
      <c r="B405" s="13">
        <v>1904.01</v>
      </c>
      <c r="C405" s="14">
        <v>6.68</v>
      </c>
      <c r="D405" s="15">
        <v>0.34670000000000001</v>
      </c>
      <c r="E405" s="14">
        <v>0.52669999999999995</v>
      </c>
      <c r="F405" s="14">
        <v>8.2776793390000005</v>
      </c>
      <c r="G405" s="15">
        <f t="shared" si="98"/>
        <v>1904.0416666666367</v>
      </c>
      <c r="H405" s="16">
        <v>3.4</v>
      </c>
      <c r="I405" s="15">
        <f t="shared" si="91"/>
        <v>253.60007002320054</v>
      </c>
      <c r="J405" s="15">
        <f t="shared" si="92"/>
        <v>13.16214734686282</v>
      </c>
      <c r="K405" s="17">
        <f t="shared" si="96"/>
        <v>1351.0207179432844</v>
      </c>
      <c r="L405" s="15">
        <f t="shared" si="93"/>
        <v>19.995682167847267</v>
      </c>
      <c r="M405" s="17">
        <f t="shared" si="94"/>
        <v>106.52434313483953</v>
      </c>
      <c r="N405" s="36">
        <f t="shared" si="84"/>
        <v>15.861833914033635</v>
      </c>
      <c r="O405" s="18"/>
      <c r="P405" s="19">
        <f t="shared" si="85"/>
        <v>18.777066213619012</v>
      </c>
      <c r="Q405" s="19"/>
      <c r="R405" s="38">
        <f t="shared" si="86"/>
        <v>4.8148955439236488E-2</v>
      </c>
      <c r="S405" s="16">
        <f t="shared" si="95"/>
        <v>1.0022729803355197</v>
      </c>
      <c r="T405" s="16">
        <f t="shared" si="97"/>
        <v>6.2627732980656674</v>
      </c>
      <c r="U405" s="22">
        <f t="shared" si="87"/>
        <v>5.2959499179029867E-2</v>
      </c>
      <c r="V405" s="22">
        <f t="shared" si="88"/>
        <v>1.3167700236935698E-2</v>
      </c>
      <c r="W405" s="22">
        <f t="shared" si="89"/>
        <v>3.979179894209417E-2</v>
      </c>
      <c r="Z405" s="37"/>
      <c r="AA405" s="37"/>
    </row>
    <row r="406" spans="1:27">
      <c r="A406" s="61">
        <f t="shared" si="90"/>
        <v>1521</v>
      </c>
      <c r="B406" s="13">
        <v>1904.02</v>
      </c>
      <c r="C406" s="14">
        <v>6.5</v>
      </c>
      <c r="D406" s="15">
        <v>0.34329999999999999</v>
      </c>
      <c r="E406" s="14">
        <v>0.52329999999999999</v>
      </c>
      <c r="F406" s="14">
        <v>8.4679289260000008</v>
      </c>
      <c r="G406" s="15">
        <f t="shared" si="98"/>
        <v>1904.12499999997</v>
      </c>
      <c r="H406" s="16">
        <f>H405*11/12+H417*1/12</f>
        <v>3.4066666666666667</v>
      </c>
      <c r="I406" s="15">
        <f t="shared" si="91"/>
        <v>241.22241316034405</v>
      </c>
      <c r="J406" s="15">
        <f t="shared" si="92"/>
        <v>12.740254528914788</v>
      </c>
      <c r="K406" s="17">
        <f t="shared" si="96"/>
        <v>1290.7363949084215</v>
      </c>
      <c r="L406" s="15">
        <f t="shared" si="93"/>
        <v>19.420259816432008</v>
      </c>
      <c r="M406" s="17">
        <f t="shared" si="94"/>
        <v>103.91420853162724</v>
      </c>
      <c r="N406" s="36">
        <f t="shared" si="84"/>
        <v>15.021498380331433</v>
      </c>
      <c r="O406" s="18"/>
      <c r="P406" s="19">
        <f t="shared" si="85"/>
        <v>17.803035506120377</v>
      </c>
      <c r="Q406" s="19"/>
      <c r="R406" s="38">
        <f t="shared" si="86"/>
        <v>5.5357023109160595E-2</v>
      </c>
      <c r="S406" s="16">
        <f t="shared" si="95"/>
        <v>1.0022787117439262</v>
      </c>
      <c r="T406" s="16">
        <f t="shared" si="97"/>
        <v>6.1359824441953936</v>
      </c>
      <c r="U406" s="22">
        <f t="shared" si="87"/>
        <v>6.0712674787184229E-2</v>
      </c>
      <c r="V406" s="22">
        <f t="shared" si="88"/>
        <v>1.6559863540962727E-2</v>
      </c>
      <c r="W406" s="22">
        <f t="shared" si="89"/>
        <v>4.4152811246221502E-2</v>
      </c>
      <c r="Z406" s="37"/>
      <c r="AA406" s="37"/>
    </row>
    <row r="407" spans="1:27">
      <c r="A407" s="61">
        <f t="shared" si="90"/>
        <v>1552</v>
      </c>
      <c r="B407" s="13">
        <v>1904.03</v>
      </c>
      <c r="C407" s="14">
        <v>6.48</v>
      </c>
      <c r="D407" s="15">
        <v>0.34</v>
      </c>
      <c r="E407" s="14">
        <v>0.52</v>
      </c>
      <c r="F407" s="14">
        <v>8.3728446279999993</v>
      </c>
      <c r="G407" s="15">
        <f t="shared" si="98"/>
        <v>1904.2083333333032</v>
      </c>
      <c r="H407" s="16">
        <f>H405*10/12+H417*2/12</f>
        <v>3.4133333333333336</v>
      </c>
      <c r="I407" s="15">
        <f t="shared" si="91"/>
        <v>243.21114871642177</v>
      </c>
      <c r="J407" s="15">
        <f t="shared" si="92"/>
        <v>12.76107879067645</v>
      </c>
      <c r="K407" s="17">
        <f t="shared" si="96"/>
        <v>1307.067930522863</v>
      </c>
      <c r="L407" s="15">
        <f t="shared" si="93"/>
        <v>19.516944032799277</v>
      </c>
      <c r="M407" s="17">
        <f t="shared" si="94"/>
        <v>104.88816726418035</v>
      </c>
      <c r="N407" s="36">
        <f t="shared" si="84"/>
        <v>15.081930176258863</v>
      </c>
      <c r="O407" s="18"/>
      <c r="P407" s="19">
        <f t="shared" si="85"/>
        <v>17.896547323807194</v>
      </c>
      <c r="Q407" s="19"/>
      <c r="R407" s="38">
        <f t="shared" si="86"/>
        <v>5.6792722066092108E-2</v>
      </c>
      <c r="S407" s="16">
        <f t="shared" si="95"/>
        <v>1.0022844430760081</v>
      </c>
      <c r="T407" s="16">
        <f t="shared" si="97"/>
        <v>6.2198052477957502</v>
      </c>
      <c r="U407" s="22">
        <f t="shared" si="87"/>
        <v>5.7855251797339191E-2</v>
      </c>
      <c r="V407" s="22">
        <f t="shared" si="88"/>
        <v>1.5478709372075405E-2</v>
      </c>
      <c r="W407" s="22">
        <f t="shared" si="89"/>
        <v>4.2376542425263786E-2</v>
      </c>
      <c r="Z407" s="37"/>
      <c r="AA407" s="37"/>
    </row>
    <row r="408" spans="1:27">
      <c r="A408" s="61">
        <f t="shared" si="90"/>
        <v>1582</v>
      </c>
      <c r="B408" s="13">
        <v>1904.04</v>
      </c>
      <c r="C408" s="14">
        <v>6.64</v>
      </c>
      <c r="D408" s="15">
        <v>0.3367</v>
      </c>
      <c r="E408" s="14">
        <v>0.51670000000000005</v>
      </c>
      <c r="F408" s="14">
        <v>8.2776793390000005</v>
      </c>
      <c r="G408" s="15">
        <f t="shared" si="98"/>
        <v>1904.2916666666365</v>
      </c>
      <c r="H408" s="16">
        <f>H405*9/12+H417*3/12</f>
        <v>3.42</v>
      </c>
      <c r="I408" s="15">
        <f t="shared" si="91"/>
        <v>252.08150672964848</v>
      </c>
      <c r="J408" s="15">
        <f t="shared" si="92"/>
        <v>12.782506523474796</v>
      </c>
      <c r="K408" s="17">
        <f t="shared" si="96"/>
        <v>1360.4637593006989</v>
      </c>
      <c r="L408" s="15">
        <f t="shared" si="93"/>
        <v>19.616041344459244</v>
      </c>
      <c r="M408" s="17">
        <f t="shared" si="94"/>
        <v>105.86620849859506</v>
      </c>
      <c r="N408" s="36">
        <f t="shared" si="84"/>
        <v>15.565490611691484</v>
      </c>
      <c r="O408" s="18"/>
      <c r="P408" s="19">
        <f t="shared" si="85"/>
        <v>18.490327058739748</v>
      </c>
      <c r="Q408" s="19"/>
      <c r="R408" s="38">
        <f t="shared" si="86"/>
        <v>5.3495648241962672E-2</v>
      </c>
      <c r="S408" s="16">
        <f t="shared" si="95"/>
        <v>1.0022901743318027</v>
      </c>
      <c r="T408" s="16">
        <f t="shared" si="97"/>
        <v>6.3056840955359981</v>
      </c>
      <c r="U408" s="22">
        <f t="shared" si="87"/>
        <v>5.2630836776946133E-2</v>
      </c>
      <c r="V408" s="22">
        <f t="shared" si="88"/>
        <v>1.5414992283073303E-2</v>
      </c>
      <c r="W408" s="22">
        <f t="shared" si="89"/>
        <v>3.7215844493872829E-2</v>
      </c>
      <c r="Z408" s="37"/>
      <c r="AA408" s="37"/>
    </row>
    <row r="409" spans="1:27">
      <c r="A409" s="61">
        <f t="shared" si="90"/>
        <v>1613</v>
      </c>
      <c r="B409" s="13">
        <v>1904.05</v>
      </c>
      <c r="C409" s="14">
        <v>6.5</v>
      </c>
      <c r="D409" s="15">
        <v>0.33329999999999999</v>
      </c>
      <c r="E409" s="14">
        <v>0.51329999999999998</v>
      </c>
      <c r="F409" s="14">
        <v>8.0873811569999994</v>
      </c>
      <c r="G409" s="15">
        <f t="shared" si="98"/>
        <v>1904.3749999999698</v>
      </c>
      <c r="H409" s="16">
        <f>H405*8/12+H417*4/12</f>
        <v>3.4266666666666667</v>
      </c>
      <c r="I409" s="15">
        <f t="shared" si="91"/>
        <v>252.57301595486072</v>
      </c>
      <c r="J409" s="15">
        <f t="shared" si="92"/>
        <v>12.951167110423857</v>
      </c>
      <c r="K409" s="17">
        <f t="shared" si="96"/>
        <v>1368.9410965470997</v>
      </c>
      <c r="L409" s="15">
        <f t="shared" si="93"/>
        <v>19.945496783020001</v>
      </c>
      <c r="M409" s="17">
        <f t="shared" si="94"/>
        <v>108.10422536271173</v>
      </c>
      <c r="N409" s="36">
        <f t="shared" si="84"/>
        <v>15.525820896254633</v>
      </c>
      <c r="O409" s="18"/>
      <c r="P409" s="19">
        <f t="shared" si="85"/>
        <v>18.464783283770853</v>
      </c>
      <c r="Q409" s="19"/>
      <c r="R409" s="38">
        <f t="shared" si="86"/>
        <v>5.1215587134438564E-2</v>
      </c>
      <c r="S409" s="16">
        <f t="shared" si="95"/>
        <v>1.0022959055113485</v>
      </c>
      <c r="T409" s="16">
        <f t="shared" si="97"/>
        <v>6.4688394013659458</v>
      </c>
      <c r="U409" s="22">
        <f t="shared" si="87"/>
        <v>5.2042026397903784E-2</v>
      </c>
      <c r="V409" s="22">
        <f t="shared" si="88"/>
        <v>1.2094047598224078E-2</v>
      </c>
      <c r="W409" s="22">
        <f t="shared" si="89"/>
        <v>3.9947978799679706E-2</v>
      </c>
      <c r="Z409" s="37"/>
      <c r="AA409" s="37"/>
    </row>
    <row r="410" spans="1:27">
      <c r="A410" s="61">
        <f t="shared" si="90"/>
        <v>1643</v>
      </c>
      <c r="B410" s="13">
        <v>1904.06</v>
      </c>
      <c r="C410" s="14">
        <v>6.51</v>
      </c>
      <c r="D410" s="15">
        <v>0.33</v>
      </c>
      <c r="E410" s="14">
        <v>0.51</v>
      </c>
      <c r="F410" s="14">
        <v>8.0873811569999994</v>
      </c>
      <c r="G410" s="15">
        <f t="shared" si="98"/>
        <v>1904.458333333303</v>
      </c>
      <c r="H410" s="16">
        <f>H405*7/12+H417*5/12</f>
        <v>3.4333333333333336</v>
      </c>
      <c r="I410" s="15">
        <f t="shared" si="91"/>
        <v>252.96158982556048</v>
      </c>
      <c r="J410" s="15">
        <f t="shared" si="92"/>
        <v>12.82293773309293</v>
      </c>
      <c r="K410" s="17">
        <f t="shared" si="96"/>
        <v>1376.8388336425637</v>
      </c>
      <c r="L410" s="15">
        <f t="shared" si="93"/>
        <v>19.817267405689073</v>
      </c>
      <c r="M410" s="17">
        <f t="shared" si="94"/>
        <v>107.86295010103035</v>
      </c>
      <c r="N410" s="36">
        <f t="shared" si="84"/>
        <v>15.474433638652652</v>
      </c>
      <c r="O410" s="18"/>
      <c r="P410" s="19">
        <f t="shared" si="85"/>
        <v>18.424664376078862</v>
      </c>
      <c r="Q410" s="19"/>
      <c r="R410" s="38">
        <f t="shared" si="86"/>
        <v>5.1362808313555282E-2</v>
      </c>
      <c r="S410" s="16">
        <f t="shared" si="95"/>
        <v>1.0023016366146833</v>
      </c>
      <c r="T410" s="16">
        <f t="shared" si="97"/>
        <v>6.4836912453995703</v>
      </c>
      <c r="U410" s="22">
        <f t="shared" si="87"/>
        <v>5.1404819076632968E-2</v>
      </c>
      <c r="V410" s="22">
        <f t="shared" si="88"/>
        <v>1.2159952916464434E-2</v>
      </c>
      <c r="W410" s="22">
        <f t="shared" si="89"/>
        <v>3.9244866160168534E-2</v>
      </c>
      <c r="Z410" s="37"/>
      <c r="AA410" s="37"/>
    </row>
    <row r="411" spans="1:27">
      <c r="A411" s="61">
        <f t="shared" si="90"/>
        <v>1674</v>
      </c>
      <c r="B411" s="13">
        <v>1904.07</v>
      </c>
      <c r="C411" s="14">
        <v>6.78</v>
      </c>
      <c r="D411" s="15">
        <v>0.32669999999999999</v>
      </c>
      <c r="E411" s="14">
        <v>0.50670000000000004</v>
      </c>
      <c r="F411" s="14">
        <v>8.0873811569999994</v>
      </c>
      <c r="G411" s="15">
        <f t="shared" si="98"/>
        <v>1904.5416666666363</v>
      </c>
      <c r="H411" s="16">
        <f>H405*6/12+H417*6/12</f>
        <v>3.44</v>
      </c>
      <c r="I411" s="15">
        <f t="shared" si="91"/>
        <v>263.45308433445473</v>
      </c>
      <c r="J411" s="15">
        <f t="shared" si="92"/>
        <v>12.694708355761998</v>
      </c>
      <c r="K411" s="17">
        <f t="shared" si="96"/>
        <v>1439.7007264735025</v>
      </c>
      <c r="L411" s="15">
        <f t="shared" si="93"/>
        <v>19.689038028358141</v>
      </c>
      <c r="M411" s="17">
        <f t="shared" si="94"/>
        <v>107.59533305370556</v>
      </c>
      <c r="N411" s="36">
        <f t="shared" si="84"/>
        <v>16.036401629624105</v>
      </c>
      <c r="O411" s="18"/>
      <c r="P411" s="19">
        <f t="shared" si="85"/>
        <v>19.112780970977063</v>
      </c>
      <c r="Q411" s="19"/>
      <c r="R411" s="38">
        <f t="shared" si="86"/>
        <v>4.9031550047606183E-2</v>
      </c>
      <c r="S411" s="16">
        <f t="shared" si="95"/>
        <v>1.0023073676418448</v>
      </c>
      <c r="T411" s="16">
        <f t="shared" si="97"/>
        <v>6.4986143465682833</v>
      </c>
      <c r="U411" s="22">
        <f t="shared" si="87"/>
        <v>4.0233499138025319E-2</v>
      </c>
      <c r="V411" s="22">
        <f t="shared" si="88"/>
        <v>1.1209051360418165E-2</v>
      </c>
      <c r="W411" s="22">
        <f t="shared" si="89"/>
        <v>2.9024447777607154E-2</v>
      </c>
      <c r="Z411" s="37"/>
      <c r="AA411" s="37"/>
    </row>
    <row r="412" spans="1:27">
      <c r="A412" s="61">
        <f t="shared" si="90"/>
        <v>1705</v>
      </c>
      <c r="B412" s="13">
        <v>1904.08</v>
      </c>
      <c r="C412" s="14">
        <v>7.01</v>
      </c>
      <c r="D412" s="15">
        <v>0.32329999999999998</v>
      </c>
      <c r="E412" s="14">
        <v>0.50329999999999997</v>
      </c>
      <c r="F412" s="14">
        <v>8.18251405</v>
      </c>
      <c r="G412" s="15">
        <f t="shared" si="98"/>
        <v>1904.6249999999695</v>
      </c>
      <c r="H412" s="16">
        <f>H405*5/12+H417*7/12</f>
        <v>3.4466666666666663</v>
      </c>
      <c r="I412" s="15">
        <f t="shared" si="91"/>
        <v>269.22337456909111</v>
      </c>
      <c r="J412" s="15">
        <f t="shared" si="92"/>
        <v>12.416535948386185</v>
      </c>
      <c r="K412" s="17">
        <f t="shared" si="96"/>
        <v>1476.8882421164374</v>
      </c>
      <c r="L412" s="15">
        <f t="shared" si="93"/>
        <v>19.329546992956285</v>
      </c>
      <c r="M412" s="17">
        <f t="shared" si="94"/>
        <v>106.03678348890199</v>
      </c>
      <c r="N412" s="36">
        <f t="shared" si="84"/>
        <v>16.30465197885103</v>
      </c>
      <c r="O412" s="18"/>
      <c r="P412" s="19">
        <f t="shared" si="85"/>
        <v>19.449753427953677</v>
      </c>
      <c r="Q412" s="19"/>
      <c r="R412" s="38">
        <f t="shared" si="86"/>
        <v>4.6216957947900705E-2</v>
      </c>
      <c r="S412" s="16">
        <f t="shared" si="95"/>
        <v>1.0023130985928717</v>
      </c>
      <c r="T412" s="16">
        <f t="shared" si="97"/>
        <v>6.4378794444359091</v>
      </c>
      <c r="U412" s="22">
        <f t="shared" si="87"/>
        <v>3.6024747280043234E-2</v>
      </c>
      <c r="V412" s="22">
        <f t="shared" si="88"/>
        <v>1.0455272278984129E-2</v>
      </c>
      <c r="W412" s="22">
        <f t="shared" si="89"/>
        <v>2.5569475001059105E-2</v>
      </c>
      <c r="Z412" s="37"/>
      <c r="AA412" s="37"/>
    </row>
    <row r="413" spans="1:27">
      <c r="A413" s="61">
        <f t="shared" si="90"/>
        <v>1735</v>
      </c>
      <c r="B413" s="13">
        <v>1904.09</v>
      </c>
      <c r="C413" s="14">
        <v>7.32</v>
      </c>
      <c r="D413" s="15">
        <v>0.32</v>
      </c>
      <c r="E413" s="14">
        <v>0.5</v>
      </c>
      <c r="F413" s="14">
        <v>8.2776793390000005</v>
      </c>
      <c r="G413" s="15">
        <f t="shared" si="98"/>
        <v>1904.7083333333028</v>
      </c>
      <c r="H413" s="16">
        <f>H405*4/12+H417*8/12</f>
        <v>3.4533333333333331</v>
      </c>
      <c r="I413" s="15">
        <f t="shared" si="91"/>
        <v>277.89708272003418</v>
      </c>
      <c r="J413" s="15">
        <f t="shared" si="92"/>
        <v>12.148506348416795</v>
      </c>
      <c r="K413" s="17">
        <f t="shared" si="96"/>
        <v>1530.0235358925131</v>
      </c>
      <c r="L413" s="15">
        <f t="shared" si="93"/>
        <v>18.982041169401242</v>
      </c>
      <c r="M413" s="17">
        <f t="shared" si="94"/>
        <v>104.50980436424271</v>
      </c>
      <c r="N413" s="36">
        <f t="shared" si="84"/>
        <v>16.742600049163688</v>
      </c>
      <c r="O413" s="18"/>
      <c r="P413" s="19">
        <f t="shared" si="85"/>
        <v>19.988235376712062</v>
      </c>
      <c r="Q413" s="19"/>
      <c r="R413" s="38">
        <f t="shared" si="86"/>
        <v>4.4299089228069841E-2</v>
      </c>
      <c r="S413" s="16">
        <f t="shared" si="95"/>
        <v>1.0023188294678009</v>
      </c>
      <c r="T413" s="16">
        <f t="shared" si="97"/>
        <v>6.3785858743571877</v>
      </c>
      <c r="U413" s="22">
        <f t="shared" si="87"/>
        <v>3.2855552495609341E-2</v>
      </c>
      <c r="V413" s="22">
        <f t="shared" si="88"/>
        <v>1.1690229927997953E-2</v>
      </c>
      <c r="W413" s="22">
        <f t="shared" si="89"/>
        <v>2.1165322567611389E-2</v>
      </c>
      <c r="Z413" s="37"/>
      <c r="AA413" s="37"/>
    </row>
    <row r="414" spans="1:27">
      <c r="A414" s="61">
        <f t="shared" si="90"/>
        <v>1461</v>
      </c>
      <c r="B414" s="13">
        <v>1904.1</v>
      </c>
      <c r="C414" s="14">
        <v>7.75</v>
      </c>
      <c r="D414" s="15">
        <v>0.31669999999999998</v>
      </c>
      <c r="E414" s="14">
        <v>0.49669999999999997</v>
      </c>
      <c r="F414" s="14">
        <v>8.2776793390000005</v>
      </c>
      <c r="G414" s="15">
        <f t="shared" si="98"/>
        <v>1904.791666666636</v>
      </c>
      <c r="H414" s="16">
        <f>H405*3/12+H417*9/12</f>
        <v>3.46</v>
      </c>
      <c r="I414" s="15">
        <f t="shared" si="91"/>
        <v>294.22163812571921</v>
      </c>
      <c r="J414" s="15">
        <f t="shared" si="92"/>
        <v>12.023224876698745</v>
      </c>
      <c r="K414" s="17">
        <f t="shared" si="96"/>
        <v>1625.4183434861209</v>
      </c>
      <c r="L414" s="15">
        <f t="shared" si="93"/>
        <v>18.856759697683191</v>
      </c>
      <c r="M414" s="17">
        <f t="shared" si="94"/>
        <v>104.17358596252339</v>
      </c>
      <c r="N414" s="36">
        <f t="shared" si="84"/>
        <v>17.633197370821399</v>
      </c>
      <c r="O414" s="18"/>
      <c r="P414" s="19">
        <f t="shared" si="85"/>
        <v>21.065460476613332</v>
      </c>
      <c r="Q414" s="19"/>
      <c r="R414" s="38">
        <f t="shared" si="86"/>
        <v>4.4090692490658792E-2</v>
      </c>
      <c r="S414" s="16">
        <f t="shared" si="95"/>
        <v>1.002324560266671</v>
      </c>
      <c r="T414" s="16">
        <f t="shared" si="97"/>
        <v>6.3933767272455455</v>
      </c>
      <c r="U414" s="22">
        <f t="shared" si="87"/>
        <v>2.8117912245603449E-2</v>
      </c>
      <c r="V414" s="22">
        <f t="shared" si="88"/>
        <v>1.2753407351731472E-2</v>
      </c>
      <c r="W414" s="22">
        <f t="shared" si="89"/>
        <v>1.5364504893871977E-2</v>
      </c>
      <c r="Z414" s="37"/>
      <c r="AA414" s="37"/>
    </row>
    <row r="415" spans="1:27">
      <c r="A415" s="61">
        <f t="shared" si="90"/>
        <v>1796</v>
      </c>
      <c r="B415" s="13">
        <v>1904.11</v>
      </c>
      <c r="C415" s="14">
        <v>8.17</v>
      </c>
      <c r="D415" s="15">
        <v>0.31330000000000002</v>
      </c>
      <c r="E415" s="14">
        <v>0.49330000000000002</v>
      </c>
      <c r="F415" s="14">
        <v>8.4679289260000008</v>
      </c>
      <c r="G415" s="15">
        <f t="shared" si="98"/>
        <v>1904.8749999999693</v>
      </c>
      <c r="H415" s="16">
        <f>H405*2/12+H417*10/12</f>
        <v>3.4666666666666668</v>
      </c>
      <c r="I415" s="15">
        <f t="shared" si="91"/>
        <v>303.19801777230936</v>
      </c>
      <c r="J415" s="15">
        <f t="shared" si="92"/>
        <v>11.626920314328585</v>
      </c>
      <c r="K415" s="17">
        <f t="shared" si="96"/>
        <v>1680.3607888086474</v>
      </c>
      <c r="L415" s="15">
        <f t="shared" si="93"/>
        <v>18.306925601845805</v>
      </c>
      <c r="M415" s="17">
        <f t="shared" si="94"/>
        <v>101.45923832549644</v>
      </c>
      <c r="N415" s="36">
        <f t="shared" si="84"/>
        <v>18.076200223770062</v>
      </c>
      <c r="O415" s="18"/>
      <c r="P415" s="19">
        <f t="shared" si="85"/>
        <v>21.605365463826743</v>
      </c>
      <c r="Q415" s="19"/>
      <c r="R415" s="38">
        <f t="shared" si="86"/>
        <v>4.4959090131715326E-2</v>
      </c>
      <c r="S415" s="16">
        <f t="shared" si="95"/>
        <v>1.0023302909895195</v>
      </c>
      <c r="T415" s="16">
        <f t="shared" si="97"/>
        <v>6.2642641468872791</v>
      </c>
      <c r="U415" s="22">
        <f t="shared" si="87"/>
        <v>2.4167815805477666E-2</v>
      </c>
      <c r="V415" s="22">
        <f t="shared" si="88"/>
        <v>1.4123789299223866E-2</v>
      </c>
      <c r="W415" s="22">
        <f t="shared" si="89"/>
        <v>1.00440265062538E-2</v>
      </c>
      <c r="Z415" s="37"/>
      <c r="AA415" s="37"/>
    </row>
    <row r="416" spans="1:27">
      <c r="A416" s="61">
        <f t="shared" si="90"/>
        <v>1827</v>
      </c>
      <c r="B416" s="13">
        <v>1904.12</v>
      </c>
      <c r="C416" s="14">
        <v>8.25</v>
      </c>
      <c r="D416" s="15">
        <v>0.31</v>
      </c>
      <c r="E416" s="14">
        <v>0.49</v>
      </c>
      <c r="F416" s="14">
        <v>8.4679289260000008</v>
      </c>
      <c r="G416" s="15">
        <f t="shared" si="98"/>
        <v>1904.9583333333026</v>
      </c>
      <c r="H416" s="16">
        <f>H405*1/12+H417*11/12</f>
        <v>3.4733333333333332</v>
      </c>
      <c r="I416" s="15">
        <f t="shared" si="91"/>
        <v>306.16690901120597</v>
      </c>
      <c r="J416" s="15">
        <f t="shared" si="92"/>
        <v>11.504453550724101</v>
      </c>
      <c r="K416" s="17">
        <f t="shared" si="96"/>
        <v>1702.1280083291185</v>
      </c>
      <c r="L416" s="15">
        <f t="shared" si="93"/>
        <v>18.184458838241319</v>
      </c>
      <c r="M416" s="17">
        <f t="shared" si="94"/>
        <v>101.0960877674264</v>
      </c>
      <c r="N416" s="36">
        <f t="shared" si="84"/>
        <v>18.159679118703203</v>
      </c>
      <c r="O416" s="18"/>
      <c r="P416" s="19">
        <f t="shared" si="85"/>
        <v>21.716798230078176</v>
      </c>
      <c r="Q416" s="19"/>
      <c r="R416" s="38">
        <f t="shared" si="86"/>
        <v>4.6112947895593566E-2</v>
      </c>
      <c r="S416" s="16">
        <f t="shared" si="95"/>
        <v>1.0023360216363848</v>
      </c>
      <c r="T416" s="16">
        <f t="shared" si="97"/>
        <v>6.2788617051847408</v>
      </c>
      <c r="U416" s="22">
        <f t="shared" si="87"/>
        <v>1.9856255223533514E-2</v>
      </c>
      <c r="V416" s="22">
        <f t="shared" si="88"/>
        <v>1.5189521670460282E-2</v>
      </c>
      <c r="W416" s="22">
        <f t="shared" si="89"/>
        <v>4.6667335530732323E-3</v>
      </c>
      <c r="Z416" s="37"/>
      <c r="AA416" s="37"/>
    </row>
    <row r="417" spans="1:27">
      <c r="A417" s="61">
        <f t="shared" si="90"/>
        <v>1858</v>
      </c>
      <c r="B417" s="13">
        <v>1905.01</v>
      </c>
      <c r="C417" s="14">
        <v>8.43</v>
      </c>
      <c r="D417" s="15">
        <v>0.31169999999999998</v>
      </c>
      <c r="E417" s="14">
        <v>0.505</v>
      </c>
      <c r="F417" s="14">
        <v>8.4679289260000008</v>
      </c>
      <c r="G417" s="15">
        <f t="shared" si="98"/>
        <v>1905.0416666666358</v>
      </c>
      <c r="H417" s="16">
        <v>3.48</v>
      </c>
      <c r="I417" s="15">
        <f t="shared" si="91"/>
        <v>312.84691429872311</v>
      </c>
      <c r="J417" s="15">
        <f t="shared" si="92"/>
        <v>11.567542489550652</v>
      </c>
      <c r="K417" s="17">
        <f t="shared" si="96"/>
        <v>1744.6244709370683</v>
      </c>
      <c r="L417" s="15">
        <f t="shared" si="93"/>
        <v>18.741125945534424</v>
      </c>
      <c r="M417" s="17">
        <f t="shared" si="94"/>
        <v>104.51190484261205</v>
      </c>
      <c r="N417" s="36">
        <f t="shared" si="84"/>
        <v>18.459852032455842</v>
      </c>
      <c r="O417" s="18"/>
      <c r="P417" s="19">
        <f t="shared" si="85"/>
        <v>22.087689801665345</v>
      </c>
      <c r="Q417" s="19"/>
      <c r="R417" s="38">
        <f t="shared" si="86"/>
        <v>4.515084406533424E-2</v>
      </c>
      <c r="S417" s="16">
        <f t="shared" si="95"/>
        <v>1.003249082644516</v>
      </c>
      <c r="T417" s="16">
        <f t="shared" si="97"/>
        <v>6.2935292619799208</v>
      </c>
      <c r="U417" s="22">
        <f t="shared" si="87"/>
        <v>1.9606368980848554E-2</v>
      </c>
      <c r="V417" s="22">
        <f t="shared" si="88"/>
        <v>1.5255619939742227E-2</v>
      </c>
      <c r="W417" s="22">
        <f t="shared" si="89"/>
        <v>4.3507490411063277E-3</v>
      </c>
      <c r="Z417" s="37"/>
      <c r="AA417" s="37"/>
    </row>
    <row r="418" spans="1:27">
      <c r="A418" s="61">
        <f t="shared" si="90"/>
        <v>1886</v>
      </c>
      <c r="B418" s="13">
        <v>1905.02</v>
      </c>
      <c r="C418" s="14">
        <v>8.8000000000000007</v>
      </c>
      <c r="D418" s="15">
        <v>0.31330000000000002</v>
      </c>
      <c r="E418" s="14">
        <v>0.52</v>
      </c>
      <c r="F418" s="14">
        <v>8.4679289260000008</v>
      </c>
      <c r="G418" s="15">
        <f t="shared" si="98"/>
        <v>1905.1249999999691</v>
      </c>
      <c r="H418" s="16">
        <f>H417*11/12+H429*1/12</f>
        <v>3.4758333333333331</v>
      </c>
      <c r="I418" s="15">
        <f t="shared" si="91"/>
        <v>326.57803627861966</v>
      </c>
      <c r="J418" s="15">
        <f t="shared" si="92"/>
        <v>11.626920314328585</v>
      </c>
      <c r="K418" s="17">
        <f t="shared" si="96"/>
        <v>1826.6007807206311</v>
      </c>
      <c r="L418" s="15">
        <f t="shared" si="93"/>
        <v>19.297793052827526</v>
      </c>
      <c r="M418" s="17">
        <f t="shared" si="94"/>
        <v>107.93550067894638</v>
      </c>
      <c r="N418" s="36">
        <f t="shared" si="84"/>
        <v>19.168996375829828</v>
      </c>
      <c r="O418" s="18"/>
      <c r="P418" s="19">
        <f t="shared" si="85"/>
        <v>22.944184172180918</v>
      </c>
      <c r="Q418" s="19"/>
      <c r="R418" s="38">
        <f t="shared" si="86"/>
        <v>4.3188467656359662E-2</v>
      </c>
      <c r="S418" s="16">
        <f t="shared" si="95"/>
        <v>1.0032456788303199</v>
      </c>
      <c r="T418" s="16">
        <f t="shared" si="97"/>
        <v>6.3139774586777735</v>
      </c>
      <c r="U418" s="22">
        <f t="shared" si="87"/>
        <v>1.5061356791899794E-2</v>
      </c>
      <c r="V418" s="22">
        <f t="shared" si="88"/>
        <v>1.6424775274883618E-2</v>
      </c>
      <c r="W418" s="22">
        <f t="shared" si="89"/>
        <v>-1.3634184829838247E-3</v>
      </c>
      <c r="Z418" s="37"/>
      <c r="AA418" s="37"/>
    </row>
    <row r="419" spans="1:27">
      <c r="A419" s="61">
        <f t="shared" si="90"/>
        <v>1917</v>
      </c>
      <c r="B419" s="13">
        <v>1905.03</v>
      </c>
      <c r="C419" s="14">
        <v>9.0500000000000007</v>
      </c>
      <c r="D419" s="15">
        <v>0.315</v>
      </c>
      <c r="E419" s="14">
        <v>0.53500000000000003</v>
      </c>
      <c r="F419" s="14">
        <v>8.3728446279999993</v>
      </c>
      <c r="G419" s="15">
        <f t="shared" si="98"/>
        <v>1905.2083333333023</v>
      </c>
      <c r="H419" s="16">
        <f>H417*10/12+H429*2/12</f>
        <v>3.4716666666666667</v>
      </c>
      <c r="I419" s="15">
        <f t="shared" si="91"/>
        <v>339.66989134006434</v>
      </c>
      <c r="J419" s="15">
        <f t="shared" si="92"/>
        <v>11.822764173714946</v>
      </c>
      <c r="K419" s="17">
        <f t="shared" si="96"/>
        <v>1905.3360670608233</v>
      </c>
      <c r="L419" s="15">
        <f t="shared" si="93"/>
        <v>20.079932802976177</v>
      </c>
      <c r="M419" s="17">
        <f t="shared" si="94"/>
        <v>112.63588904724203</v>
      </c>
      <c r="N419" s="36">
        <f t="shared" si="84"/>
        <v>19.831506074218414</v>
      </c>
      <c r="O419" s="18"/>
      <c r="P419" s="19">
        <f t="shared" si="85"/>
        <v>23.742093324670726</v>
      </c>
      <c r="Q419" s="19"/>
      <c r="R419" s="38">
        <f t="shared" si="86"/>
        <v>4.032969182358468E-2</v>
      </c>
      <c r="S419" s="16">
        <f t="shared" si="95"/>
        <v>1.0032422750346768</v>
      </c>
      <c r="T419" s="16">
        <f t="shared" si="97"/>
        <v>6.4064065705021793</v>
      </c>
      <c r="U419" s="22">
        <f t="shared" si="87"/>
        <v>1.484906402641295E-2</v>
      </c>
      <c r="V419" s="22">
        <f t="shared" si="88"/>
        <v>1.6456099531714674E-2</v>
      </c>
      <c r="W419" s="22">
        <f t="shared" si="89"/>
        <v>-1.6070355053017238E-3</v>
      </c>
      <c r="Z419" s="37"/>
      <c r="AA419" s="37"/>
    </row>
    <row r="420" spans="1:27">
      <c r="A420" s="61">
        <f t="shared" si="90"/>
        <v>1947</v>
      </c>
      <c r="B420" s="13">
        <v>1905.04</v>
      </c>
      <c r="C420" s="14">
        <v>8.94</v>
      </c>
      <c r="D420" s="15">
        <v>0.31669999999999998</v>
      </c>
      <c r="E420" s="14">
        <v>0.55000000000000004</v>
      </c>
      <c r="F420" s="14">
        <v>8.3728446279999993</v>
      </c>
      <c r="G420" s="15">
        <f t="shared" si="98"/>
        <v>1905.2916666666356</v>
      </c>
      <c r="H420" s="16">
        <f>H417*9/12+H429*3/12</f>
        <v>3.4674999999999998</v>
      </c>
      <c r="I420" s="15">
        <f t="shared" si="91"/>
        <v>335.5413070254337</v>
      </c>
      <c r="J420" s="15">
        <f t="shared" si="92"/>
        <v>11.886569567668328</v>
      </c>
      <c r="K420" s="17">
        <f t="shared" si="96"/>
        <v>1887.7336391042659</v>
      </c>
      <c r="L420" s="15">
        <f t="shared" si="93"/>
        <v>20.642921573153082</v>
      </c>
      <c r="M420" s="17">
        <f t="shared" si="94"/>
        <v>116.13573842364053</v>
      </c>
      <c r="N420" s="36">
        <f t="shared" si="84"/>
        <v>19.482927524711286</v>
      </c>
      <c r="O420" s="18"/>
      <c r="P420" s="19">
        <f t="shared" si="85"/>
        <v>23.328639790056243</v>
      </c>
      <c r="Q420" s="19"/>
      <c r="R420" s="38">
        <f t="shared" si="86"/>
        <v>3.6922139219511041E-2</v>
      </c>
      <c r="S420" s="16">
        <f t="shared" si="95"/>
        <v>1.0032388712575924</v>
      </c>
      <c r="T420" s="16">
        <f t="shared" si="97"/>
        <v>6.427177902587708</v>
      </c>
      <c r="U420" s="22">
        <f t="shared" si="87"/>
        <v>2.2606882657141059E-2</v>
      </c>
      <c r="V420" s="22">
        <f t="shared" si="88"/>
        <v>1.5591562541891868E-2</v>
      </c>
      <c r="W420" s="22">
        <f t="shared" si="89"/>
        <v>7.0153201152491906E-3</v>
      </c>
      <c r="Z420" s="37"/>
      <c r="AA420" s="37"/>
    </row>
    <row r="421" spans="1:27">
      <c r="A421" s="61">
        <f t="shared" si="90"/>
        <v>1978</v>
      </c>
      <c r="B421" s="13">
        <v>1905.05</v>
      </c>
      <c r="C421" s="14">
        <v>8.5</v>
      </c>
      <c r="D421" s="15">
        <v>0.31830000000000003</v>
      </c>
      <c r="E421" s="14">
        <v>0.56499999999999995</v>
      </c>
      <c r="F421" s="14">
        <v>8.2776793390000005</v>
      </c>
      <c r="G421" s="15">
        <f t="shared" si="98"/>
        <v>1905.3749999999688</v>
      </c>
      <c r="H421" s="16">
        <f>H417*8/12+H429*4/12</f>
        <v>3.4633333333333329</v>
      </c>
      <c r="I421" s="15">
        <f t="shared" si="91"/>
        <v>322.69469987982109</v>
      </c>
      <c r="J421" s="15">
        <f t="shared" si="92"/>
        <v>12.083967408440831</v>
      </c>
      <c r="K421" s="17">
        <f t="shared" si="96"/>
        <v>1821.1247616229807</v>
      </c>
      <c r="L421" s="15">
        <f t="shared" si="93"/>
        <v>21.449706521423398</v>
      </c>
      <c r="M421" s="17">
        <f t="shared" si="94"/>
        <v>121.05123415493928</v>
      </c>
      <c r="N421" s="36">
        <f t="shared" si="84"/>
        <v>18.62948750984512</v>
      </c>
      <c r="O421" s="18"/>
      <c r="P421" s="19">
        <f t="shared" si="85"/>
        <v>22.31342942948611</v>
      </c>
      <c r="Q421" s="19"/>
      <c r="R421" s="38">
        <f t="shared" si="86"/>
        <v>3.6744785710864279E-2</v>
      </c>
      <c r="S421" s="16">
        <f t="shared" si="95"/>
        <v>1.0032354674990727</v>
      </c>
      <c r="T421" s="16">
        <f t="shared" si="97"/>
        <v>6.5221248143114563</v>
      </c>
      <c r="U421" s="22">
        <f t="shared" si="87"/>
        <v>2.3301547076080453E-2</v>
      </c>
      <c r="V421" s="22">
        <f t="shared" si="88"/>
        <v>1.3577729460267252E-2</v>
      </c>
      <c r="W421" s="22">
        <f t="shared" si="89"/>
        <v>9.7238176158132017E-3</v>
      </c>
      <c r="Z421" s="37"/>
      <c r="AA421" s="37"/>
    </row>
    <row r="422" spans="1:27">
      <c r="A422" s="61">
        <f t="shared" si="90"/>
        <v>2008</v>
      </c>
      <c r="B422" s="13">
        <v>1905.06</v>
      </c>
      <c r="C422" s="14">
        <v>8.6</v>
      </c>
      <c r="D422" s="15">
        <v>0.32</v>
      </c>
      <c r="E422" s="14">
        <v>0.57999999999999996</v>
      </c>
      <c r="F422" s="14">
        <v>8.2776793390000005</v>
      </c>
      <c r="G422" s="15">
        <f t="shared" si="98"/>
        <v>1905.4583333333021</v>
      </c>
      <c r="H422" s="16">
        <f>H417*7/12+H429*5/12</f>
        <v>3.4591666666666665</v>
      </c>
      <c r="I422" s="15">
        <f t="shared" si="91"/>
        <v>326.49110811370133</v>
      </c>
      <c r="J422" s="15">
        <f t="shared" si="92"/>
        <v>12.148506348416795</v>
      </c>
      <c r="K422" s="17">
        <f t="shared" si="96"/>
        <v>1848.263091404029</v>
      </c>
      <c r="L422" s="15">
        <f t="shared" si="93"/>
        <v>22.019167756505436</v>
      </c>
      <c r="M422" s="17">
        <f t="shared" si="94"/>
        <v>124.65030151329495</v>
      </c>
      <c r="N422" s="36">
        <f t="shared" si="84"/>
        <v>18.735862386183534</v>
      </c>
      <c r="O422" s="18"/>
      <c r="P422" s="19">
        <f t="shared" si="85"/>
        <v>22.445296542536877</v>
      </c>
      <c r="Q422" s="19"/>
      <c r="R422" s="38">
        <f t="shared" si="86"/>
        <v>3.5098049687541731E-2</v>
      </c>
      <c r="S422" s="16">
        <f t="shared" si="95"/>
        <v>1.003232063759123</v>
      </c>
      <c r="T422" s="16">
        <f t="shared" si="97"/>
        <v>6.5432269371730563</v>
      </c>
      <c r="U422" s="22">
        <f t="shared" si="87"/>
        <v>2.3389608135557127E-2</v>
      </c>
      <c r="V422" s="22">
        <f t="shared" si="88"/>
        <v>1.3732181416571843E-2</v>
      </c>
      <c r="W422" s="22">
        <f t="shared" si="89"/>
        <v>9.6574267189852847E-3</v>
      </c>
      <c r="Z422" s="37"/>
      <c r="AA422" s="37"/>
    </row>
    <row r="423" spans="1:27">
      <c r="A423" s="61">
        <f t="shared" si="90"/>
        <v>2039</v>
      </c>
      <c r="B423" s="13">
        <v>1905.07</v>
      </c>
      <c r="C423" s="14">
        <v>8.8699999999999992</v>
      </c>
      <c r="D423" s="15">
        <v>0.32169999999999999</v>
      </c>
      <c r="E423" s="14">
        <v>0.59499999999999997</v>
      </c>
      <c r="F423" s="14">
        <v>8.2776793390000005</v>
      </c>
      <c r="G423" s="15">
        <f t="shared" si="98"/>
        <v>1905.5416666666354</v>
      </c>
      <c r="H423" s="16">
        <f>H417*6/12+H429*6/12</f>
        <v>3.4550000000000001</v>
      </c>
      <c r="I423" s="15">
        <f t="shared" si="91"/>
        <v>336.741410345178</v>
      </c>
      <c r="J423" s="15">
        <f t="shared" si="92"/>
        <v>12.213045288392758</v>
      </c>
      <c r="K423" s="17">
        <f t="shared" si="96"/>
        <v>1912.0514504413713</v>
      </c>
      <c r="L423" s="15">
        <f t="shared" si="93"/>
        <v>22.588628991587473</v>
      </c>
      <c r="M423" s="17">
        <f t="shared" si="94"/>
        <v>128.26049752115173</v>
      </c>
      <c r="N423" s="36">
        <f t="shared" si="84"/>
        <v>19.205883309548053</v>
      </c>
      <c r="O423" s="18"/>
      <c r="P423" s="19">
        <f t="shared" si="85"/>
        <v>23.009841754484803</v>
      </c>
      <c r="Q423" s="19"/>
      <c r="R423" s="38">
        <f t="shared" si="86"/>
        <v>3.5217155866494543E-2</v>
      </c>
      <c r="S423" s="16">
        <f t="shared" si="95"/>
        <v>1.0032286600377496</v>
      </c>
      <c r="T423" s="16">
        <f t="shared" si="97"/>
        <v>6.5643750638244107</v>
      </c>
      <c r="U423" s="22">
        <f t="shared" si="87"/>
        <v>1.9992629211455393E-2</v>
      </c>
      <c r="V423" s="22">
        <f t="shared" si="88"/>
        <v>1.388576484920101E-2</v>
      </c>
      <c r="W423" s="22">
        <f t="shared" si="89"/>
        <v>6.1068643622543828E-3</v>
      </c>
      <c r="Z423" s="37"/>
      <c r="AA423" s="37"/>
    </row>
    <row r="424" spans="1:27">
      <c r="A424" s="61">
        <f t="shared" si="90"/>
        <v>2070</v>
      </c>
      <c r="B424" s="13">
        <v>1905.08</v>
      </c>
      <c r="C424" s="14">
        <v>9.1999999999999993</v>
      </c>
      <c r="D424" s="15">
        <v>0.32329999999999998</v>
      </c>
      <c r="E424" s="14">
        <v>0.61</v>
      </c>
      <c r="F424" s="14">
        <v>8.3728446279999993</v>
      </c>
      <c r="G424" s="15">
        <f t="shared" si="98"/>
        <v>1905.6249999999686</v>
      </c>
      <c r="H424" s="16">
        <f>H417*5/12+H429*7/12</f>
        <v>3.4508333333333336</v>
      </c>
      <c r="I424" s="15">
        <f t="shared" si="91"/>
        <v>345.29977904183335</v>
      </c>
      <c r="J424" s="15">
        <f t="shared" si="92"/>
        <v>12.134284626546165</v>
      </c>
      <c r="K424" s="17">
        <f t="shared" si="96"/>
        <v>1966.3883652403283</v>
      </c>
      <c r="L424" s="15">
        <f t="shared" si="93"/>
        <v>22.894876653860688</v>
      </c>
      <c r="M424" s="17">
        <f t="shared" si="94"/>
        <v>130.38009813006525</v>
      </c>
      <c r="N424" s="36">
        <f t="shared" si="84"/>
        <v>19.573308430803724</v>
      </c>
      <c r="O424" s="18"/>
      <c r="P424" s="19">
        <f t="shared" si="85"/>
        <v>23.447498517743679</v>
      </c>
      <c r="Q424" s="19"/>
      <c r="R424" s="38">
        <f t="shared" si="86"/>
        <v>3.6851800488857687E-2</v>
      </c>
      <c r="S424" s="16">
        <f t="shared" si="95"/>
        <v>1.003225256334958</v>
      </c>
      <c r="T424" s="16">
        <f t="shared" si="97"/>
        <v>6.5107179839474183</v>
      </c>
      <c r="U424" s="22">
        <f t="shared" si="87"/>
        <v>2.180966939263751E-2</v>
      </c>
      <c r="V424" s="22">
        <f t="shared" si="88"/>
        <v>1.5198292703166416E-2</v>
      </c>
      <c r="W424" s="22">
        <f t="shared" si="89"/>
        <v>6.6113766894710935E-3</v>
      </c>
      <c r="Z424" s="37"/>
      <c r="AA424" s="37"/>
    </row>
    <row r="425" spans="1:27">
      <c r="A425" s="61">
        <f t="shared" si="90"/>
        <v>2100</v>
      </c>
      <c r="B425" s="13">
        <v>1905.09</v>
      </c>
      <c r="C425" s="14">
        <v>9.23</v>
      </c>
      <c r="D425" s="15">
        <v>0.32500000000000001</v>
      </c>
      <c r="E425" s="14">
        <v>0.625</v>
      </c>
      <c r="F425" s="14">
        <v>8.2776793390000005</v>
      </c>
      <c r="G425" s="15">
        <f t="shared" si="98"/>
        <v>1905.7083333333019</v>
      </c>
      <c r="H425" s="16">
        <f>H417*4/12+H429*8/12</f>
        <v>3.4466666666666663</v>
      </c>
      <c r="I425" s="15">
        <f t="shared" si="91"/>
        <v>350.40847998714696</v>
      </c>
      <c r="J425" s="15">
        <f t="shared" si="92"/>
        <v>12.338326760110807</v>
      </c>
      <c r="K425" s="17">
        <f t="shared" si="96"/>
        <v>2001.3363129322656</v>
      </c>
      <c r="L425" s="15">
        <f t="shared" si="93"/>
        <v>23.727551461751549</v>
      </c>
      <c r="M425" s="17">
        <f t="shared" si="94"/>
        <v>135.51843939140474</v>
      </c>
      <c r="N425" s="36">
        <f t="shared" si="84"/>
        <v>19.743492419697787</v>
      </c>
      <c r="O425" s="18"/>
      <c r="P425" s="19">
        <f t="shared" si="85"/>
        <v>23.647692425098615</v>
      </c>
      <c r="Q425" s="19"/>
      <c r="R425" s="38">
        <f t="shared" si="86"/>
        <v>3.5287476611482169E-2</v>
      </c>
      <c r="S425" s="16">
        <f t="shared" si="95"/>
        <v>1.0032218526507541</v>
      </c>
      <c r="T425" s="16">
        <f t="shared" si="97"/>
        <v>6.6068093480450161</v>
      </c>
      <c r="U425" s="22">
        <f t="shared" si="87"/>
        <v>2.4156587650627559E-2</v>
      </c>
      <c r="V425" s="22">
        <f t="shared" si="88"/>
        <v>1.4190324866121928E-2</v>
      </c>
      <c r="W425" s="22">
        <f t="shared" si="89"/>
        <v>9.9662627845056306E-3</v>
      </c>
      <c r="Z425" s="37"/>
      <c r="AA425" s="37"/>
    </row>
    <row r="426" spans="1:27">
      <c r="A426" s="61">
        <f t="shared" si="90"/>
        <v>1827</v>
      </c>
      <c r="B426" s="13">
        <v>1905.1</v>
      </c>
      <c r="C426" s="14">
        <v>9.36</v>
      </c>
      <c r="D426" s="15">
        <v>0.32669999999999999</v>
      </c>
      <c r="E426" s="14">
        <v>0.64</v>
      </c>
      <c r="F426" s="14">
        <v>8.2776793390000005</v>
      </c>
      <c r="G426" s="15">
        <f t="shared" si="98"/>
        <v>1905.7916666666351</v>
      </c>
      <c r="H426" s="16">
        <f>H417*3/12+H429*9/12</f>
        <v>3.4425000000000003</v>
      </c>
      <c r="I426" s="15">
        <f t="shared" si="91"/>
        <v>355.34381069119121</v>
      </c>
      <c r="J426" s="15">
        <f t="shared" si="92"/>
        <v>12.402865700086769</v>
      </c>
      <c r="K426" s="17">
        <f t="shared" si="96"/>
        <v>2035.4273315455669</v>
      </c>
      <c r="L426" s="15">
        <f t="shared" si="93"/>
        <v>24.29701269683359</v>
      </c>
      <c r="M426" s="17">
        <f t="shared" si="94"/>
        <v>139.1745183962781</v>
      </c>
      <c r="N426" s="36">
        <f t="shared" si="84"/>
        <v>19.897394814329537</v>
      </c>
      <c r="O426" s="18"/>
      <c r="P426" s="19">
        <f t="shared" si="85"/>
        <v>23.825645601554896</v>
      </c>
      <c r="Q426" s="19"/>
      <c r="R426" s="38">
        <f t="shared" si="86"/>
        <v>3.4937378685382062E-2</v>
      </c>
      <c r="S426" s="16">
        <f t="shared" si="95"/>
        <v>1.0032184489851437</v>
      </c>
      <c r="T426" s="16">
        <f t="shared" si="97"/>
        <v>6.6280955142560423</v>
      </c>
      <c r="U426" s="22">
        <f t="shared" si="87"/>
        <v>2.7346681301730236E-2</v>
      </c>
      <c r="V426" s="22">
        <f t="shared" si="88"/>
        <v>1.3342433836232459E-2</v>
      </c>
      <c r="W426" s="22">
        <f t="shared" si="89"/>
        <v>1.4004247465497777E-2</v>
      </c>
      <c r="Z426" s="37"/>
      <c r="AA426" s="37"/>
    </row>
    <row r="427" spans="1:27">
      <c r="A427" s="61">
        <f t="shared" si="90"/>
        <v>2161</v>
      </c>
      <c r="B427" s="13">
        <v>1905.11</v>
      </c>
      <c r="C427" s="14">
        <v>9.31</v>
      </c>
      <c r="D427" s="15">
        <v>0.32829999999999998</v>
      </c>
      <c r="E427" s="14">
        <v>0.65500000000000003</v>
      </c>
      <c r="F427" s="14">
        <v>8.3728446279999993</v>
      </c>
      <c r="G427" s="15">
        <f t="shared" si="98"/>
        <v>1905.8749999999684</v>
      </c>
      <c r="H427" s="16">
        <f>H417*2/12+H429*10/12</f>
        <v>3.4383333333333339</v>
      </c>
      <c r="I427" s="15">
        <f t="shared" si="91"/>
        <v>349.42836335646399</v>
      </c>
      <c r="J427" s="15">
        <f t="shared" si="92"/>
        <v>12.321947549938466</v>
      </c>
      <c r="K427" s="17">
        <f t="shared" si="96"/>
        <v>2007.4250780970472</v>
      </c>
      <c r="L427" s="15">
        <f t="shared" si="93"/>
        <v>24.583842964391398</v>
      </c>
      <c r="M427" s="17">
        <f t="shared" si="94"/>
        <v>141.23130248695659</v>
      </c>
      <c r="N427" s="36">
        <f t="shared" si="84"/>
        <v>19.443525693264981</v>
      </c>
      <c r="O427" s="18"/>
      <c r="P427" s="19">
        <f t="shared" si="85"/>
        <v>23.275233759233991</v>
      </c>
      <c r="Q427" s="19"/>
      <c r="R427" s="38">
        <f t="shared" si="86"/>
        <v>3.7317818779079963E-2</v>
      </c>
      <c r="S427" s="16">
        <f t="shared" si="95"/>
        <v>1.0032150453381325</v>
      </c>
      <c r="T427" s="16">
        <f t="shared" si="97"/>
        <v>6.573850674013709</v>
      </c>
      <c r="U427" s="22">
        <f t="shared" si="87"/>
        <v>3.1699753011388498E-2</v>
      </c>
      <c r="V427" s="22">
        <f t="shared" si="88"/>
        <v>1.3662151754186169E-2</v>
      </c>
      <c r="W427" s="22">
        <f t="shared" si="89"/>
        <v>1.8037601257202329E-2</v>
      </c>
      <c r="Z427" s="37"/>
      <c r="AA427" s="37"/>
    </row>
    <row r="428" spans="1:27">
      <c r="A428" s="61">
        <f t="shared" si="90"/>
        <v>2192</v>
      </c>
      <c r="B428" s="13">
        <v>1905.12</v>
      </c>
      <c r="C428" s="14">
        <v>9.5399999999999991</v>
      </c>
      <c r="D428" s="15">
        <v>0.33</v>
      </c>
      <c r="E428" s="14">
        <v>0.67</v>
      </c>
      <c r="F428" s="14">
        <v>8.4679289260000008</v>
      </c>
      <c r="G428" s="15">
        <f t="shared" si="98"/>
        <v>1905.9583333333017</v>
      </c>
      <c r="H428" s="16">
        <f>H417*1/12+H429*11/12</f>
        <v>3.434166666666667</v>
      </c>
      <c r="I428" s="15">
        <f t="shared" si="91"/>
        <v>354.04028023841261</v>
      </c>
      <c r="J428" s="15">
        <f t="shared" si="92"/>
        <v>12.246676360448237</v>
      </c>
      <c r="K428" s="17">
        <f t="shared" si="96"/>
        <v>2039.7829781133951</v>
      </c>
      <c r="L428" s="15">
        <f t="shared" si="93"/>
        <v>24.864464125758545</v>
      </c>
      <c r="M428" s="17">
        <f t="shared" si="94"/>
        <v>143.25519867253408</v>
      </c>
      <c r="N428" s="36">
        <f t="shared" si="84"/>
        <v>19.577960809096115</v>
      </c>
      <c r="O428" s="18"/>
      <c r="P428" s="19">
        <f t="shared" si="85"/>
        <v>23.427096972362222</v>
      </c>
      <c r="Q428" s="19"/>
      <c r="R428" s="38">
        <f t="shared" si="86"/>
        <v>3.9588610620698385E-2</v>
      </c>
      <c r="S428" s="16">
        <f t="shared" si="95"/>
        <v>1.0032116417097265</v>
      </c>
      <c r="T428" s="16">
        <f t="shared" si="97"/>
        <v>6.5209324220421516</v>
      </c>
      <c r="U428" s="22">
        <f t="shared" si="87"/>
        <v>3.0657656387352628E-2</v>
      </c>
      <c r="V428" s="22">
        <f t="shared" si="88"/>
        <v>1.4956735840993218E-2</v>
      </c>
      <c r="W428" s="22">
        <f t="shared" si="89"/>
        <v>1.5700920546359409E-2</v>
      </c>
      <c r="Z428" s="37"/>
      <c r="AA428" s="37"/>
    </row>
    <row r="429" spans="1:27">
      <c r="A429" s="61">
        <f t="shared" si="90"/>
        <v>2223</v>
      </c>
      <c r="B429" s="13">
        <v>1906.01</v>
      </c>
      <c r="C429" s="14">
        <v>9.8699999999999992</v>
      </c>
      <c r="D429" s="15">
        <v>0.33579999999999999</v>
      </c>
      <c r="E429" s="14">
        <v>0.67749999999999999</v>
      </c>
      <c r="F429" s="14">
        <v>8.4679289260000008</v>
      </c>
      <c r="G429" s="15">
        <f t="shared" si="98"/>
        <v>1906.0416666666349</v>
      </c>
      <c r="H429" s="16">
        <v>3.43</v>
      </c>
      <c r="I429" s="15">
        <f t="shared" si="91"/>
        <v>366.28695659886085</v>
      </c>
      <c r="J429" s="15">
        <f t="shared" si="92"/>
        <v>12.461920975268237</v>
      </c>
      <c r="K429" s="17">
        <f t="shared" si="96"/>
        <v>2116.3247296628319</v>
      </c>
      <c r="L429" s="15">
        <f t="shared" si="93"/>
        <v>25.142797679405092</v>
      </c>
      <c r="M429" s="17">
        <f t="shared" si="94"/>
        <v>145.26950398648114</v>
      </c>
      <c r="N429" s="36">
        <f t="shared" si="84"/>
        <v>20.132402260807897</v>
      </c>
      <c r="O429" s="18"/>
      <c r="P429" s="19">
        <f t="shared" si="85"/>
        <v>24.078997473407526</v>
      </c>
      <c r="Q429" s="19"/>
      <c r="R429" s="38">
        <f t="shared" si="86"/>
        <v>3.9675566924175926E-2</v>
      </c>
      <c r="S429" s="16">
        <f t="shared" si="95"/>
        <v>1.0011806993806183</v>
      </c>
      <c r="T429" s="16">
        <f t="shared" si="97"/>
        <v>6.5418753205950901</v>
      </c>
      <c r="U429" s="22">
        <f t="shared" si="87"/>
        <v>2.464392593103204E-2</v>
      </c>
      <c r="V429" s="22">
        <f t="shared" si="88"/>
        <v>1.4124835827980409E-2</v>
      </c>
      <c r="W429" s="22">
        <f t="shared" si="89"/>
        <v>1.0519090103051632E-2</v>
      </c>
      <c r="Z429" s="37"/>
      <c r="AA429" s="37"/>
    </row>
    <row r="430" spans="1:27">
      <c r="A430" s="61">
        <f t="shared" si="90"/>
        <v>2251</v>
      </c>
      <c r="B430" s="13">
        <v>1906.02</v>
      </c>
      <c r="C430" s="14">
        <v>9.8000000000000007</v>
      </c>
      <c r="D430" s="15">
        <v>0.3417</v>
      </c>
      <c r="E430" s="14">
        <v>0.68500000000000005</v>
      </c>
      <c r="F430" s="14">
        <v>8.4679289260000008</v>
      </c>
      <c r="G430" s="15">
        <f t="shared" si="98"/>
        <v>1906.1249999999682</v>
      </c>
      <c r="H430" s="16">
        <f>H429*11/12+H441*1/12</f>
        <v>3.45</v>
      </c>
      <c r="I430" s="15">
        <f t="shared" si="91"/>
        <v>363.68917676482647</v>
      </c>
      <c r="J430" s="15">
        <f t="shared" si="92"/>
        <v>12.680876704136857</v>
      </c>
      <c r="K430" s="17">
        <f t="shared" si="96"/>
        <v>2107.4209419830709</v>
      </c>
      <c r="L430" s="15">
        <f t="shared" si="93"/>
        <v>25.421131233051646</v>
      </c>
      <c r="M430" s="17">
        <f t="shared" si="94"/>
        <v>147.30442298555138</v>
      </c>
      <c r="N430" s="36">
        <f t="shared" si="84"/>
        <v>19.866752563675892</v>
      </c>
      <c r="O430" s="18"/>
      <c r="P430" s="19">
        <f t="shared" si="85"/>
        <v>23.751613317696648</v>
      </c>
      <c r="Q430" s="19"/>
      <c r="R430" s="38">
        <f t="shared" si="86"/>
        <v>4.1614581752952746E-2</v>
      </c>
      <c r="S430" s="16">
        <f t="shared" si="95"/>
        <v>1.0011989435794537</v>
      </c>
      <c r="T430" s="16">
        <f t="shared" si="97"/>
        <v>6.5495993087341988</v>
      </c>
      <c r="U430" s="22">
        <f t="shared" si="87"/>
        <v>2.4056735147999664E-2</v>
      </c>
      <c r="V430" s="22">
        <f t="shared" si="88"/>
        <v>1.422322553881572E-2</v>
      </c>
      <c r="W430" s="22">
        <f t="shared" si="89"/>
        <v>9.8335096091839436E-3</v>
      </c>
      <c r="Z430" s="37"/>
      <c r="AA430" s="37"/>
    </row>
    <row r="431" spans="1:27">
      <c r="A431" s="61">
        <f t="shared" si="90"/>
        <v>2282</v>
      </c>
      <c r="B431" s="13">
        <v>1906.03</v>
      </c>
      <c r="C431" s="14">
        <v>9.56</v>
      </c>
      <c r="D431" s="15">
        <v>0.34749999999999998</v>
      </c>
      <c r="E431" s="14">
        <v>0.6925</v>
      </c>
      <c r="F431" s="14">
        <v>8.4679289260000008</v>
      </c>
      <c r="G431" s="15">
        <f t="shared" si="98"/>
        <v>1906.2083333333014</v>
      </c>
      <c r="H431" s="16">
        <f>H429*10/12+H441*2/12</f>
        <v>3.4700000000000006</v>
      </c>
      <c r="I431" s="15">
        <f t="shared" si="91"/>
        <v>354.78250304813685</v>
      </c>
      <c r="J431" s="15">
        <f t="shared" si="92"/>
        <v>12.896121318956855</v>
      </c>
      <c r="K431" s="17">
        <f t="shared" si="96"/>
        <v>2062.037918721403</v>
      </c>
      <c r="L431" s="15">
        <f t="shared" si="93"/>
        <v>25.699464786698194</v>
      </c>
      <c r="M431" s="17">
        <f t="shared" si="94"/>
        <v>149.36833250152421</v>
      </c>
      <c r="N431" s="36">
        <f t="shared" si="84"/>
        <v>19.259453020854114</v>
      </c>
      <c r="O431" s="18"/>
      <c r="P431" s="19">
        <f t="shared" si="85"/>
        <v>23.019077336408834</v>
      </c>
      <c r="Q431" s="19"/>
      <c r="R431" s="38">
        <f t="shared" si="86"/>
        <v>4.3001783462784944E-2</v>
      </c>
      <c r="S431" s="16">
        <f t="shared" si="95"/>
        <v>1.0012171857262209</v>
      </c>
      <c r="T431" s="16">
        <f t="shared" si="97"/>
        <v>6.5574519087734</v>
      </c>
      <c r="U431" s="22">
        <f t="shared" si="87"/>
        <v>2.5402069708233554E-2</v>
      </c>
      <c r="V431" s="22">
        <f t="shared" si="88"/>
        <v>1.3350942575860891E-2</v>
      </c>
      <c r="W431" s="22">
        <f t="shared" si="89"/>
        <v>1.2051127132372663E-2</v>
      </c>
      <c r="Z431" s="37"/>
      <c r="AA431" s="37"/>
    </row>
    <row r="432" spans="1:27">
      <c r="A432" s="61">
        <f t="shared" si="90"/>
        <v>2312</v>
      </c>
      <c r="B432" s="13">
        <v>1906.04</v>
      </c>
      <c r="C432" s="14">
        <v>9.43</v>
      </c>
      <c r="D432" s="15">
        <v>0.3533</v>
      </c>
      <c r="E432" s="14">
        <v>0.7</v>
      </c>
      <c r="F432" s="14">
        <v>8.4679289260000008</v>
      </c>
      <c r="G432" s="15">
        <f t="shared" si="98"/>
        <v>1906.2916666666347</v>
      </c>
      <c r="H432" s="16">
        <f>H429*9/12+H441*3/12</f>
        <v>3.49</v>
      </c>
      <c r="I432" s="15">
        <f t="shared" si="91"/>
        <v>349.95805478492997</v>
      </c>
      <c r="J432" s="15">
        <f t="shared" si="92"/>
        <v>13.111365933776854</v>
      </c>
      <c r="K432" s="17">
        <f t="shared" si="96"/>
        <v>2040.3480550836664</v>
      </c>
      <c r="L432" s="15">
        <f t="shared" si="93"/>
        <v>25.977798340344744</v>
      </c>
      <c r="M432" s="17">
        <f t="shared" si="94"/>
        <v>151.45743781108868</v>
      </c>
      <c r="N432" s="36">
        <f t="shared" si="84"/>
        <v>18.876204996115884</v>
      </c>
      <c r="O432" s="18"/>
      <c r="P432" s="19">
        <f t="shared" si="85"/>
        <v>22.557115123058118</v>
      </c>
      <c r="Q432" s="19"/>
      <c r="R432" s="38">
        <f t="shared" si="86"/>
        <v>4.5354641484752094E-2</v>
      </c>
      <c r="S432" s="16">
        <f t="shared" si="95"/>
        <v>1.0012354258239826</v>
      </c>
      <c r="T432" s="16">
        <f t="shared" si="97"/>
        <v>6.5654335456371387</v>
      </c>
      <c r="U432" s="22">
        <f t="shared" si="87"/>
        <v>2.4835154259549519E-2</v>
      </c>
      <c r="V432" s="22">
        <f t="shared" si="88"/>
        <v>1.2488097936725229E-2</v>
      </c>
      <c r="W432" s="22">
        <f t="shared" si="89"/>
        <v>1.234705632282429E-2</v>
      </c>
      <c r="Z432" s="37"/>
      <c r="AA432" s="37"/>
    </row>
    <row r="433" spans="1:27">
      <c r="A433" s="61">
        <f t="shared" si="90"/>
        <v>2343</v>
      </c>
      <c r="B433" s="13">
        <v>1906.05</v>
      </c>
      <c r="C433" s="14">
        <v>9.18</v>
      </c>
      <c r="D433" s="15">
        <v>0.35920000000000002</v>
      </c>
      <c r="E433" s="14">
        <v>0.70750000000000002</v>
      </c>
      <c r="F433" s="14">
        <v>8.5630942149999996</v>
      </c>
      <c r="G433" s="15">
        <f t="shared" si="98"/>
        <v>1906.3749999999679</v>
      </c>
      <c r="H433" s="16">
        <f>H429*8/12+H441*4/12</f>
        <v>3.51</v>
      </c>
      <c r="I433" s="15">
        <f t="shared" si="91"/>
        <v>336.89414568703319</v>
      </c>
      <c r="J433" s="15">
        <f t="shared" si="92"/>
        <v>13.182176158037292</v>
      </c>
      <c r="K433" s="17">
        <f t="shared" si="96"/>
        <v>1970.5866396928934</v>
      </c>
      <c r="L433" s="15">
        <f t="shared" si="93"/>
        <v>25.964336391457081</v>
      </c>
      <c r="M433" s="17">
        <f t="shared" si="94"/>
        <v>151.87255420291092</v>
      </c>
      <c r="N433" s="36">
        <f t="shared" si="84"/>
        <v>18.054044460926399</v>
      </c>
      <c r="O433" s="18"/>
      <c r="P433" s="19">
        <f t="shared" si="85"/>
        <v>21.573872118633158</v>
      </c>
      <c r="Q433" s="19"/>
      <c r="R433" s="38">
        <f t="shared" si="86"/>
        <v>5.0240640291034373E-2</v>
      </c>
      <c r="S433" s="16">
        <f t="shared" si="95"/>
        <v>1.0012536638757978</v>
      </c>
      <c r="T433" s="16">
        <f t="shared" si="97"/>
        <v>6.5004900688463723</v>
      </c>
      <c r="U433" s="22">
        <f t="shared" si="87"/>
        <v>3.013221172330649E-2</v>
      </c>
      <c r="V433" s="22">
        <f t="shared" si="88"/>
        <v>1.2765694718924969E-2</v>
      </c>
      <c r="W433" s="22">
        <f t="shared" si="89"/>
        <v>1.7366517004381521E-2</v>
      </c>
      <c r="Z433" s="37"/>
      <c r="AA433" s="37"/>
    </row>
    <row r="434" spans="1:27">
      <c r="A434" s="61">
        <f t="shared" si="90"/>
        <v>2373</v>
      </c>
      <c r="B434" s="13">
        <v>1906.06</v>
      </c>
      <c r="C434" s="14">
        <v>9.3000000000000007</v>
      </c>
      <c r="D434" s="15">
        <v>0.36499999999999999</v>
      </c>
      <c r="E434" s="14">
        <v>0.71499999999999997</v>
      </c>
      <c r="F434" s="14">
        <v>8.5630942149999996</v>
      </c>
      <c r="G434" s="15">
        <f t="shared" si="98"/>
        <v>1906.4583333333012</v>
      </c>
      <c r="H434" s="16">
        <f>H429*7/12+H441*5/12</f>
        <v>3.5300000000000002</v>
      </c>
      <c r="I434" s="15">
        <f t="shared" si="91"/>
        <v>341.29799072869383</v>
      </c>
      <c r="J434" s="15">
        <f t="shared" si="92"/>
        <v>13.395028668384219</v>
      </c>
      <c r="K434" s="17">
        <f t="shared" si="96"/>
        <v>2002.8752098149496</v>
      </c>
      <c r="L434" s="15">
        <f t="shared" si="93"/>
        <v>26.239576706560864</v>
      </c>
      <c r="M434" s="17">
        <f t="shared" si="94"/>
        <v>153.98449193738588</v>
      </c>
      <c r="N434" s="36">
        <f t="shared" si="84"/>
        <v>18.172666376497506</v>
      </c>
      <c r="O434" s="18"/>
      <c r="P434" s="19">
        <f t="shared" si="85"/>
        <v>21.715576326751552</v>
      </c>
      <c r="Q434" s="19"/>
      <c r="R434" s="38">
        <f t="shared" si="86"/>
        <v>5.122900541207509E-2</v>
      </c>
      <c r="S434" s="16">
        <f t="shared" si="95"/>
        <v>1.0012718998847194</v>
      </c>
      <c r="T434" s="16">
        <f t="shared" si="97"/>
        <v>6.5086394984206679</v>
      </c>
      <c r="U434" s="22">
        <f t="shared" si="87"/>
        <v>2.8948695273894209E-2</v>
      </c>
      <c r="V434" s="22">
        <f t="shared" si="88"/>
        <v>1.1920202925411294E-2</v>
      </c>
      <c r="W434" s="22">
        <f t="shared" si="89"/>
        <v>1.7028492348482915E-2</v>
      </c>
      <c r="Z434" s="37"/>
      <c r="AA434" s="37"/>
    </row>
    <row r="435" spans="1:27">
      <c r="A435" s="61">
        <f t="shared" si="90"/>
        <v>2404</v>
      </c>
      <c r="B435" s="13">
        <v>1906.07</v>
      </c>
      <c r="C435" s="14">
        <v>9.06</v>
      </c>
      <c r="D435" s="15">
        <v>0.37080000000000002</v>
      </c>
      <c r="E435" s="14">
        <v>0.72250000000000003</v>
      </c>
      <c r="F435" s="14">
        <v>8.2776793390000005</v>
      </c>
      <c r="G435" s="15">
        <f t="shared" si="98"/>
        <v>1906.5416666666345</v>
      </c>
      <c r="H435" s="16">
        <f>H429*6/12+H441*6/12</f>
        <v>3.55</v>
      </c>
      <c r="I435" s="15">
        <f t="shared" si="91"/>
        <v>343.95458598955054</v>
      </c>
      <c r="J435" s="15">
        <f t="shared" si="92"/>
        <v>14.077081731227961</v>
      </c>
      <c r="K435" s="17">
        <f t="shared" si="96"/>
        <v>2025.3493589974266</v>
      </c>
      <c r="L435" s="15">
        <f t="shared" si="93"/>
        <v>27.429049489784795</v>
      </c>
      <c r="M435" s="17">
        <f t="shared" si="94"/>
        <v>161.51378718274179</v>
      </c>
      <c r="N435" s="36">
        <f t="shared" si="84"/>
        <v>18.195200143513748</v>
      </c>
      <c r="O435" s="18"/>
      <c r="P435" s="19">
        <f t="shared" si="85"/>
        <v>21.745449504726214</v>
      </c>
      <c r="Q435" s="19"/>
      <c r="R435" s="38">
        <f t="shared" si="86"/>
        <v>4.7470096242974602E-2</v>
      </c>
      <c r="S435" s="16">
        <f t="shared" si="95"/>
        <v>1.0012901338537958</v>
      </c>
      <c r="T435" s="16">
        <f t="shared" si="97"/>
        <v>6.7416215508959922</v>
      </c>
      <c r="U435" s="22">
        <f t="shared" si="87"/>
        <v>2.6832427406096038E-2</v>
      </c>
      <c r="V435" s="22">
        <f t="shared" si="88"/>
        <v>8.5910827324675587E-3</v>
      </c>
      <c r="W435" s="22">
        <f t="shared" si="89"/>
        <v>1.8241344673628479E-2</v>
      </c>
      <c r="Z435" s="37"/>
      <c r="AA435" s="37"/>
    </row>
    <row r="436" spans="1:27">
      <c r="A436" s="61">
        <f t="shared" si="90"/>
        <v>2435</v>
      </c>
      <c r="B436" s="13">
        <v>1906.08</v>
      </c>
      <c r="C436" s="14">
        <v>9.73</v>
      </c>
      <c r="D436" s="15">
        <v>0.37669999999999998</v>
      </c>
      <c r="E436" s="14">
        <v>0.73</v>
      </c>
      <c r="F436" s="14">
        <v>8.4679289260000008</v>
      </c>
      <c r="G436" s="15">
        <f t="shared" si="98"/>
        <v>1906.6249999999677</v>
      </c>
      <c r="H436" s="16">
        <f>H429*5/12+H441*7/12</f>
        <v>3.5700000000000003</v>
      </c>
      <c r="I436" s="15">
        <f t="shared" si="91"/>
        <v>361.09139693079197</v>
      </c>
      <c r="J436" s="15">
        <f t="shared" si="92"/>
        <v>13.979766621154093</v>
      </c>
      <c r="K436" s="17">
        <f t="shared" si="96"/>
        <v>2133.1180097982819</v>
      </c>
      <c r="L436" s="15">
        <f t="shared" si="93"/>
        <v>27.091132554930951</v>
      </c>
      <c r="M436" s="17">
        <f t="shared" si="94"/>
        <v>160.03865849462957</v>
      </c>
      <c r="N436" s="36">
        <f t="shared" si="84"/>
        <v>18.967251477549301</v>
      </c>
      <c r="O436" s="18"/>
      <c r="P436" s="19">
        <f t="shared" si="85"/>
        <v>22.665609452316428</v>
      </c>
      <c r="Q436" s="19"/>
      <c r="R436" s="38">
        <f t="shared" si="86"/>
        <v>4.7371634291944055E-2</v>
      </c>
      <c r="S436" s="16">
        <f t="shared" si="95"/>
        <v>1.0013083657860706</v>
      </c>
      <c r="T436" s="16">
        <f t="shared" si="97"/>
        <v>6.5986592243810982</v>
      </c>
      <c r="U436" s="22">
        <f t="shared" si="87"/>
        <v>2.1825045749794381E-2</v>
      </c>
      <c r="V436" s="22">
        <f t="shared" si="88"/>
        <v>1.004929021590395E-2</v>
      </c>
      <c r="W436" s="22">
        <f t="shared" si="89"/>
        <v>1.1775755533890431E-2</v>
      </c>
      <c r="Z436" s="37"/>
      <c r="AA436" s="37"/>
    </row>
    <row r="437" spans="1:27">
      <c r="A437" s="61">
        <f t="shared" si="90"/>
        <v>2465</v>
      </c>
      <c r="B437" s="13">
        <v>1906.09</v>
      </c>
      <c r="C437" s="14">
        <v>10.029999999999999</v>
      </c>
      <c r="D437" s="15">
        <v>0.38250000000000001</v>
      </c>
      <c r="E437" s="14">
        <v>0.73750000000000004</v>
      </c>
      <c r="F437" s="14">
        <v>8.5630942149999996</v>
      </c>
      <c r="G437" s="15">
        <f t="shared" si="98"/>
        <v>1906.708333333301</v>
      </c>
      <c r="H437" s="16">
        <f>H429*4/12+H441*8/12</f>
        <v>3.59</v>
      </c>
      <c r="I437" s="15">
        <f t="shared" si="91"/>
        <v>368.0880480654622</v>
      </c>
      <c r="J437" s="15">
        <f t="shared" si="92"/>
        <v>14.037256070293051</v>
      </c>
      <c r="K437" s="17">
        <f t="shared" si="96"/>
        <v>2181.3604852565209</v>
      </c>
      <c r="L437" s="15">
        <f t="shared" si="93"/>
        <v>27.065297651872221</v>
      </c>
      <c r="M437" s="17">
        <f t="shared" si="94"/>
        <v>160.39415332768536</v>
      </c>
      <c r="N437" s="36">
        <f t="shared" si="84"/>
        <v>19.200993682001357</v>
      </c>
      <c r="O437" s="18"/>
      <c r="P437" s="19">
        <f t="shared" si="85"/>
        <v>22.942876422324705</v>
      </c>
      <c r="Q437" s="19"/>
      <c r="R437" s="38">
        <f t="shared" si="86"/>
        <v>4.7681945197022998E-2</v>
      </c>
      <c r="S437" s="16">
        <f t="shared" si="95"/>
        <v>1.0013265956845823</v>
      </c>
      <c r="T437" s="16">
        <f t="shared" si="97"/>
        <v>6.5338630452411293</v>
      </c>
      <c r="U437" s="22">
        <f t="shared" si="87"/>
        <v>2.2237134609137676E-2</v>
      </c>
      <c r="V437" s="22">
        <f t="shared" si="88"/>
        <v>9.4362960896721138E-3</v>
      </c>
      <c r="W437" s="22">
        <f t="shared" si="89"/>
        <v>1.2800838519465563E-2</v>
      </c>
      <c r="Z437" s="37"/>
      <c r="AA437" s="37"/>
    </row>
    <row r="438" spans="1:27">
      <c r="A438" s="61">
        <f t="shared" si="90"/>
        <v>2192</v>
      </c>
      <c r="B438" s="13">
        <v>1906.1</v>
      </c>
      <c r="C438" s="14">
        <v>9.73</v>
      </c>
      <c r="D438" s="15">
        <v>0.38829999999999998</v>
      </c>
      <c r="E438" s="14">
        <v>0.745</v>
      </c>
      <c r="F438" s="14">
        <v>8.7534247930000006</v>
      </c>
      <c r="G438" s="15">
        <f t="shared" si="98"/>
        <v>1906.7916666666342</v>
      </c>
      <c r="H438" s="16">
        <f>H429*3/12+H441*9/12</f>
        <v>3.61</v>
      </c>
      <c r="I438" s="15">
        <f t="shared" si="91"/>
        <v>349.3142806739142</v>
      </c>
      <c r="J438" s="15">
        <f t="shared" si="92"/>
        <v>13.940260553512935</v>
      </c>
      <c r="K438" s="17">
        <f t="shared" si="96"/>
        <v>2076.9879216210038</v>
      </c>
      <c r="L438" s="15">
        <f t="shared" si="93"/>
        <v>26.746057461671743</v>
      </c>
      <c r="M438" s="17">
        <f t="shared" si="94"/>
        <v>159.02939379318065</v>
      </c>
      <c r="N438" s="36">
        <f t="shared" si="84"/>
        <v>18.095380908869096</v>
      </c>
      <c r="O438" s="18"/>
      <c r="P438" s="19">
        <f t="shared" si="85"/>
        <v>21.62396308597393</v>
      </c>
      <c r="Q438" s="19"/>
      <c r="R438" s="38">
        <f t="shared" si="86"/>
        <v>4.9852624506333092E-2</v>
      </c>
      <c r="S438" s="16">
        <f t="shared" si="95"/>
        <v>1.0013448235523643</v>
      </c>
      <c r="T438" s="16">
        <f t="shared" si="97"/>
        <v>6.4002729571875658</v>
      </c>
      <c r="U438" s="22">
        <f t="shared" si="87"/>
        <v>2.9024565722618911E-2</v>
      </c>
      <c r="V438" s="22">
        <f t="shared" si="88"/>
        <v>9.9468778719973283E-3</v>
      </c>
      <c r="W438" s="22">
        <f t="shared" si="89"/>
        <v>1.9077687850621583E-2</v>
      </c>
      <c r="Z438" s="37"/>
      <c r="AA438" s="37"/>
    </row>
    <row r="439" spans="1:27">
      <c r="A439" s="61">
        <f t="shared" si="90"/>
        <v>2526</v>
      </c>
      <c r="B439" s="13">
        <v>1906.11</v>
      </c>
      <c r="C439" s="14">
        <v>9.93</v>
      </c>
      <c r="D439" s="15">
        <v>0.39419999999999999</v>
      </c>
      <c r="E439" s="14">
        <v>0.75249999999999995</v>
      </c>
      <c r="F439" s="14">
        <v>8.8485090910000004</v>
      </c>
      <c r="G439" s="15">
        <f t="shared" si="98"/>
        <v>1906.8749999999675</v>
      </c>
      <c r="H439" s="16">
        <f>H429*2/12+H441*10/12</f>
        <v>3.6300000000000003</v>
      </c>
      <c r="I439" s="15">
        <f t="shared" si="91"/>
        <v>352.66361292140994</v>
      </c>
      <c r="J439" s="15">
        <f t="shared" si="92"/>
        <v>13.999999618692831</v>
      </c>
      <c r="K439" s="17">
        <f t="shared" si="96"/>
        <v>2103.8396011878272</v>
      </c>
      <c r="L439" s="15">
        <f t="shared" si="93"/>
        <v>26.725011956028297</v>
      </c>
      <c r="M439" s="17">
        <f t="shared" si="94"/>
        <v>159.42993956634845</v>
      </c>
      <c r="N439" s="36">
        <f t="shared" si="84"/>
        <v>18.141851654007962</v>
      </c>
      <c r="O439" s="18"/>
      <c r="P439" s="19">
        <f t="shared" si="85"/>
        <v>21.683247782770607</v>
      </c>
      <c r="Q439" s="19"/>
      <c r="R439" s="38">
        <f t="shared" si="86"/>
        <v>4.7638625427103364E-2</v>
      </c>
      <c r="S439" s="16">
        <f t="shared" si="95"/>
        <v>1.0013630493924461</v>
      </c>
      <c r="T439" s="16">
        <f t="shared" si="97"/>
        <v>6.3400116581624895</v>
      </c>
      <c r="U439" s="22">
        <f t="shared" si="87"/>
        <v>2.8702266216475758E-2</v>
      </c>
      <c r="V439" s="22">
        <f t="shared" si="88"/>
        <v>9.3598403168082545E-3</v>
      </c>
      <c r="W439" s="22">
        <f t="shared" si="89"/>
        <v>1.9342425899667504E-2</v>
      </c>
      <c r="Z439" s="37"/>
      <c r="AA439" s="37"/>
    </row>
    <row r="440" spans="1:27">
      <c r="A440" s="61">
        <f t="shared" si="90"/>
        <v>2557</v>
      </c>
      <c r="B440" s="13">
        <v>1906.12</v>
      </c>
      <c r="C440" s="14">
        <v>9.84</v>
      </c>
      <c r="D440" s="15">
        <v>0.4</v>
      </c>
      <c r="E440" s="14">
        <v>0.76</v>
      </c>
      <c r="F440" s="14">
        <v>8.9436743799999991</v>
      </c>
      <c r="G440" s="15">
        <f t="shared" si="98"/>
        <v>1906.9583333333007</v>
      </c>
      <c r="H440" s="16">
        <f>H429*1/12+H441*11/12</f>
        <v>3.6499999999999995</v>
      </c>
      <c r="I440" s="15">
        <f t="shared" si="91"/>
        <v>345.74875477521596</v>
      </c>
      <c r="J440" s="15">
        <f t="shared" si="92"/>
        <v>14.054827429886826</v>
      </c>
      <c r="K440" s="17">
        <f t="shared" si="96"/>
        <v>2069.5756168018133</v>
      </c>
      <c r="L440" s="15">
        <f t="shared" si="93"/>
        <v>26.704172116784971</v>
      </c>
      <c r="M440" s="17">
        <f t="shared" si="94"/>
        <v>159.84527121640022</v>
      </c>
      <c r="N440" s="36">
        <f t="shared" si="84"/>
        <v>17.660003667768667</v>
      </c>
      <c r="O440" s="18"/>
      <c r="P440" s="19">
        <f t="shared" si="85"/>
        <v>21.113963621900083</v>
      </c>
      <c r="Q440" s="19"/>
      <c r="R440" s="38">
        <f t="shared" si="86"/>
        <v>5.0043759456829935E-2</v>
      </c>
      <c r="S440" s="16">
        <f t="shared" si="95"/>
        <v>1.0013812732078506</v>
      </c>
      <c r="T440" s="16">
        <f t="shared" si="97"/>
        <v>6.2811004741910548</v>
      </c>
      <c r="U440" s="22">
        <f t="shared" si="87"/>
        <v>2.5777488223577727E-2</v>
      </c>
      <c r="V440" s="22">
        <f t="shared" si="88"/>
        <v>9.6587246075026112E-3</v>
      </c>
      <c r="W440" s="22">
        <f t="shared" si="89"/>
        <v>1.6118763616075116E-2</v>
      </c>
      <c r="Z440" s="37"/>
      <c r="AA440" s="37"/>
    </row>
    <row r="441" spans="1:27">
      <c r="A441" s="61">
        <f t="shared" si="90"/>
        <v>2588</v>
      </c>
      <c r="B441" s="13">
        <v>1907.01</v>
      </c>
      <c r="C441" s="14">
        <v>9.56</v>
      </c>
      <c r="D441" s="15">
        <v>0.40329999999999999</v>
      </c>
      <c r="E441" s="14">
        <v>0.75170000000000003</v>
      </c>
      <c r="F441" s="14">
        <v>8.8485090910000004</v>
      </c>
      <c r="G441" s="15">
        <f t="shared" si="98"/>
        <v>1907.041666666634</v>
      </c>
      <c r="H441" s="16">
        <v>3.67</v>
      </c>
      <c r="I441" s="15">
        <f t="shared" si="91"/>
        <v>339.52307548123662</v>
      </c>
      <c r="J441" s="15">
        <f t="shared" si="92"/>
        <v>14.323185809788987</v>
      </c>
      <c r="K441" s="17">
        <f t="shared" si="96"/>
        <v>2039.4546954330203</v>
      </c>
      <c r="L441" s="15">
        <f t="shared" si="93"/>
        <v>26.696599983184679</v>
      </c>
      <c r="M441" s="17">
        <f t="shared" si="94"/>
        <v>160.36172537207125</v>
      </c>
      <c r="N441" s="36">
        <f t="shared" si="84"/>
        <v>17.218913853705988</v>
      </c>
      <c r="O441" s="18"/>
      <c r="P441" s="19">
        <f t="shared" si="85"/>
        <v>20.59638981475306</v>
      </c>
      <c r="Q441" s="19"/>
      <c r="R441" s="38">
        <f t="shared" si="86"/>
        <v>5.3179729321433257E-2</v>
      </c>
      <c r="S441" s="16">
        <f t="shared" si="95"/>
        <v>1.0016757521839021</v>
      </c>
      <c r="T441" s="16">
        <f t="shared" si="97"/>
        <v>6.3574226320585465</v>
      </c>
      <c r="U441" s="22">
        <f t="shared" si="87"/>
        <v>2.4474170310737176E-2</v>
      </c>
      <c r="V441" s="22">
        <f t="shared" si="88"/>
        <v>7.8061945999430282E-3</v>
      </c>
      <c r="W441" s="22">
        <f t="shared" si="89"/>
        <v>1.6667975710794147E-2</v>
      </c>
      <c r="Z441" s="37"/>
      <c r="AA441" s="37"/>
    </row>
    <row r="442" spans="1:27">
      <c r="A442" s="61">
        <f t="shared" si="90"/>
        <v>2616</v>
      </c>
      <c r="B442" s="13">
        <v>1907.02</v>
      </c>
      <c r="C442" s="14">
        <v>9.26</v>
      </c>
      <c r="D442" s="15">
        <v>0.40670000000000001</v>
      </c>
      <c r="E442" s="14">
        <v>0.74329999999999996</v>
      </c>
      <c r="F442" s="14">
        <v>9.0388396689999997</v>
      </c>
      <c r="G442" s="15">
        <f t="shared" si="98"/>
        <v>1907.1249999999673</v>
      </c>
      <c r="H442" s="16">
        <f>H441*11/12+H453*1/12</f>
        <v>3.6866666666666665</v>
      </c>
      <c r="I442" s="15">
        <f t="shared" si="91"/>
        <v>321.94360964054414</v>
      </c>
      <c r="J442" s="15">
        <f t="shared" si="92"/>
        <v>14.139791149115474</v>
      </c>
      <c r="K442" s="17">
        <f t="shared" si="96"/>
        <v>1940.935906539801</v>
      </c>
      <c r="L442" s="15">
        <f t="shared" si="93"/>
        <v>25.842406592420783</v>
      </c>
      <c r="M442" s="17">
        <f t="shared" si="94"/>
        <v>155.79888329708791</v>
      </c>
      <c r="N442" s="36">
        <f t="shared" si="84"/>
        <v>16.21707128876616</v>
      </c>
      <c r="O442" s="18"/>
      <c r="P442" s="19">
        <f t="shared" si="85"/>
        <v>19.409252150981221</v>
      </c>
      <c r="Q442" s="19"/>
      <c r="R442" s="38">
        <f t="shared" si="86"/>
        <v>5.8799011605750982E-2</v>
      </c>
      <c r="S442" s="16">
        <f t="shared" si="95"/>
        <v>1.0016907199705527</v>
      </c>
      <c r="T442" s="16">
        <f t="shared" si="97"/>
        <v>6.2339837079989433</v>
      </c>
      <c r="U442" s="22">
        <f t="shared" si="87"/>
        <v>2.1555245006928958E-2</v>
      </c>
      <c r="V442" s="22">
        <f t="shared" si="88"/>
        <v>7.3553338125846857E-3</v>
      </c>
      <c r="W442" s="22">
        <f t="shared" si="89"/>
        <v>1.4199911194344272E-2</v>
      </c>
      <c r="Z442" s="37"/>
      <c r="AA442" s="37"/>
    </row>
    <row r="443" spans="1:27">
      <c r="A443" s="61">
        <f t="shared" si="90"/>
        <v>2647</v>
      </c>
      <c r="B443" s="13">
        <v>1907.03</v>
      </c>
      <c r="C443" s="14">
        <v>8.35</v>
      </c>
      <c r="D443" s="15">
        <v>0.41</v>
      </c>
      <c r="E443" s="14">
        <v>0.73499999999999999</v>
      </c>
      <c r="F443" s="14">
        <v>8.9436743799999991</v>
      </c>
      <c r="G443" s="15">
        <f t="shared" si="98"/>
        <v>1907.2083333333005</v>
      </c>
      <c r="H443" s="16">
        <f>H441*10/12+H453*2/12</f>
        <v>3.7033333333333336</v>
      </c>
      <c r="I443" s="15">
        <f t="shared" si="91"/>
        <v>293.39452259888748</v>
      </c>
      <c r="J443" s="15">
        <f t="shared" si="92"/>
        <v>14.406198115633996</v>
      </c>
      <c r="K443" s="17">
        <f t="shared" si="96"/>
        <v>1776.0566514509931</v>
      </c>
      <c r="L443" s="15">
        <f t="shared" si="93"/>
        <v>25.825745402417045</v>
      </c>
      <c r="M443" s="17">
        <f t="shared" si="94"/>
        <v>156.33552560676409</v>
      </c>
      <c r="N443" s="36">
        <f t="shared" si="84"/>
        <v>14.687545255978652</v>
      </c>
      <c r="O443" s="18"/>
      <c r="P443" s="19">
        <f t="shared" si="85"/>
        <v>17.597254765750446</v>
      </c>
      <c r="Q443" s="19"/>
      <c r="R443" s="38">
        <f t="shared" si="86"/>
        <v>6.3959986130681698E-2</v>
      </c>
      <c r="S443" s="16">
        <f t="shared" si="95"/>
        <v>1.0017056865901681</v>
      </c>
      <c r="T443" s="16">
        <f t="shared" si="97"/>
        <v>6.3109685674351166</v>
      </c>
      <c r="U443" s="22">
        <f t="shared" si="87"/>
        <v>3.4363544609519181E-2</v>
      </c>
      <c r="V443" s="22">
        <f t="shared" si="88"/>
        <v>6.2467078890704464E-3</v>
      </c>
      <c r="W443" s="22">
        <f t="shared" si="89"/>
        <v>2.8116836720448735E-2</v>
      </c>
      <c r="Z443" s="37"/>
      <c r="AA443" s="37"/>
    </row>
    <row r="444" spans="1:27">
      <c r="A444" s="61">
        <f t="shared" si="90"/>
        <v>2677</v>
      </c>
      <c r="B444" s="13">
        <v>1907.04</v>
      </c>
      <c r="C444" s="14">
        <v>8.39</v>
      </c>
      <c r="D444" s="15">
        <v>0.4133</v>
      </c>
      <c r="E444" s="14">
        <v>0.72670000000000001</v>
      </c>
      <c r="F444" s="14">
        <v>8.9436743799999991</v>
      </c>
      <c r="G444" s="15">
        <f t="shared" si="98"/>
        <v>1907.2916666666338</v>
      </c>
      <c r="H444" s="16">
        <f>H441*9/12+H453*3/12</f>
        <v>3.7199999999999998</v>
      </c>
      <c r="I444" s="15">
        <f t="shared" si="91"/>
        <v>294.80000534187621</v>
      </c>
      <c r="J444" s="15">
        <f t="shared" si="92"/>
        <v>14.522150441930563</v>
      </c>
      <c r="K444" s="17">
        <f t="shared" si="96"/>
        <v>1791.8904978256558</v>
      </c>
      <c r="L444" s="15">
        <f t="shared" si="93"/>
        <v>25.534107733246891</v>
      </c>
      <c r="M444" s="17">
        <f t="shared" si="94"/>
        <v>155.20462750535208</v>
      </c>
      <c r="N444" s="36">
        <f t="shared" si="84"/>
        <v>14.669709905602748</v>
      </c>
      <c r="O444" s="18"/>
      <c r="P444" s="19">
        <f t="shared" si="85"/>
        <v>17.594277669579963</v>
      </c>
      <c r="Q444" s="19"/>
      <c r="R444" s="38">
        <f t="shared" si="86"/>
        <v>6.5407549545247676E-2</v>
      </c>
      <c r="S444" s="16">
        <f t="shared" si="95"/>
        <v>1.0017206520441981</v>
      </c>
      <c r="T444" s="16">
        <f t="shared" si="97"/>
        <v>6.3217331018915628</v>
      </c>
      <c r="U444" s="22">
        <f t="shared" si="87"/>
        <v>2.7420507283378415E-2</v>
      </c>
      <c r="V444" s="22">
        <f t="shared" si="88"/>
        <v>1.3075721906814497E-3</v>
      </c>
      <c r="W444" s="22">
        <f t="shared" si="89"/>
        <v>2.6112935092696965E-2</v>
      </c>
      <c r="Z444" s="37"/>
      <c r="AA444" s="37"/>
    </row>
    <row r="445" spans="1:27">
      <c r="A445" s="61">
        <f t="shared" si="90"/>
        <v>2708</v>
      </c>
      <c r="B445" s="13">
        <v>1907.05</v>
      </c>
      <c r="C445" s="14">
        <v>8.1</v>
      </c>
      <c r="D445" s="15">
        <v>0.41670000000000001</v>
      </c>
      <c r="E445" s="14">
        <v>0.71830000000000005</v>
      </c>
      <c r="F445" s="14">
        <v>9.1340049590000003</v>
      </c>
      <c r="G445" s="15">
        <f t="shared" si="98"/>
        <v>1907.374999999967</v>
      </c>
      <c r="H445" s="16">
        <f>H441*8/12+H453*4/12</f>
        <v>3.7366666666666668</v>
      </c>
      <c r="I445" s="15">
        <f t="shared" si="91"/>
        <v>278.67966586682041</v>
      </c>
      <c r="J445" s="15">
        <f t="shared" si="92"/>
        <v>14.336520588481985</v>
      </c>
      <c r="K445" s="17">
        <f t="shared" si="96"/>
        <v>1701.1676584161773</v>
      </c>
      <c r="L445" s="15">
        <f t="shared" si="93"/>
        <v>24.713037529893473</v>
      </c>
      <c r="M445" s="17">
        <f t="shared" si="94"/>
        <v>150.85786778275806</v>
      </c>
      <c r="N445" s="36">
        <f t="shared" si="84"/>
        <v>13.790107153424255</v>
      </c>
      <c r="O445" s="18"/>
      <c r="P445" s="19">
        <f t="shared" si="85"/>
        <v>16.559343931780706</v>
      </c>
      <c r="Q445" s="19"/>
      <c r="R445" s="38">
        <f t="shared" si="86"/>
        <v>7.3329508221195522E-2</v>
      </c>
      <c r="S445" s="16">
        <f t="shared" si="95"/>
        <v>1.0017356163340905</v>
      </c>
      <c r="T445" s="16">
        <f t="shared" si="97"/>
        <v>6.2006543109593721</v>
      </c>
      <c r="U445" s="22">
        <f t="shared" si="87"/>
        <v>2.8199354106526631E-2</v>
      </c>
      <c r="V445" s="22">
        <f t="shared" si="88"/>
        <v>1.7988926007985739E-3</v>
      </c>
      <c r="W445" s="22">
        <f t="shared" si="89"/>
        <v>2.6400461505728057E-2</v>
      </c>
      <c r="Z445" s="37"/>
      <c r="AA445" s="37"/>
    </row>
    <row r="446" spans="1:27">
      <c r="A446" s="61">
        <f t="shared" si="90"/>
        <v>2738</v>
      </c>
      <c r="B446" s="13">
        <v>1907.06</v>
      </c>
      <c r="C446" s="14">
        <v>7.84</v>
      </c>
      <c r="D446" s="15">
        <v>0.42</v>
      </c>
      <c r="E446" s="14">
        <v>0.71</v>
      </c>
      <c r="F446" s="14">
        <v>9.229089256</v>
      </c>
      <c r="G446" s="15">
        <f t="shared" si="98"/>
        <v>1907.4583333333003</v>
      </c>
      <c r="H446" s="16">
        <f>H441*7/12+H453*5/12</f>
        <v>3.753333333333333</v>
      </c>
      <c r="I446" s="15">
        <f t="shared" si="91"/>
        <v>266.95540715442405</v>
      </c>
      <c r="J446" s="15">
        <f t="shared" si="92"/>
        <v>14.301182526129862</v>
      </c>
      <c r="K446" s="17">
        <f t="shared" si="96"/>
        <v>1636.8732749269675</v>
      </c>
      <c r="L446" s="15">
        <f t="shared" si="93"/>
        <v>24.175808556076671</v>
      </c>
      <c r="M446" s="17">
        <f t="shared" si="94"/>
        <v>148.23724811200856</v>
      </c>
      <c r="N446" s="36">
        <f t="shared" si="84"/>
        <v>13.144269952673207</v>
      </c>
      <c r="O446" s="18"/>
      <c r="P446" s="19">
        <f t="shared" si="85"/>
        <v>15.806056111254929</v>
      </c>
      <c r="Q446" s="19"/>
      <c r="R446" s="38">
        <f t="shared" si="86"/>
        <v>7.780157555740233E-2</v>
      </c>
      <c r="S446" s="16">
        <f t="shared" si="95"/>
        <v>1.0017505794612918</v>
      </c>
      <c r="T446" s="16">
        <f t="shared" si="97"/>
        <v>6.1474220715976005</v>
      </c>
      <c r="U446" s="22">
        <f t="shared" si="87"/>
        <v>3.3237507219772366E-2</v>
      </c>
      <c r="V446" s="22">
        <f t="shared" si="88"/>
        <v>1.2440241796076723E-3</v>
      </c>
      <c r="W446" s="22">
        <f t="shared" si="89"/>
        <v>3.1993483040164694E-2</v>
      </c>
      <c r="Z446" s="37"/>
      <c r="AA446" s="37"/>
    </row>
    <row r="447" spans="1:27">
      <c r="A447" s="61">
        <f t="shared" si="90"/>
        <v>2769</v>
      </c>
      <c r="B447" s="13">
        <v>1907.07</v>
      </c>
      <c r="C447" s="14">
        <v>8.14</v>
      </c>
      <c r="D447" s="15">
        <v>0.42330000000000001</v>
      </c>
      <c r="E447" s="14">
        <v>0.70169999999999999</v>
      </c>
      <c r="F447" s="14">
        <v>9.229089256</v>
      </c>
      <c r="G447" s="15">
        <f t="shared" si="98"/>
        <v>1907.5416666666335</v>
      </c>
      <c r="H447" s="16">
        <f>H441*6/12+H453*6/12</f>
        <v>3.7699999999999996</v>
      </c>
      <c r="I447" s="15">
        <f t="shared" si="91"/>
        <v>277.17053753023117</v>
      </c>
      <c r="J447" s="15">
        <f t="shared" si="92"/>
        <v>14.413548960263741</v>
      </c>
      <c r="K447" s="17">
        <f t="shared" si="96"/>
        <v>1706.873617688593</v>
      </c>
      <c r="L447" s="15">
        <f t="shared" si="93"/>
        <v>23.89318994901268</v>
      </c>
      <c r="M447" s="17">
        <f t="shared" si="94"/>
        <v>147.13921591303264</v>
      </c>
      <c r="N447" s="36">
        <f t="shared" si="84"/>
        <v>13.585007357961848</v>
      </c>
      <c r="O447" s="18"/>
      <c r="P447" s="19">
        <f t="shared" si="85"/>
        <v>16.357098050767227</v>
      </c>
      <c r="Q447" s="19"/>
      <c r="R447" s="38">
        <f t="shared" si="86"/>
        <v>7.5166690620855153E-2</v>
      </c>
      <c r="S447" s="16">
        <f t="shared" si="95"/>
        <v>1.0017655414272453</v>
      </c>
      <c r="T447" s="16">
        <f t="shared" si="97"/>
        <v>6.1581836224160309</v>
      </c>
      <c r="U447" s="22">
        <f t="shared" si="87"/>
        <v>2.8248081950838611E-2</v>
      </c>
      <c r="V447" s="22">
        <f t="shared" si="88"/>
        <v>2.7594135998711966E-3</v>
      </c>
      <c r="W447" s="22">
        <f t="shared" si="89"/>
        <v>2.5488668350967414E-2</v>
      </c>
      <c r="Z447" s="37"/>
      <c r="AA447" s="37"/>
    </row>
    <row r="448" spans="1:27">
      <c r="A448" s="61">
        <f t="shared" si="90"/>
        <v>2800</v>
      </c>
      <c r="B448" s="13">
        <v>1907.08</v>
      </c>
      <c r="C448" s="14">
        <v>7.53</v>
      </c>
      <c r="D448" s="15">
        <v>0.42670000000000002</v>
      </c>
      <c r="E448" s="14">
        <v>0.69330000000000003</v>
      </c>
      <c r="F448" s="14">
        <v>9.229089256</v>
      </c>
      <c r="G448" s="15">
        <f t="shared" si="98"/>
        <v>1907.6249999999668</v>
      </c>
      <c r="H448" s="16">
        <f>H441*5/12+H453*7/12</f>
        <v>3.7866666666666666</v>
      </c>
      <c r="I448" s="15">
        <f t="shared" si="91"/>
        <v>256.39977243275683</v>
      </c>
      <c r="J448" s="15">
        <f t="shared" si="92"/>
        <v>14.529320437856223</v>
      </c>
      <c r="K448" s="17">
        <f t="shared" si="96"/>
        <v>1586.4191550676594</v>
      </c>
      <c r="L448" s="15">
        <f t="shared" si="93"/>
        <v>23.607166298490078</v>
      </c>
      <c r="M448" s="17">
        <f t="shared" si="94"/>
        <v>146.06432937694663</v>
      </c>
      <c r="N448" s="36">
        <f t="shared" si="84"/>
        <v>12.513471604446613</v>
      </c>
      <c r="O448" s="18"/>
      <c r="P448" s="19">
        <f t="shared" si="85"/>
        <v>15.092007281741017</v>
      </c>
      <c r="Q448" s="19"/>
      <c r="R448" s="38">
        <f t="shared" si="86"/>
        <v>7.6693879394750669E-2</v>
      </c>
      <c r="S448" s="16">
        <f t="shared" si="95"/>
        <v>1.0017805022333937</v>
      </c>
      <c r="T448" s="16">
        <f t="shared" si="97"/>
        <v>6.1690561507179895</v>
      </c>
      <c r="U448" s="22">
        <f t="shared" si="87"/>
        <v>3.1745176431770883E-2</v>
      </c>
      <c r="V448" s="22">
        <f t="shared" si="88"/>
        <v>1.1689827046155177E-3</v>
      </c>
      <c r="W448" s="22">
        <f t="shared" si="89"/>
        <v>3.0576193727155365E-2</v>
      </c>
      <c r="Z448" s="37"/>
      <c r="AA448" s="37"/>
    </row>
    <row r="449" spans="1:27">
      <c r="A449" s="61">
        <f t="shared" si="90"/>
        <v>2830</v>
      </c>
      <c r="B449" s="13">
        <v>1907.09</v>
      </c>
      <c r="C449" s="14">
        <v>7.45</v>
      </c>
      <c r="D449" s="15">
        <v>0.43</v>
      </c>
      <c r="E449" s="14">
        <v>0.68500000000000005</v>
      </c>
      <c r="F449" s="14">
        <v>9.229089256</v>
      </c>
      <c r="G449" s="15">
        <f t="shared" si="98"/>
        <v>1907.7083333333001</v>
      </c>
      <c r="H449" s="16">
        <f>H441*4/12+H453*8/12</f>
        <v>3.8033333333333337</v>
      </c>
      <c r="I449" s="15">
        <f t="shared" si="91"/>
        <v>253.67573766587495</v>
      </c>
      <c r="J449" s="15">
        <f t="shared" si="92"/>
        <v>14.641686871990098</v>
      </c>
      <c r="K449" s="17">
        <f t="shared" si="96"/>
        <v>1577.1141290363862</v>
      </c>
      <c r="L449" s="15">
        <f t="shared" si="93"/>
        <v>23.324547691426087</v>
      </c>
      <c r="M449" s="17">
        <f t="shared" si="94"/>
        <v>145.00982260267443</v>
      </c>
      <c r="N449" s="36">
        <f t="shared" ref="N449:N512" si="99">I449/AVERAGE(L329:L448)</f>
        <v>12.328569657736629</v>
      </c>
      <c r="O449" s="18"/>
      <c r="P449" s="19">
        <f t="shared" ref="P449:P512" si="100">K449/AVERAGE(M329:M448)</f>
        <v>14.895547932371377</v>
      </c>
      <c r="Q449" s="19"/>
      <c r="R449" s="38">
        <f t="shared" ref="R449:R512" si="101">1/N449-(H449/100-(((F449/F329)^(1/10))-1))</f>
        <v>7.4773653299132423E-2</v>
      </c>
      <c r="S449" s="16">
        <f t="shared" si="95"/>
        <v>1.0017954618811766</v>
      </c>
      <c r="T449" s="16">
        <f t="shared" si="97"/>
        <v>6.1800401689722735</v>
      </c>
      <c r="U449" s="22">
        <f t="shared" si="87"/>
        <v>2.5627995423637362E-2</v>
      </c>
      <c r="V449" s="22">
        <f t="shared" si="88"/>
        <v>-1.1482418265564842E-3</v>
      </c>
      <c r="W449" s="22">
        <f t="shared" si="89"/>
        <v>2.6776237250193846E-2</v>
      </c>
      <c r="Z449" s="37"/>
      <c r="AA449" s="37"/>
    </row>
    <row r="450" spans="1:27">
      <c r="A450" s="61">
        <f t="shared" si="90"/>
        <v>2557</v>
      </c>
      <c r="B450" s="13">
        <v>1907.1</v>
      </c>
      <c r="C450" s="14">
        <v>6.64</v>
      </c>
      <c r="D450" s="15">
        <v>0.43330000000000002</v>
      </c>
      <c r="E450" s="14">
        <v>0.67669999999999997</v>
      </c>
      <c r="F450" s="14">
        <v>9.3242545450000005</v>
      </c>
      <c r="G450" s="15">
        <f t="shared" si="98"/>
        <v>1907.7916666666333</v>
      </c>
      <c r="H450" s="16">
        <f>H441*3/12+H453*9/12</f>
        <v>3.82</v>
      </c>
      <c r="I450" s="15">
        <f t="shared" si="91"/>
        <v>223.7873140345506</v>
      </c>
      <c r="J450" s="15">
        <f t="shared" si="92"/>
        <v>14.603470357104035</v>
      </c>
      <c r="K450" s="17">
        <f t="shared" si="96"/>
        <v>1398.8622499503028</v>
      </c>
      <c r="L450" s="15">
        <f t="shared" si="93"/>
        <v>22.806758344454877</v>
      </c>
      <c r="M450" s="17">
        <f t="shared" si="94"/>
        <v>142.56175972008583</v>
      </c>
      <c r="N450" s="36">
        <f t="shared" si="99"/>
        <v>10.831840153050608</v>
      </c>
      <c r="O450" s="18"/>
      <c r="P450" s="19">
        <f t="shared" si="100"/>
        <v>13.118926370609218</v>
      </c>
      <c r="Q450" s="19"/>
      <c r="R450" s="38">
        <f t="shared" si="101"/>
        <v>8.8339931481562106E-2</v>
      </c>
      <c r="S450" s="16">
        <f t="shared" si="95"/>
        <v>1.0018104203720324</v>
      </c>
      <c r="T450" s="16">
        <f t="shared" si="97"/>
        <v>6.1279481666600653</v>
      </c>
      <c r="U450" s="22">
        <f t="shared" ref="U450:U513" si="102">(($K570/$K450)^(1/10)-1)</f>
        <v>3.1441932710293052E-2</v>
      </c>
      <c r="V450" s="22">
        <f t="shared" ref="V450:V513" si="103">(($T570/$T450)^(1/10)-1)</f>
        <v>-1.6488140824669761E-3</v>
      </c>
      <c r="W450" s="22">
        <f t="shared" ref="W450:W513" si="104">U450-V450</f>
        <v>3.3090746792760029E-2</v>
      </c>
      <c r="Z450" s="37"/>
      <c r="AA450" s="37"/>
    </row>
    <row r="451" spans="1:27">
      <c r="A451" s="61">
        <f t="shared" si="90"/>
        <v>2891</v>
      </c>
      <c r="B451" s="13">
        <v>1907.11</v>
      </c>
      <c r="C451" s="14">
        <v>6.25</v>
      </c>
      <c r="D451" s="15">
        <v>0.43669999999999998</v>
      </c>
      <c r="E451" s="14">
        <v>0.66830000000000001</v>
      </c>
      <c r="F451" s="14">
        <v>8.9436743799999991</v>
      </c>
      <c r="G451" s="15">
        <f t="shared" si="98"/>
        <v>1907.8749999999666</v>
      </c>
      <c r="H451" s="16">
        <f>H441*2/12+H453*10/12</f>
        <v>3.8366666666666669</v>
      </c>
      <c r="I451" s="15">
        <f t="shared" si="91"/>
        <v>219.60667859198168</v>
      </c>
      <c r="J451" s="15">
        <f t="shared" si="92"/>
        <v>15.344357846578944</v>
      </c>
      <c r="K451" s="17">
        <f t="shared" si="96"/>
        <v>1380.7226477399729</v>
      </c>
      <c r="L451" s="15">
        <f t="shared" si="93"/>
        <v>23.482102928483414</v>
      </c>
      <c r="M451" s="17">
        <f t="shared" si="94"/>
        <v>147.63791127753979</v>
      </c>
      <c r="N451" s="36">
        <f t="shared" si="99"/>
        <v>10.591177559189786</v>
      </c>
      <c r="O451" s="18"/>
      <c r="P451" s="19">
        <f t="shared" si="100"/>
        <v>12.863256624926679</v>
      </c>
      <c r="Q451" s="19"/>
      <c r="R451" s="38">
        <f t="shared" si="101"/>
        <v>8.5970170444900434E-2</v>
      </c>
      <c r="S451" s="16">
        <f t="shared" si="95"/>
        <v>1.0018253777073978</v>
      </c>
      <c r="T451" s="16">
        <f t="shared" si="97"/>
        <v>6.4002769896032232</v>
      </c>
      <c r="U451" s="22">
        <f t="shared" si="102"/>
        <v>2.4661796576703088E-2</v>
      </c>
      <c r="V451" s="22">
        <f t="shared" si="103"/>
        <v>-5.8337563498442879E-3</v>
      </c>
      <c r="W451" s="22">
        <f t="shared" si="104"/>
        <v>3.0495552926547376E-2</v>
      </c>
      <c r="Z451" s="37"/>
      <c r="AA451" s="37"/>
    </row>
    <row r="452" spans="1:27">
      <c r="A452" s="61">
        <f t="shared" si="90"/>
        <v>2922</v>
      </c>
      <c r="B452" s="13">
        <v>1907.12</v>
      </c>
      <c r="C452" s="14">
        <v>6.57</v>
      </c>
      <c r="D452" s="15">
        <v>0.44</v>
      </c>
      <c r="E452" s="14">
        <v>0.66</v>
      </c>
      <c r="F452" s="14">
        <v>8.7534247930000006</v>
      </c>
      <c r="G452" s="15">
        <f t="shared" si="98"/>
        <v>1907.9583333332998</v>
      </c>
      <c r="H452" s="16">
        <f>H441*1/12+H453*11/12</f>
        <v>3.8533333333333331</v>
      </c>
      <c r="I452" s="15">
        <f t="shared" si="91"/>
        <v>235.86791613850113</v>
      </c>
      <c r="J452" s="15">
        <f t="shared" si="92"/>
        <v>15.796329239108141</v>
      </c>
      <c r="K452" s="17">
        <f t="shared" si="96"/>
        <v>1491.2374473990665</v>
      </c>
      <c r="L452" s="15">
        <f t="shared" si="93"/>
        <v>23.694493858662216</v>
      </c>
      <c r="M452" s="17">
        <f t="shared" si="94"/>
        <v>149.80467508118477</v>
      </c>
      <c r="N452" s="36">
        <f t="shared" si="99"/>
        <v>11.333306235811177</v>
      </c>
      <c r="O452" s="18"/>
      <c r="P452" s="19">
        <f t="shared" si="100"/>
        <v>13.798214088041597</v>
      </c>
      <c r="Q452" s="19"/>
      <c r="R452" s="38">
        <f t="shared" si="101"/>
        <v>7.7408702893090126E-2</v>
      </c>
      <c r="S452" s="16">
        <f t="shared" si="95"/>
        <v>1.0018403338887065</v>
      </c>
      <c r="T452" s="16">
        <f t="shared" si="97"/>
        <v>6.5513193922955884</v>
      </c>
      <c r="U452" s="22">
        <f t="shared" si="102"/>
        <v>1.264481862458755E-2</v>
      </c>
      <c r="V452" s="22">
        <f t="shared" si="103"/>
        <v>-9.4588366136464375E-3</v>
      </c>
      <c r="W452" s="22">
        <f t="shared" si="104"/>
        <v>2.2103655238233988E-2</v>
      </c>
      <c r="Z452" s="37"/>
      <c r="AA452" s="37"/>
    </row>
    <row r="453" spans="1:27">
      <c r="A453" s="61">
        <f t="shared" si="90"/>
        <v>2953</v>
      </c>
      <c r="B453" s="13">
        <v>1908.01</v>
      </c>
      <c r="C453" s="14">
        <v>6.85</v>
      </c>
      <c r="D453" s="15">
        <v>0.43669999999999998</v>
      </c>
      <c r="E453" s="14">
        <v>0.65329999999999999</v>
      </c>
      <c r="F453" s="14">
        <v>8.6582595040000001</v>
      </c>
      <c r="G453" s="15">
        <f t="shared" si="98"/>
        <v>1908.0416666666331</v>
      </c>
      <c r="H453" s="16">
        <v>3.87</v>
      </c>
      <c r="I453" s="15">
        <f t="shared" si="91"/>
        <v>248.62310075200546</v>
      </c>
      <c r="J453" s="15">
        <f t="shared" si="92"/>
        <v>15.850176364730041</v>
      </c>
      <c r="K453" s="17">
        <f t="shared" si="96"/>
        <v>1580.2309287213309</v>
      </c>
      <c r="L453" s="15">
        <f t="shared" si="93"/>
        <v>23.71174769653798</v>
      </c>
      <c r="M453" s="17">
        <f t="shared" si="94"/>
        <v>150.71019937717452</v>
      </c>
      <c r="N453" s="36">
        <f t="shared" si="99"/>
        <v>11.902968628266983</v>
      </c>
      <c r="O453" s="18"/>
      <c r="P453" s="19">
        <f t="shared" si="100"/>
        <v>14.522352358595411</v>
      </c>
      <c r="Q453" s="19"/>
      <c r="R453" s="38">
        <f t="shared" si="101"/>
        <v>7.1896382604064793E-2</v>
      </c>
      <c r="S453" s="16">
        <f t="shared" si="95"/>
        <v>1.0039792502497789</v>
      </c>
      <c r="T453" s="16">
        <f t="shared" si="97"/>
        <v>6.6355158611633094</v>
      </c>
      <c r="U453" s="22">
        <f t="shared" si="102"/>
        <v>1.1303836993540317E-2</v>
      </c>
      <c r="V453" s="22">
        <f t="shared" si="103"/>
        <v>-1.271273213252555E-2</v>
      </c>
      <c r="W453" s="22">
        <f t="shared" si="104"/>
        <v>2.4016569126065868E-2</v>
      </c>
      <c r="Z453" s="37"/>
      <c r="AA453" s="37"/>
    </row>
    <row r="454" spans="1:27">
      <c r="A454" s="61">
        <f t="shared" si="90"/>
        <v>2982</v>
      </c>
      <c r="B454" s="13">
        <v>1908.02</v>
      </c>
      <c r="C454" s="14">
        <v>6.6</v>
      </c>
      <c r="D454" s="15">
        <v>0.43330000000000002</v>
      </c>
      <c r="E454" s="14">
        <v>0.64670000000000005</v>
      </c>
      <c r="F454" s="14">
        <v>8.5630942149999996</v>
      </c>
      <c r="G454" s="15">
        <f t="shared" si="98"/>
        <v>1908.1249999999663</v>
      </c>
      <c r="H454" s="16">
        <f>H453*11/12+H465*1/12</f>
        <v>3.8608333333333333</v>
      </c>
      <c r="I454" s="15">
        <f t="shared" si="91"/>
        <v>242.21147729133105</v>
      </c>
      <c r="J454" s="15">
        <f t="shared" si="92"/>
        <v>15.901550471262691</v>
      </c>
      <c r="K454" s="17">
        <f t="shared" si="96"/>
        <v>1547.9015292577049</v>
      </c>
      <c r="L454" s="15">
        <f t="shared" si="93"/>
        <v>23.733054903682394</v>
      </c>
      <c r="M454" s="17">
        <f t="shared" si="94"/>
        <v>151.67089681378147</v>
      </c>
      <c r="N454" s="36">
        <f t="shared" si="99"/>
        <v>11.554846295144795</v>
      </c>
      <c r="O454" s="18"/>
      <c r="P454" s="19">
        <f t="shared" si="100"/>
        <v>14.129214575724495</v>
      </c>
      <c r="Q454" s="19"/>
      <c r="R454" s="38">
        <f t="shared" si="101"/>
        <v>7.1931616729456221E-2</v>
      </c>
      <c r="S454" s="16">
        <f t="shared" si="95"/>
        <v>1.0039719343302449</v>
      </c>
      <c r="T454" s="16">
        <f t="shared" si="97"/>
        <v>6.7359569775452517</v>
      </c>
      <c r="U454" s="22">
        <f t="shared" si="102"/>
        <v>1.6484496270795956E-2</v>
      </c>
      <c r="V454" s="22">
        <f t="shared" si="103"/>
        <v>-1.447614349951587E-2</v>
      </c>
      <c r="W454" s="22">
        <f t="shared" si="104"/>
        <v>3.0960639770311826E-2</v>
      </c>
      <c r="Z454" s="37"/>
      <c r="AA454" s="37"/>
    </row>
    <row r="455" spans="1:27">
      <c r="A455" s="61">
        <f t="shared" si="90"/>
        <v>3013</v>
      </c>
      <c r="B455" s="13">
        <v>1908.03</v>
      </c>
      <c r="C455" s="14">
        <v>6.87</v>
      </c>
      <c r="D455" s="15">
        <v>0.43</v>
      </c>
      <c r="E455" s="14">
        <v>0.64</v>
      </c>
      <c r="F455" s="14">
        <v>8.5630942149999996</v>
      </c>
      <c r="G455" s="15">
        <f t="shared" si="98"/>
        <v>1908.2083333332996</v>
      </c>
      <c r="H455" s="16">
        <f>H453*10/12+H465*2/12</f>
        <v>3.8516666666666666</v>
      </c>
      <c r="I455" s="15">
        <f t="shared" si="91"/>
        <v>252.12012863506732</v>
      </c>
      <c r="J455" s="15">
        <f t="shared" si="92"/>
        <v>15.780444732617024</v>
      </c>
      <c r="K455" s="17">
        <f t="shared" si="96"/>
        <v>1619.6287844644696</v>
      </c>
      <c r="L455" s="15">
        <f t="shared" si="93"/>
        <v>23.487173555523015</v>
      </c>
      <c r="M455" s="17">
        <f t="shared" si="94"/>
        <v>150.88244862551102</v>
      </c>
      <c r="N455" s="36">
        <f t="shared" si="99"/>
        <v>11.984662664464297</v>
      </c>
      <c r="O455" s="18"/>
      <c r="P455" s="19">
        <f t="shared" si="100"/>
        <v>14.683723501046018</v>
      </c>
      <c r="Q455" s="19"/>
      <c r="R455" s="38">
        <f t="shared" si="101"/>
        <v>6.8919488860364503E-2</v>
      </c>
      <c r="S455" s="16">
        <f t="shared" si="95"/>
        <v>1.0039646186027411</v>
      </c>
      <c r="T455" s="16">
        <f t="shared" si="97"/>
        <v>6.7627117563114165</v>
      </c>
      <c r="U455" s="22">
        <f t="shared" si="102"/>
        <v>1.130878867335583E-2</v>
      </c>
      <c r="V455" s="22">
        <f t="shared" si="103"/>
        <v>-1.3745354989635472E-2</v>
      </c>
      <c r="W455" s="22">
        <f t="shared" si="104"/>
        <v>2.5054143662991302E-2</v>
      </c>
      <c r="Z455" s="37"/>
      <c r="AA455" s="37"/>
    </row>
    <row r="456" spans="1:27">
      <c r="A456" s="61">
        <f t="shared" si="90"/>
        <v>3043</v>
      </c>
      <c r="B456" s="13">
        <v>1908.04</v>
      </c>
      <c r="C456" s="14">
        <v>7.24</v>
      </c>
      <c r="D456" s="15">
        <v>0.42670000000000002</v>
      </c>
      <c r="E456" s="14">
        <v>0.63329999999999997</v>
      </c>
      <c r="F456" s="14">
        <v>8.6582595040000001</v>
      </c>
      <c r="G456" s="15">
        <f t="shared" si="98"/>
        <v>1908.2916666666329</v>
      </c>
      <c r="H456" s="16">
        <f>H453*9/12+H465*3/12</f>
        <v>3.8424999999999998</v>
      </c>
      <c r="I456" s="15">
        <f t="shared" si="91"/>
        <v>262.77828459044082</v>
      </c>
      <c r="J456" s="15">
        <f t="shared" si="92"/>
        <v>15.487222932975291</v>
      </c>
      <c r="K456" s="17">
        <f t="shared" si="96"/>
        <v>1696.3880352386052</v>
      </c>
      <c r="L456" s="15">
        <f t="shared" si="93"/>
        <v>22.985840833028476</v>
      </c>
      <c r="M456" s="17">
        <f t="shared" si="94"/>
        <v>148.38709153544318</v>
      </c>
      <c r="N456" s="36">
        <f t="shared" si="99"/>
        <v>12.448889158370372</v>
      </c>
      <c r="O456" s="18"/>
      <c r="P456" s="19">
        <f t="shared" si="100"/>
        <v>15.277960676657003</v>
      </c>
      <c r="Q456" s="19"/>
      <c r="R456" s="38">
        <f t="shared" si="101"/>
        <v>6.7031987776984214E-2</v>
      </c>
      <c r="S456" s="16">
        <f t="shared" si="95"/>
        <v>1.0039573030673983</v>
      </c>
      <c r="T456" s="16">
        <f t="shared" si="97"/>
        <v>6.7148978285478131</v>
      </c>
      <c r="U456" s="22">
        <f t="shared" si="102"/>
        <v>4.9911126784349946E-3</v>
      </c>
      <c r="V456" s="22">
        <f t="shared" si="103"/>
        <v>-1.4024911459982747E-2</v>
      </c>
      <c r="W456" s="22">
        <f t="shared" si="104"/>
        <v>1.9016024138417742E-2</v>
      </c>
      <c r="Z456" s="37"/>
      <c r="AA456" s="37"/>
    </row>
    <row r="457" spans="1:27">
      <c r="A457" s="61">
        <f t="shared" ref="A457:A520" si="105">EOMONTH(DATE(LEFT(B457,4),RIGHT(B457,2),1),0)</f>
        <v>3074</v>
      </c>
      <c r="B457" s="13">
        <v>1908.05</v>
      </c>
      <c r="C457" s="14">
        <v>7.63</v>
      </c>
      <c r="D457" s="15">
        <v>0.42330000000000001</v>
      </c>
      <c r="E457" s="14">
        <v>0.62670000000000003</v>
      </c>
      <c r="F457" s="14">
        <v>8.6582595040000001</v>
      </c>
      <c r="G457" s="15">
        <f t="shared" si="98"/>
        <v>1908.3749999999661</v>
      </c>
      <c r="H457" s="16">
        <f>H453*8/12+H465*4/12</f>
        <v>3.833333333333333</v>
      </c>
      <c r="I457" s="15">
        <f t="shared" ref="I457:I520" si="106">C457*$F$1852/F457</f>
        <v>276.93346842887615</v>
      </c>
      <c r="J457" s="15">
        <f t="shared" ref="J457:J520" si="107">D457*$F$1852/F457</f>
        <v>15.363818766178674</v>
      </c>
      <c r="K457" s="17">
        <f t="shared" si="96"/>
        <v>1796.0332592283976</v>
      </c>
      <c r="L457" s="15">
        <f t="shared" ref="L457:L520" si="108">E457*$F$1852/F457</f>
        <v>22.74629156807034</v>
      </c>
      <c r="M457" s="17">
        <f t="shared" ref="M457:M520" si="109">L457*(K457/I457)</f>
        <v>147.51953388708216</v>
      </c>
      <c r="N457" s="36">
        <f t="shared" si="99"/>
        <v>13.078451355438341</v>
      </c>
      <c r="O457" s="18"/>
      <c r="P457" s="19">
        <f t="shared" si="100"/>
        <v>16.073179553710744</v>
      </c>
      <c r="Q457" s="19"/>
      <c r="R457" s="38">
        <f t="shared" si="101"/>
        <v>5.6304171272246226E-2</v>
      </c>
      <c r="S457" s="16">
        <f t="shared" ref="S457:S520" si="110">((H457/H458+H457/1200+((1+H458/1200)^(-119))*(1-H457/H458)))</f>
        <v>1.0039499877243483</v>
      </c>
      <c r="T457" s="16">
        <f t="shared" si="97"/>
        <v>6.7414707143219914</v>
      </c>
      <c r="U457" s="22">
        <f t="shared" si="102"/>
        <v>1.0351254982812197E-3</v>
      </c>
      <c r="V457" s="22">
        <f t="shared" si="103"/>
        <v>-1.6054572047676796E-2</v>
      </c>
      <c r="W457" s="22">
        <f t="shared" si="104"/>
        <v>1.7089697545958016E-2</v>
      </c>
      <c r="Z457" s="37"/>
      <c r="AA457" s="37"/>
    </row>
    <row r="458" spans="1:27">
      <c r="A458" s="61">
        <f t="shared" si="105"/>
        <v>3104</v>
      </c>
      <c r="B458" s="13">
        <v>1908.06</v>
      </c>
      <c r="C458" s="14">
        <v>7.64</v>
      </c>
      <c r="D458" s="15">
        <v>0.42</v>
      </c>
      <c r="E458" s="14">
        <v>0.62</v>
      </c>
      <c r="F458" s="14">
        <v>8.6582595040000001</v>
      </c>
      <c r="G458" s="15">
        <f t="shared" si="98"/>
        <v>1908.4583333332994</v>
      </c>
      <c r="H458" s="16">
        <f>H453*7/12+H465*5/12</f>
        <v>3.8241666666666663</v>
      </c>
      <c r="I458" s="15">
        <f t="shared" si="106"/>
        <v>277.29642186063091</v>
      </c>
      <c r="J458" s="15">
        <f t="shared" si="107"/>
        <v>15.244044133699605</v>
      </c>
      <c r="K458" s="17">
        <f t="shared" ref="K458:K521" si="111">K457*((I458+(J458/12))/I457)</f>
        <v>1806.625853811003</v>
      </c>
      <c r="L458" s="15">
        <f t="shared" si="108"/>
        <v>22.503112768794654</v>
      </c>
      <c r="M458" s="17">
        <f t="shared" si="109"/>
        <v>146.6109986076992</v>
      </c>
      <c r="N458" s="36">
        <f t="shared" si="99"/>
        <v>13.051684129229992</v>
      </c>
      <c r="O458" s="18"/>
      <c r="P458" s="19">
        <f t="shared" si="100"/>
        <v>16.063482493706534</v>
      </c>
      <c r="Q458" s="19"/>
      <c r="R458" s="38">
        <f t="shared" si="101"/>
        <v>6.3505333446276291E-2</v>
      </c>
      <c r="S458" s="16">
        <f t="shared" si="110"/>
        <v>1.0039426725737219</v>
      </c>
      <c r="T458" s="16">
        <f t="shared" ref="T458:T521" si="112">T457*S457*F457/F458</f>
        <v>6.7680994408876165</v>
      </c>
      <c r="U458" s="22">
        <f t="shared" si="102"/>
        <v>-8.6790412958670515E-5</v>
      </c>
      <c r="V458" s="22">
        <f t="shared" si="103"/>
        <v>-1.7371794560152476E-2</v>
      </c>
      <c r="W458" s="22">
        <f t="shared" si="104"/>
        <v>1.7285004147193805E-2</v>
      </c>
      <c r="Z458" s="37"/>
      <c r="AA458" s="37"/>
    </row>
    <row r="459" spans="1:27">
      <c r="A459" s="61">
        <f t="shared" si="105"/>
        <v>3135</v>
      </c>
      <c r="B459" s="13">
        <v>1908.07</v>
      </c>
      <c r="C459" s="14">
        <v>7.92</v>
      </c>
      <c r="D459" s="15">
        <v>0.41670000000000001</v>
      </c>
      <c r="E459" s="14">
        <v>0.61329999999999996</v>
      </c>
      <c r="F459" s="14">
        <v>8.7534247930000006</v>
      </c>
      <c r="G459" s="15">
        <f t="shared" ref="G459:G522" si="113">G458+1/12</f>
        <v>1908.5416666666326</v>
      </c>
      <c r="H459" s="16">
        <f>H453*6/12+H465*6/12</f>
        <v>3.8149999999999995</v>
      </c>
      <c r="I459" s="15">
        <f t="shared" si="106"/>
        <v>284.33392630394661</v>
      </c>
      <c r="J459" s="15">
        <f t="shared" si="107"/>
        <v>14.959841804400826</v>
      </c>
      <c r="K459" s="17">
        <f t="shared" si="111"/>
        <v>1860.5983276986112</v>
      </c>
      <c r="L459" s="15">
        <f t="shared" si="108"/>
        <v>22.017928914420509</v>
      </c>
      <c r="M459" s="17">
        <f t="shared" si="109"/>
        <v>144.07890838100479</v>
      </c>
      <c r="N459" s="36">
        <f t="shared" si="99"/>
        <v>13.345487104834405</v>
      </c>
      <c r="O459" s="18"/>
      <c r="P459" s="19">
        <f t="shared" si="100"/>
        <v>16.444418748089589</v>
      </c>
      <c r="Q459" s="19"/>
      <c r="R459" s="38">
        <f t="shared" si="101"/>
        <v>6.4488228436870243E-2</v>
      </c>
      <c r="S459" s="16">
        <f t="shared" si="110"/>
        <v>1.0039353576156511</v>
      </c>
      <c r="T459" s="16">
        <f t="shared" si="112"/>
        <v>6.7209124610745752</v>
      </c>
      <c r="U459" s="22">
        <f t="shared" si="102"/>
        <v>-4.2185548874096312E-3</v>
      </c>
      <c r="V459" s="22">
        <f t="shared" si="103"/>
        <v>-1.8904544061945416E-2</v>
      </c>
      <c r="W459" s="22">
        <f t="shared" si="104"/>
        <v>1.4685989174535785E-2</v>
      </c>
      <c r="Z459" s="37"/>
      <c r="AA459" s="37"/>
    </row>
    <row r="460" spans="1:27">
      <c r="A460" s="61">
        <f t="shared" si="105"/>
        <v>3166</v>
      </c>
      <c r="B460" s="13">
        <v>1908.08</v>
      </c>
      <c r="C460" s="14">
        <v>8.26</v>
      </c>
      <c r="D460" s="15">
        <v>0.4133</v>
      </c>
      <c r="E460" s="14">
        <v>0.60670000000000002</v>
      </c>
      <c r="F460" s="14">
        <v>8.7534247930000006</v>
      </c>
      <c r="G460" s="15">
        <f t="shared" si="113"/>
        <v>1908.6249999999659</v>
      </c>
      <c r="H460" s="16">
        <f>H453*5/12+H465*7/12</f>
        <v>3.8058333333333332</v>
      </c>
      <c r="I460" s="15">
        <f t="shared" si="106"/>
        <v>296.54018071598466</v>
      </c>
      <c r="J460" s="15">
        <f t="shared" si="107"/>
        <v>14.837779260280444</v>
      </c>
      <c r="K460" s="17">
        <f t="shared" si="111"/>
        <v>1948.5636735093026</v>
      </c>
      <c r="L460" s="15">
        <f t="shared" si="108"/>
        <v>21.780983975833887</v>
      </c>
      <c r="M460" s="17">
        <f t="shared" si="109"/>
        <v>143.12270953003559</v>
      </c>
      <c r="N460" s="36">
        <f t="shared" si="99"/>
        <v>13.884232895208616</v>
      </c>
      <c r="O460" s="18"/>
      <c r="P460" s="19">
        <f t="shared" si="100"/>
        <v>17.124917552510801</v>
      </c>
      <c r="Q460" s="19"/>
      <c r="R460" s="38">
        <f t="shared" si="101"/>
        <v>6.1672342573396169E-2</v>
      </c>
      <c r="S460" s="16">
        <f t="shared" si="110"/>
        <v>1.0039280428502675</v>
      </c>
      <c r="T460" s="16">
        <f t="shared" si="112"/>
        <v>6.7473616551123898</v>
      </c>
      <c r="U460" s="22">
        <f t="shared" si="102"/>
        <v>-9.175680242368367E-3</v>
      </c>
      <c r="V460" s="22">
        <f t="shared" si="103"/>
        <v>-2.0802587165439479E-2</v>
      </c>
      <c r="W460" s="22">
        <f t="shared" si="104"/>
        <v>1.1626906923071112E-2</v>
      </c>
      <c r="Z460" s="37"/>
      <c r="AA460" s="37"/>
    </row>
    <row r="461" spans="1:27">
      <c r="A461" s="61">
        <f t="shared" si="105"/>
        <v>3196</v>
      </c>
      <c r="B461" s="13">
        <v>1908.09</v>
      </c>
      <c r="C461" s="14">
        <v>8.17</v>
      </c>
      <c r="D461" s="15">
        <v>0.41</v>
      </c>
      <c r="E461" s="14">
        <v>0.6</v>
      </c>
      <c r="F461" s="14">
        <v>8.7534247930000006</v>
      </c>
      <c r="G461" s="15">
        <f t="shared" si="113"/>
        <v>1908.7083333332992</v>
      </c>
      <c r="H461" s="16">
        <f>H453*4/12+H465*8/12</f>
        <v>3.7966666666666664</v>
      </c>
      <c r="I461" s="15">
        <f t="shared" si="106"/>
        <v>293.30911337162166</v>
      </c>
      <c r="J461" s="15">
        <f t="shared" si="107"/>
        <v>14.719306790987131</v>
      </c>
      <c r="K461" s="17">
        <f t="shared" si="111"/>
        <v>1935.3923895983742</v>
      </c>
      <c r="L461" s="15">
        <f t="shared" si="108"/>
        <v>21.540448962420196</v>
      </c>
      <c r="M461" s="17">
        <f t="shared" si="109"/>
        <v>142.13408001946445</v>
      </c>
      <c r="N461" s="36">
        <f t="shared" si="99"/>
        <v>13.701442268825112</v>
      </c>
      <c r="O461" s="18"/>
      <c r="P461" s="19">
        <f t="shared" si="100"/>
        <v>16.916213689856761</v>
      </c>
      <c r="Q461" s="19"/>
      <c r="R461" s="38">
        <f t="shared" si="101"/>
        <v>6.2724881699916579E-2</v>
      </c>
      <c r="S461" s="16">
        <f t="shared" si="110"/>
        <v>1.0039207282777027</v>
      </c>
      <c r="T461" s="16">
        <f t="shared" si="112"/>
        <v>6.7738655808199226</v>
      </c>
      <c r="U461" s="22">
        <f t="shared" si="102"/>
        <v>-1.0284027999792666E-2</v>
      </c>
      <c r="V461" s="22">
        <f t="shared" si="103"/>
        <v>-2.2659611603715102E-2</v>
      </c>
      <c r="W461" s="22">
        <f t="shared" si="104"/>
        <v>1.2375583603922435E-2</v>
      </c>
      <c r="Z461" s="37"/>
      <c r="AA461" s="37"/>
    </row>
    <row r="462" spans="1:27">
      <c r="A462" s="61">
        <f t="shared" si="105"/>
        <v>2922</v>
      </c>
      <c r="B462" s="13">
        <v>1908.1</v>
      </c>
      <c r="C462" s="14">
        <v>8.27</v>
      </c>
      <c r="D462" s="15">
        <v>0.40670000000000001</v>
      </c>
      <c r="E462" s="14">
        <v>0.59330000000000005</v>
      </c>
      <c r="F462" s="14">
        <v>8.8485090910000004</v>
      </c>
      <c r="G462" s="15">
        <f t="shared" si="113"/>
        <v>1908.7916666666324</v>
      </c>
      <c r="H462" s="16">
        <f>H453*3/12+H465*9/12</f>
        <v>3.7874999999999996</v>
      </c>
      <c r="I462" s="15">
        <f t="shared" si="106"/>
        <v>293.70876927090234</v>
      </c>
      <c r="J462" s="15">
        <f t="shared" si="107"/>
        <v>14.443936694374363</v>
      </c>
      <c r="K462" s="17">
        <f t="shared" si="111"/>
        <v>1945.9718361298292</v>
      </c>
      <c r="L462" s="15">
        <f t="shared" si="108"/>
        <v>21.071029360148291</v>
      </c>
      <c r="M462" s="17">
        <f t="shared" si="109"/>
        <v>139.60641963432016</v>
      </c>
      <c r="N462" s="36">
        <f t="shared" si="99"/>
        <v>13.690810359178707</v>
      </c>
      <c r="O462" s="18"/>
      <c r="P462" s="19">
        <f t="shared" si="100"/>
        <v>16.918532418224821</v>
      </c>
      <c r="Q462" s="19"/>
      <c r="R462" s="38">
        <f t="shared" si="101"/>
        <v>6.3984155737842913E-2</v>
      </c>
      <c r="S462" s="16">
        <f t="shared" si="110"/>
        <v>1.0039134138980883</v>
      </c>
      <c r="T462" s="16">
        <f t="shared" si="112"/>
        <v>6.7273480786574948</v>
      </c>
      <c r="U462" s="22">
        <f t="shared" si="102"/>
        <v>-7.9633161687906462E-3</v>
      </c>
      <c r="V462" s="22">
        <f t="shared" si="103"/>
        <v>-2.3422719124162161E-2</v>
      </c>
      <c r="W462" s="22">
        <f t="shared" si="104"/>
        <v>1.5459402955371515E-2</v>
      </c>
      <c r="Z462" s="37"/>
      <c r="AA462" s="37"/>
    </row>
    <row r="463" spans="1:27">
      <c r="A463" s="61">
        <f t="shared" si="105"/>
        <v>3257</v>
      </c>
      <c r="B463" s="13">
        <v>1908.11</v>
      </c>
      <c r="C463" s="14">
        <v>8.83</v>
      </c>
      <c r="D463" s="15">
        <v>0.40329999999999999</v>
      </c>
      <c r="E463" s="14">
        <v>0.5867</v>
      </c>
      <c r="F463" s="14">
        <v>8.9436743799999991</v>
      </c>
      <c r="G463" s="15">
        <f t="shared" si="113"/>
        <v>1908.8749999999657</v>
      </c>
      <c r="H463" s="16">
        <f>H453*2/12+H465*10/12</f>
        <v>3.7783333333333329</v>
      </c>
      <c r="I463" s="15">
        <f t="shared" si="106"/>
        <v>310.26031551475171</v>
      </c>
      <c r="J463" s="15">
        <f t="shared" si="107"/>
        <v>14.170779756183393</v>
      </c>
      <c r="K463" s="17">
        <f t="shared" si="111"/>
        <v>2063.4584123020404</v>
      </c>
      <c r="L463" s="15">
        <f t="shared" si="108"/>
        <v>20.614918132786503</v>
      </c>
      <c r="M463" s="17">
        <f t="shared" si="109"/>
        <v>137.10430922962706</v>
      </c>
      <c r="N463" s="36">
        <f t="shared" si="99"/>
        <v>14.435014091256258</v>
      </c>
      <c r="O463" s="18"/>
      <c r="P463" s="19">
        <f t="shared" si="100"/>
        <v>17.849788804262811</v>
      </c>
      <c r="Q463" s="19"/>
      <c r="R463" s="38">
        <f t="shared" si="101"/>
        <v>6.1411293814185981E-2</v>
      </c>
      <c r="S463" s="16">
        <f t="shared" si="110"/>
        <v>1.0039060997115568</v>
      </c>
      <c r="T463" s="16">
        <f t="shared" si="112"/>
        <v>6.6818124055974719</v>
      </c>
      <c r="U463" s="22">
        <f t="shared" si="102"/>
        <v>-1.25253451214411E-2</v>
      </c>
      <c r="V463" s="22">
        <f t="shared" si="103"/>
        <v>-2.4161052630999991E-2</v>
      </c>
      <c r="W463" s="22">
        <f t="shared" si="104"/>
        <v>1.163570750955889E-2</v>
      </c>
      <c r="Z463" s="37"/>
      <c r="AA463" s="37"/>
    </row>
    <row r="464" spans="1:27">
      <c r="A464" s="61">
        <f t="shared" si="105"/>
        <v>3288</v>
      </c>
      <c r="B464" s="13">
        <v>1908.12</v>
      </c>
      <c r="C464" s="14">
        <v>9.0299999999999994</v>
      </c>
      <c r="D464" s="15">
        <v>0.4</v>
      </c>
      <c r="E464" s="14">
        <v>0.57999999999999996</v>
      </c>
      <c r="F464" s="14">
        <v>9.0388396689999997</v>
      </c>
      <c r="G464" s="15">
        <f t="shared" si="113"/>
        <v>1908.9583333332989</v>
      </c>
      <c r="H464" s="16">
        <f>H453*1/12+H465*11/12</f>
        <v>3.769166666666667</v>
      </c>
      <c r="I464" s="15">
        <f t="shared" si="106"/>
        <v>313.94717009223689</v>
      </c>
      <c r="J464" s="15">
        <f t="shared" si="107"/>
        <v>13.906851388360439</v>
      </c>
      <c r="K464" s="17">
        <f t="shared" si="111"/>
        <v>2095.6862589950738</v>
      </c>
      <c r="L464" s="15">
        <f t="shared" si="108"/>
        <v>20.164934513122631</v>
      </c>
      <c r="M464" s="17">
        <f t="shared" si="109"/>
        <v>134.60664786457835</v>
      </c>
      <c r="N464" s="36">
        <f t="shared" si="99"/>
        <v>14.582482908962435</v>
      </c>
      <c r="O464" s="18"/>
      <c r="P464" s="19">
        <f t="shared" si="100"/>
        <v>18.042310998691569</v>
      </c>
      <c r="Q464" s="19"/>
      <c r="R464" s="38">
        <f t="shared" si="101"/>
        <v>6.0431599334800114E-2</v>
      </c>
      <c r="S464" s="16">
        <f t="shared" si="110"/>
        <v>1.0038987857182395</v>
      </c>
      <c r="T464" s="16">
        <f t="shared" si="112"/>
        <v>6.6372880769643556</v>
      </c>
      <c r="U464" s="22">
        <f t="shared" si="102"/>
        <v>-1.6639366110551279E-2</v>
      </c>
      <c r="V464" s="22">
        <f t="shared" si="103"/>
        <v>-2.4287203342074681E-2</v>
      </c>
      <c r="W464" s="22">
        <f t="shared" si="104"/>
        <v>7.6478372315234022E-3</v>
      </c>
      <c r="Z464" s="37"/>
      <c r="AA464" s="37"/>
    </row>
    <row r="465" spans="1:27">
      <c r="A465" s="61">
        <f t="shared" si="105"/>
        <v>3319</v>
      </c>
      <c r="B465" s="13">
        <v>1909.01</v>
      </c>
      <c r="C465" s="14">
        <v>9.06</v>
      </c>
      <c r="D465" s="15">
        <v>0.40329999999999999</v>
      </c>
      <c r="E465" s="14">
        <v>0.59499999999999997</v>
      </c>
      <c r="F465" s="14">
        <v>8.9436743799999991</v>
      </c>
      <c r="G465" s="15">
        <f t="shared" si="113"/>
        <v>1909.0416666666322</v>
      </c>
      <c r="H465" s="16">
        <v>3.76</v>
      </c>
      <c r="I465" s="15">
        <f t="shared" si="106"/>
        <v>318.34184128693664</v>
      </c>
      <c r="J465" s="15">
        <f t="shared" si="107"/>
        <v>14.170779756183393</v>
      </c>
      <c r="K465" s="17">
        <f t="shared" si="111"/>
        <v>2132.9047642612859</v>
      </c>
      <c r="L465" s="15">
        <f t="shared" si="108"/>
        <v>20.906555801956653</v>
      </c>
      <c r="M465" s="17">
        <f t="shared" si="109"/>
        <v>140.0748713836054</v>
      </c>
      <c r="N465" s="36">
        <f t="shared" si="99"/>
        <v>14.764418456441351</v>
      </c>
      <c r="O465" s="18"/>
      <c r="P465" s="19">
        <f t="shared" si="100"/>
        <v>18.278868975062455</v>
      </c>
      <c r="Q465" s="19"/>
      <c r="R465" s="38">
        <f t="shared" si="101"/>
        <v>5.8589112632355833E-2</v>
      </c>
      <c r="S465" s="16">
        <f t="shared" si="110"/>
        <v>1.0021005553726343</v>
      </c>
      <c r="T465" s="16">
        <f t="shared" si="112"/>
        <v>6.7340649435134994</v>
      </c>
      <c r="U465" s="22">
        <f t="shared" si="102"/>
        <v>-1.8403410663703434E-2</v>
      </c>
      <c r="V465" s="22">
        <f t="shared" si="103"/>
        <v>-2.5288120751928433E-2</v>
      </c>
      <c r="W465" s="22">
        <f t="shared" si="104"/>
        <v>6.884710088224999E-3</v>
      </c>
      <c r="Z465" s="37"/>
      <c r="AA465" s="37"/>
    </row>
    <row r="466" spans="1:27">
      <c r="A466" s="61">
        <f t="shared" si="105"/>
        <v>3347</v>
      </c>
      <c r="B466" s="13">
        <v>1909.02</v>
      </c>
      <c r="C466" s="14">
        <v>8.8000000000000007</v>
      </c>
      <c r="D466" s="15">
        <v>0.40670000000000001</v>
      </c>
      <c r="E466" s="14">
        <v>0.61</v>
      </c>
      <c r="F466" s="14">
        <v>9.0388396689999997</v>
      </c>
      <c r="G466" s="15">
        <f t="shared" si="113"/>
        <v>1909.1249999999654</v>
      </c>
      <c r="H466" s="16">
        <f>H465*11/12+H477*1/12</f>
        <v>3.7725</v>
      </c>
      <c r="I466" s="15">
        <f t="shared" si="106"/>
        <v>305.95073054392964</v>
      </c>
      <c r="J466" s="15">
        <f t="shared" si="107"/>
        <v>14.139791149115474</v>
      </c>
      <c r="K466" s="17">
        <f t="shared" si="111"/>
        <v>2057.7785308305847</v>
      </c>
      <c r="L466" s="15">
        <f t="shared" si="108"/>
        <v>21.207948367249667</v>
      </c>
      <c r="M466" s="17">
        <f t="shared" si="109"/>
        <v>142.64146634166553</v>
      </c>
      <c r="N466" s="36">
        <f t="shared" si="99"/>
        <v>14.16715751670136</v>
      </c>
      <c r="O466" s="18"/>
      <c r="P466" s="19">
        <f t="shared" si="100"/>
        <v>17.55101294221441</v>
      </c>
      <c r="Q466" s="19"/>
      <c r="R466" s="38">
        <f t="shared" si="101"/>
        <v>5.9552576468414296E-2</v>
      </c>
      <c r="S466" s="16">
        <f t="shared" si="110"/>
        <v>1.0021115756288155</v>
      </c>
      <c r="T466" s="16">
        <f t="shared" si="112"/>
        <v>6.6771617888923567</v>
      </c>
      <c r="U466" s="22">
        <f t="shared" si="102"/>
        <v>-1.2104931460708457E-2</v>
      </c>
      <c r="V466" s="22">
        <f t="shared" si="103"/>
        <v>-2.2607681822931602E-2</v>
      </c>
      <c r="W466" s="22">
        <f t="shared" si="104"/>
        <v>1.0502750362223146E-2</v>
      </c>
      <c r="Z466" s="37"/>
      <c r="AA466" s="37"/>
    </row>
    <row r="467" spans="1:27">
      <c r="A467" s="61">
        <f t="shared" si="105"/>
        <v>3378</v>
      </c>
      <c r="B467" s="13">
        <v>1909.03</v>
      </c>
      <c r="C467" s="14">
        <v>8.92</v>
      </c>
      <c r="D467" s="15">
        <v>0.41</v>
      </c>
      <c r="E467" s="14">
        <v>0.625</v>
      </c>
      <c r="F467" s="14">
        <v>9.0388396689999997</v>
      </c>
      <c r="G467" s="15">
        <f t="shared" si="113"/>
        <v>1909.2083333332987</v>
      </c>
      <c r="H467" s="16">
        <f>H465*10/12+H477*2/12</f>
        <v>3.7849999999999997</v>
      </c>
      <c r="I467" s="15">
        <f t="shared" si="106"/>
        <v>310.1227859604378</v>
      </c>
      <c r="J467" s="15">
        <f t="shared" si="107"/>
        <v>14.254522673069447</v>
      </c>
      <c r="K467" s="17">
        <f t="shared" si="111"/>
        <v>2093.8286281983555</v>
      </c>
      <c r="L467" s="15">
        <f t="shared" si="108"/>
        <v>21.729455294313183</v>
      </c>
      <c r="M467" s="17">
        <f t="shared" si="109"/>
        <v>146.70884446457086</v>
      </c>
      <c r="N467" s="36">
        <f t="shared" si="99"/>
        <v>14.336058380586216</v>
      </c>
      <c r="O467" s="18"/>
      <c r="P467" s="19">
        <f t="shared" si="100"/>
        <v>17.770999224836913</v>
      </c>
      <c r="Q467" s="19"/>
      <c r="R467" s="38">
        <f t="shared" si="101"/>
        <v>5.8595967072828339E-2</v>
      </c>
      <c r="S467" s="16">
        <f t="shared" si="110"/>
        <v>1.002122595395643</v>
      </c>
      <c r="T467" s="16">
        <f t="shared" si="112"/>
        <v>6.6912611209954393</v>
      </c>
      <c r="U467" s="22">
        <f t="shared" si="102"/>
        <v>-1.1502568489839771E-2</v>
      </c>
      <c r="V467" s="22">
        <f t="shared" si="103"/>
        <v>-2.3947180086188236E-2</v>
      </c>
      <c r="W467" s="22">
        <f t="shared" si="104"/>
        <v>1.2444611596348465E-2</v>
      </c>
      <c r="Z467" s="37"/>
      <c r="AA467" s="37"/>
    </row>
    <row r="468" spans="1:27">
      <c r="A468" s="61">
        <f t="shared" si="105"/>
        <v>3408</v>
      </c>
      <c r="B468" s="13">
        <v>1909.04</v>
      </c>
      <c r="C468" s="14">
        <v>9.32</v>
      </c>
      <c r="D468" s="15">
        <v>0.4133</v>
      </c>
      <c r="E468" s="14">
        <v>0.64</v>
      </c>
      <c r="F468" s="14">
        <v>9.229089256</v>
      </c>
      <c r="G468" s="15">
        <f t="shared" si="113"/>
        <v>1909.291666666632</v>
      </c>
      <c r="H468" s="16">
        <f>H465*9/12+H477*3/12</f>
        <v>3.7974999999999999</v>
      </c>
      <c r="I468" s="15">
        <f t="shared" si="106"/>
        <v>317.35005034173889</v>
      </c>
      <c r="J468" s="15">
        <f t="shared" si="107"/>
        <v>14.073044614403505</v>
      </c>
      <c r="K468" s="17">
        <f t="shared" si="111"/>
        <v>2150.5422886246683</v>
      </c>
      <c r="L468" s="15">
        <f t="shared" si="108"/>
        <v>21.792278135055032</v>
      </c>
      <c r="M468" s="17">
        <f t="shared" si="109"/>
        <v>147.67672368238064</v>
      </c>
      <c r="N468" s="36">
        <f t="shared" si="99"/>
        <v>14.64519860308612</v>
      </c>
      <c r="O468" s="18"/>
      <c r="P468" s="19">
        <f t="shared" si="100"/>
        <v>18.161144521921859</v>
      </c>
      <c r="Q468" s="19"/>
      <c r="R468" s="38">
        <f t="shared" si="101"/>
        <v>5.7740559903484791E-2</v>
      </c>
      <c r="S468" s="16">
        <f t="shared" si="110"/>
        <v>1.0021336146735726</v>
      </c>
      <c r="T468" s="16">
        <f t="shared" si="112"/>
        <v>6.5672366978910794</v>
      </c>
      <c r="U468" s="22">
        <f t="shared" si="102"/>
        <v>-1.2157588476801595E-2</v>
      </c>
      <c r="V468" s="22">
        <f t="shared" si="103"/>
        <v>-2.3821721065581003E-2</v>
      </c>
      <c r="W468" s="22">
        <f t="shared" si="104"/>
        <v>1.1664132588779408E-2</v>
      </c>
      <c r="Z468" s="37"/>
      <c r="AA468" s="37"/>
    </row>
    <row r="469" spans="1:27">
      <c r="A469" s="61">
        <f t="shared" si="105"/>
        <v>3439</v>
      </c>
      <c r="B469" s="13">
        <v>1909.05</v>
      </c>
      <c r="C469" s="14">
        <v>9.6300000000000008</v>
      </c>
      <c r="D469" s="15">
        <v>0.41670000000000001</v>
      </c>
      <c r="E469" s="14">
        <v>0.65500000000000003</v>
      </c>
      <c r="F469" s="14">
        <v>9.3242545450000005</v>
      </c>
      <c r="G469" s="15">
        <f t="shared" si="113"/>
        <v>1909.3749999999652</v>
      </c>
      <c r="H469" s="16">
        <f>H465*8/12+H477*4/12</f>
        <v>3.8099999999999996</v>
      </c>
      <c r="I469" s="15">
        <f t="shared" si="106"/>
        <v>324.55901116757872</v>
      </c>
      <c r="J469" s="15">
        <f t="shared" si="107"/>
        <v>14.044002072017657</v>
      </c>
      <c r="K469" s="17">
        <f t="shared" si="111"/>
        <v>2207.3250960956389</v>
      </c>
      <c r="L469" s="15">
        <f t="shared" si="108"/>
        <v>22.075405224793773</v>
      </c>
      <c r="M469" s="17">
        <f t="shared" si="109"/>
        <v>150.13478067940221</v>
      </c>
      <c r="N469" s="36">
        <f t="shared" si="99"/>
        <v>14.953509786582782</v>
      </c>
      <c r="O469" s="18"/>
      <c r="P469" s="19">
        <f t="shared" si="100"/>
        <v>18.548405152076835</v>
      </c>
      <c r="Q469" s="19"/>
      <c r="R469" s="38">
        <f t="shared" si="101"/>
        <v>5.7262276887974667E-2</v>
      </c>
      <c r="S469" s="16">
        <f t="shared" si="110"/>
        <v>1.0021446334630597</v>
      </c>
      <c r="T469" s="16">
        <f t="shared" si="112"/>
        <v>6.5140790524352781</v>
      </c>
      <c r="U469" s="22">
        <f t="shared" si="102"/>
        <v>-8.7926145105478026E-3</v>
      </c>
      <c r="V469" s="22">
        <f t="shared" si="103"/>
        <v>-2.4118035898860413E-2</v>
      </c>
      <c r="W469" s="22">
        <f t="shared" si="104"/>
        <v>1.532542138831261E-2</v>
      </c>
      <c r="Z469" s="37"/>
      <c r="AA469" s="37"/>
    </row>
    <row r="470" spans="1:27">
      <c r="A470" s="61">
        <f t="shared" si="105"/>
        <v>3469</v>
      </c>
      <c r="B470" s="13">
        <v>1909.06</v>
      </c>
      <c r="C470" s="14">
        <v>9.8000000000000007</v>
      </c>
      <c r="D470" s="15">
        <v>0.42</v>
      </c>
      <c r="E470" s="14">
        <v>0.67</v>
      </c>
      <c r="F470" s="14">
        <v>9.4194198349999994</v>
      </c>
      <c r="G470" s="15">
        <f t="shared" si="113"/>
        <v>1909.4583333332985</v>
      </c>
      <c r="H470" s="16">
        <f>H465*7/12+H477*5/12</f>
        <v>3.8224999999999998</v>
      </c>
      <c r="I470" s="15">
        <f t="shared" si="106"/>
        <v>326.95156962392701</v>
      </c>
      <c r="J470" s="15">
        <f t="shared" si="107"/>
        <v>14.012210126739728</v>
      </c>
      <c r="K470" s="17">
        <f t="shared" si="111"/>
        <v>2231.5382981417397</v>
      </c>
      <c r="L470" s="15">
        <f t="shared" si="108"/>
        <v>22.352811392656236</v>
      </c>
      <c r="M470" s="17">
        <f t="shared" si="109"/>
        <v>152.56435303622098</v>
      </c>
      <c r="N470" s="36">
        <f t="shared" si="99"/>
        <v>15.040444676080996</v>
      </c>
      <c r="O470" s="18"/>
      <c r="P470" s="19">
        <f t="shared" si="100"/>
        <v>18.659373227262545</v>
      </c>
      <c r="Q470" s="19"/>
      <c r="R470" s="38">
        <f t="shared" si="101"/>
        <v>5.6414579208054941E-2</v>
      </c>
      <c r="S470" s="16">
        <f t="shared" si="110"/>
        <v>1.0021556517645591</v>
      </c>
      <c r="T470" s="16">
        <f t="shared" si="112"/>
        <v>6.4620958638420092</v>
      </c>
      <c r="U470" s="22">
        <f t="shared" si="102"/>
        <v>-6.7626712988284599E-3</v>
      </c>
      <c r="V470" s="22">
        <f t="shared" si="103"/>
        <v>-2.3259661419105626E-2</v>
      </c>
      <c r="W470" s="22">
        <f t="shared" si="104"/>
        <v>1.6496990120277166E-2</v>
      </c>
      <c r="Z470" s="37"/>
      <c r="AA470" s="37"/>
    </row>
    <row r="471" spans="1:27">
      <c r="A471" s="61">
        <f t="shared" si="105"/>
        <v>3500</v>
      </c>
      <c r="B471" s="13">
        <v>1909.07</v>
      </c>
      <c r="C471" s="14">
        <v>9.94</v>
      </c>
      <c r="D471" s="15">
        <v>0.42330000000000001</v>
      </c>
      <c r="E471" s="14">
        <v>0.68500000000000005</v>
      </c>
      <c r="F471" s="14">
        <v>9.4194198349999994</v>
      </c>
      <c r="G471" s="15">
        <f t="shared" si="113"/>
        <v>1909.5416666666317</v>
      </c>
      <c r="H471" s="16">
        <f>H465*6/12+H477*6/12</f>
        <v>3.835</v>
      </c>
      <c r="I471" s="15">
        <f t="shared" si="106"/>
        <v>331.6223063328402</v>
      </c>
      <c r="J471" s="15">
        <f t="shared" si="107"/>
        <v>14.122306063449827</v>
      </c>
      <c r="K471" s="17">
        <f t="shared" si="111"/>
        <v>2271.4498160199832</v>
      </c>
      <c r="L471" s="15">
        <f t="shared" si="108"/>
        <v>22.853247468611226</v>
      </c>
      <c r="M471" s="17">
        <f t="shared" si="109"/>
        <v>156.53351347823832</v>
      </c>
      <c r="N471" s="36">
        <f t="shared" si="99"/>
        <v>15.23150324049768</v>
      </c>
      <c r="O471" s="18"/>
      <c r="P471" s="19">
        <f t="shared" si="100"/>
        <v>18.898339079013777</v>
      </c>
      <c r="Q471" s="19"/>
      <c r="R471" s="38">
        <f t="shared" si="101"/>
        <v>5.4094626464790692E-2</v>
      </c>
      <c r="S471" s="16">
        <f t="shared" si="110"/>
        <v>1.0021666695785254</v>
      </c>
      <c r="T471" s="16">
        <f t="shared" si="112"/>
        <v>6.4760258921936504</v>
      </c>
      <c r="U471" s="22">
        <f t="shared" si="102"/>
        <v>-7.7604300006464122E-3</v>
      </c>
      <c r="V471" s="22">
        <f t="shared" si="103"/>
        <v>-2.6233387551507059E-2</v>
      </c>
      <c r="W471" s="22">
        <f t="shared" si="104"/>
        <v>1.8472957550860647E-2</v>
      </c>
      <c r="Z471" s="37"/>
      <c r="AA471" s="37"/>
    </row>
    <row r="472" spans="1:27">
      <c r="A472" s="61">
        <f t="shared" si="105"/>
        <v>3531</v>
      </c>
      <c r="B472" s="13">
        <v>1909.08</v>
      </c>
      <c r="C472" s="14">
        <v>10.18</v>
      </c>
      <c r="D472" s="15">
        <v>0.42670000000000002</v>
      </c>
      <c r="E472" s="14">
        <v>0.7</v>
      </c>
      <c r="F472" s="14">
        <v>9.5145851239999999</v>
      </c>
      <c r="G472" s="15">
        <f t="shared" si="113"/>
        <v>1909.624999999965</v>
      </c>
      <c r="H472" s="16">
        <f>H465*5/12+H477*7/12</f>
        <v>3.8474999999999997</v>
      </c>
      <c r="I472" s="15">
        <f t="shared" si="106"/>
        <v>336.23229686919569</v>
      </c>
      <c r="J472" s="15">
        <f t="shared" si="107"/>
        <v>14.093351775450474</v>
      </c>
      <c r="K472" s="17">
        <f t="shared" si="111"/>
        <v>2311.0703632897807</v>
      </c>
      <c r="L472" s="15">
        <f t="shared" si="108"/>
        <v>23.120098998864144</v>
      </c>
      <c r="M472" s="17">
        <f t="shared" si="109"/>
        <v>158.91446505921871</v>
      </c>
      <c r="N472" s="36">
        <f t="shared" si="99"/>
        <v>15.417580706254757</v>
      </c>
      <c r="O472" s="18"/>
      <c r="P472" s="19">
        <f t="shared" si="100"/>
        <v>19.128911647815666</v>
      </c>
      <c r="Q472" s="19"/>
      <c r="R472" s="38">
        <f t="shared" si="101"/>
        <v>5.2867298335827678E-2</v>
      </c>
      <c r="S472" s="16">
        <f t="shared" si="110"/>
        <v>1.0021776869054124</v>
      </c>
      <c r="T472" s="16">
        <f t="shared" si="112"/>
        <v>6.4251434686586792</v>
      </c>
      <c r="U472" s="22">
        <f t="shared" si="102"/>
        <v>-1.7531666746307573E-2</v>
      </c>
      <c r="V472" s="22">
        <f t="shared" si="103"/>
        <v>-2.7046155414689355E-2</v>
      </c>
      <c r="W472" s="22">
        <f t="shared" si="104"/>
        <v>9.514488668381782E-3</v>
      </c>
      <c r="Z472" s="37"/>
      <c r="AA472" s="37"/>
    </row>
    <row r="473" spans="1:27">
      <c r="A473" s="61">
        <f t="shared" si="105"/>
        <v>3561</v>
      </c>
      <c r="B473" s="13">
        <v>1909.09</v>
      </c>
      <c r="C473" s="14">
        <v>10.19</v>
      </c>
      <c r="D473" s="15">
        <v>0.43</v>
      </c>
      <c r="E473" s="14">
        <v>0.71499999999999997</v>
      </c>
      <c r="F473" s="14">
        <v>9.6096694209999995</v>
      </c>
      <c r="G473" s="15">
        <f t="shared" si="113"/>
        <v>1909.7083333332982</v>
      </c>
      <c r="H473" s="16">
        <f>H465*4/12+H477*8/12</f>
        <v>3.8600000000000003</v>
      </c>
      <c r="I473" s="15">
        <f t="shared" si="106"/>
        <v>333.23241567520739</v>
      </c>
      <c r="J473" s="15">
        <f t="shared" si="107"/>
        <v>14.061819307197171</v>
      </c>
      <c r="K473" s="17">
        <f t="shared" si="111"/>
        <v>2298.5052942221878</v>
      </c>
      <c r="L473" s="15">
        <f t="shared" si="108"/>
        <v>23.381862336385993</v>
      </c>
      <c r="M473" s="17">
        <f t="shared" si="109"/>
        <v>161.27883075258725</v>
      </c>
      <c r="N473" s="36">
        <f t="shared" si="99"/>
        <v>15.254446436821178</v>
      </c>
      <c r="O473" s="18"/>
      <c r="P473" s="19">
        <f t="shared" si="100"/>
        <v>18.925890785476771</v>
      </c>
      <c r="Q473" s="19"/>
      <c r="R473" s="38">
        <f t="shared" si="101"/>
        <v>5.0537394058907385E-2</v>
      </c>
      <c r="S473" s="16">
        <f t="shared" si="110"/>
        <v>1.0021887037456738</v>
      </c>
      <c r="T473" s="16">
        <f t="shared" si="112"/>
        <v>6.3754224405983759</v>
      </c>
      <c r="U473" s="22">
        <f t="shared" si="102"/>
        <v>-1.5519457540474568E-2</v>
      </c>
      <c r="V473" s="22">
        <f t="shared" si="103"/>
        <v>-2.6751385623001833E-2</v>
      </c>
      <c r="W473" s="22">
        <f t="shared" si="104"/>
        <v>1.1231928082527265E-2</v>
      </c>
      <c r="Z473" s="37"/>
      <c r="AA473" s="37"/>
    </row>
    <row r="474" spans="1:27">
      <c r="A474" s="61">
        <f t="shared" si="105"/>
        <v>3288</v>
      </c>
      <c r="B474" s="13">
        <v>1909.1</v>
      </c>
      <c r="C474" s="14">
        <v>10.23</v>
      </c>
      <c r="D474" s="15">
        <v>0.43330000000000002</v>
      </c>
      <c r="E474" s="14">
        <v>0.73</v>
      </c>
      <c r="F474" s="14">
        <v>9.8000000000000007</v>
      </c>
      <c r="G474" s="15">
        <f t="shared" si="113"/>
        <v>1909.7916666666315</v>
      </c>
      <c r="H474" s="16">
        <f>H465*3/12+H477*9/12</f>
        <v>3.8724999999999996</v>
      </c>
      <c r="I474" s="15">
        <f t="shared" si="106"/>
        <v>328.04321785714296</v>
      </c>
      <c r="J474" s="15">
        <f t="shared" si="107"/>
        <v>13.894538250000005</v>
      </c>
      <c r="K474" s="17">
        <f t="shared" si="111"/>
        <v>2270.6988471969812</v>
      </c>
      <c r="L474" s="15">
        <f t="shared" si="108"/>
        <v>23.40875357142858</v>
      </c>
      <c r="M474" s="17">
        <f t="shared" si="109"/>
        <v>162.03422858785888</v>
      </c>
      <c r="N474" s="36">
        <f t="shared" si="99"/>
        <v>14.988845296121765</v>
      </c>
      <c r="O474" s="18"/>
      <c r="P474" s="19">
        <f t="shared" si="100"/>
        <v>18.595961438316632</v>
      </c>
      <c r="Q474" s="19"/>
      <c r="R474" s="38">
        <f t="shared" si="101"/>
        <v>5.2310304239140487E-2</v>
      </c>
      <c r="S474" s="16">
        <f t="shared" si="110"/>
        <v>1.0021997200997625</v>
      </c>
      <c r="T474" s="16">
        <f t="shared" si="112"/>
        <v>6.265285157651503</v>
      </c>
      <c r="U474" s="22">
        <f t="shared" si="102"/>
        <v>-1.0588345651889597E-2</v>
      </c>
      <c r="V474" s="22">
        <f t="shared" si="103"/>
        <v>-2.659124381084832E-2</v>
      </c>
      <c r="W474" s="22">
        <f t="shared" si="104"/>
        <v>1.6002898158958723E-2</v>
      </c>
      <c r="Z474" s="37"/>
      <c r="AA474" s="37"/>
    </row>
    <row r="475" spans="1:27">
      <c r="A475" s="61">
        <f t="shared" si="105"/>
        <v>3622</v>
      </c>
      <c r="B475" s="13">
        <v>1909.11</v>
      </c>
      <c r="C475" s="14">
        <v>10.18</v>
      </c>
      <c r="D475" s="15">
        <v>0.43669999999999998</v>
      </c>
      <c r="E475" s="14">
        <v>0.745</v>
      </c>
      <c r="F475" s="14">
        <v>9.8951652889999995</v>
      </c>
      <c r="G475" s="15">
        <f t="shared" si="113"/>
        <v>1909.8749999999648</v>
      </c>
      <c r="H475" s="16">
        <f>H465*2/12+H477*10/12</f>
        <v>3.8849999999999998</v>
      </c>
      <c r="I475" s="15">
        <f t="shared" si="106"/>
        <v>323.30039130890572</v>
      </c>
      <c r="J475" s="15">
        <f t="shared" si="107"/>
        <v>13.868888102612882</v>
      </c>
      <c r="K475" s="17">
        <f t="shared" si="111"/>
        <v>2245.8692170955928</v>
      </c>
      <c r="L475" s="15">
        <f t="shared" si="108"/>
        <v>23.659999167498505</v>
      </c>
      <c r="M475" s="17">
        <f t="shared" si="109"/>
        <v>164.35879830414703</v>
      </c>
      <c r="N475" s="36">
        <f t="shared" si="99"/>
        <v>14.745631176824588</v>
      </c>
      <c r="O475" s="18"/>
      <c r="P475" s="19">
        <f t="shared" si="100"/>
        <v>18.294340914901547</v>
      </c>
      <c r="Q475" s="19"/>
      <c r="R475" s="38">
        <f t="shared" si="101"/>
        <v>5.3018752451290424E-2</v>
      </c>
      <c r="S475" s="16">
        <f t="shared" si="110"/>
        <v>1.0022107359681312</v>
      </c>
      <c r="T475" s="16">
        <f t="shared" si="112"/>
        <v>6.2186790326354728</v>
      </c>
      <c r="U475" s="22">
        <f t="shared" si="102"/>
        <v>-1.4149002264422617E-2</v>
      </c>
      <c r="V475" s="22">
        <f t="shared" si="103"/>
        <v>-2.7896832418933037E-2</v>
      </c>
      <c r="W475" s="22">
        <f t="shared" si="104"/>
        <v>1.3747830154510421E-2</v>
      </c>
      <c r="Z475" s="37"/>
      <c r="AA475" s="37"/>
    </row>
    <row r="476" spans="1:27">
      <c r="A476" s="61">
        <f t="shared" si="105"/>
        <v>3653</v>
      </c>
      <c r="B476" s="13">
        <v>1909.12</v>
      </c>
      <c r="C476" s="14">
        <v>10.3</v>
      </c>
      <c r="D476" s="15">
        <v>0.44</v>
      </c>
      <c r="E476" s="14">
        <v>0.76</v>
      </c>
      <c r="F476" s="14">
        <v>9.9903305790000001</v>
      </c>
      <c r="G476" s="15">
        <f t="shared" si="113"/>
        <v>1909.958333333298</v>
      </c>
      <c r="H476" s="16">
        <f>H465*1/12+H477*11/12</f>
        <v>3.8975000000000004</v>
      </c>
      <c r="I476" s="15">
        <f t="shared" si="106"/>
        <v>323.99541981162321</v>
      </c>
      <c r="J476" s="15">
        <f t="shared" si="107"/>
        <v>13.840581040496522</v>
      </c>
      <c r="K476" s="17">
        <f t="shared" si="111"/>
        <v>2258.7095594097932</v>
      </c>
      <c r="L476" s="15">
        <f t="shared" si="108"/>
        <v>23.906458160857632</v>
      </c>
      <c r="M476" s="17">
        <f t="shared" si="109"/>
        <v>166.66206457780996</v>
      </c>
      <c r="N476" s="36">
        <f t="shared" si="99"/>
        <v>14.750638489265041</v>
      </c>
      <c r="O476" s="18"/>
      <c r="P476" s="19">
        <f t="shared" si="100"/>
        <v>18.299718545945822</v>
      </c>
      <c r="Q476" s="19"/>
      <c r="R476" s="38">
        <f t="shared" si="101"/>
        <v>5.2609590345711783E-2</v>
      </c>
      <c r="S476" s="16">
        <f t="shared" si="110"/>
        <v>1.0022217513512319</v>
      </c>
      <c r="T476" s="16">
        <f t="shared" si="112"/>
        <v>6.1730584129277295</v>
      </c>
      <c r="U476" s="22">
        <f t="shared" si="102"/>
        <v>-1.9259474915083064E-2</v>
      </c>
      <c r="V476" s="22">
        <f t="shared" si="103"/>
        <v>-2.9161621238060542E-2</v>
      </c>
      <c r="W476" s="22">
        <f t="shared" si="104"/>
        <v>9.9021463229774787E-3</v>
      </c>
      <c r="Z476" s="37"/>
      <c r="AA476" s="37"/>
    </row>
    <row r="477" spans="1:27">
      <c r="A477" s="61">
        <f t="shared" si="105"/>
        <v>3684</v>
      </c>
      <c r="B477" s="13">
        <v>1910.01</v>
      </c>
      <c r="C477" s="14">
        <v>10.08</v>
      </c>
      <c r="D477" s="15">
        <v>0.4425</v>
      </c>
      <c r="E477" s="14">
        <v>0.75749999999999995</v>
      </c>
      <c r="F477" s="14">
        <v>9.8951652889999995</v>
      </c>
      <c r="G477" s="15">
        <f t="shared" si="113"/>
        <v>1910.0416666666313</v>
      </c>
      <c r="H477" s="16">
        <v>3.91</v>
      </c>
      <c r="I477" s="15">
        <f t="shared" si="106"/>
        <v>320.1245524944764</v>
      </c>
      <c r="J477" s="15">
        <f t="shared" si="107"/>
        <v>14.053086753849783</v>
      </c>
      <c r="K477" s="17">
        <f t="shared" si="111"/>
        <v>2239.8882700014001</v>
      </c>
      <c r="L477" s="15">
        <f t="shared" si="108"/>
        <v>24.056979019302169</v>
      </c>
      <c r="M477" s="17">
        <f t="shared" si="109"/>
        <v>168.32493695695044</v>
      </c>
      <c r="N477" s="36">
        <f t="shared" si="99"/>
        <v>14.547885040564152</v>
      </c>
      <c r="O477" s="18"/>
      <c r="P477" s="19">
        <f t="shared" si="100"/>
        <v>18.048500786602379</v>
      </c>
      <c r="Q477" s="19"/>
      <c r="R477" s="38">
        <f t="shared" si="101"/>
        <v>5.2449986402138167E-2</v>
      </c>
      <c r="S477" s="16">
        <f t="shared" si="110"/>
        <v>1.0027795864958251</v>
      </c>
      <c r="T477" s="16">
        <f t="shared" si="112"/>
        <v>6.2462737929115999</v>
      </c>
      <c r="U477" s="22">
        <f t="shared" si="102"/>
        <v>-2.099805769894969E-2</v>
      </c>
      <c r="V477" s="22">
        <f t="shared" si="103"/>
        <v>-3.2233048184648228E-2</v>
      </c>
      <c r="W477" s="22">
        <f t="shared" si="104"/>
        <v>1.1234990485698537E-2</v>
      </c>
      <c r="Z477" s="37"/>
      <c r="AA477" s="37"/>
    </row>
    <row r="478" spans="1:27">
      <c r="A478" s="61">
        <f t="shared" si="105"/>
        <v>3712</v>
      </c>
      <c r="B478" s="13">
        <v>1910.02</v>
      </c>
      <c r="C478" s="14">
        <v>9.7200000000000006</v>
      </c>
      <c r="D478" s="15">
        <v>0.44500000000000001</v>
      </c>
      <c r="E478" s="14">
        <v>0.755</v>
      </c>
      <c r="F478" s="14">
        <v>9.8951652889999995</v>
      </c>
      <c r="G478" s="15">
        <f t="shared" si="113"/>
        <v>1910.1249999999645</v>
      </c>
      <c r="H478" s="16">
        <f>H477*11/12+H489*1/12</f>
        <v>3.9158333333333335</v>
      </c>
      <c r="I478" s="15">
        <f t="shared" si="106"/>
        <v>308.69153276253081</v>
      </c>
      <c r="J478" s="15">
        <f t="shared" si="107"/>
        <v>14.132482724210517</v>
      </c>
      <c r="K478" s="17">
        <f t="shared" si="111"/>
        <v>2168.1325900555053</v>
      </c>
      <c r="L478" s="15">
        <f t="shared" si="108"/>
        <v>23.977583048941437</v>
      </c>
      <c r="M478" s="17">
        <f t="shared" si="109"/>
        <v>168.40947587365295</v>
      </c>
      <c r="N478" s="36">
        <f t="shared" si="99"/>
        <v>14.002037903032702</v>
      </c>
      <c r="O478" s="18"/>
      <c r="P478" s="19">
        <f t="shared" si="100"/>
        <v>17.374142485913485</v>
      </c>
      <c r="Q478" s="19"/>
      <c r="R478" s="38">
        <f t="shared" si="101"/>
        <v>5.3847169033190118E-2</v>
      </c>
      <c r="S478" s="16">
        <f t="shared" si="110"/>
        <v>1.002784577867381</v>
      </c>
      <c r="T478" s="16">
        <f t="shared" si="112"/>
        <v>6.2636358511956036</v>
      </c>
      <c r="U478" s="22">
        <f t="shared" si="102"/>
        <v>-2.6721783232240059E-2</v>
      </c>
      <c r="V478" s="22">
        <f t="shared" si="103"/>
        <v>-3.3174266110591377E-2</v>
      </c>
      <c r="W478" s="22">
        <f t="shared" si="104"/>
        <v>6.4524828783513177E-3</v>
      </c>
      <c r="Z478" s="37"/>
      <c r="AA478" s="37"/>
    </row>
    <row r="479" spans="1:27">
      <c r="A479" s="61">
        <f t="shared" si="105"/>
        <v>3743</v>
      </c>
      <c r="B479" s="13">
        <v>1910.03</v>
      </c>
      <c r="C479" s="14">
        <v>9.9600000000000009</v>
      </c>
      <c r="D479" s="15">
        <v>0.44750000000000001</v>
      </c>
      <c r="E479" s="14">
        <v>0.75249999999999995</v>
      </c>
      <c r="F479" s="14">
        <v>10.08541488</v>
      </c>
      <c r="G479" s="15">
        <f t="shared" si="113"/>
        <v>1910.2083333332978</v>
      </c>
      <c r="H479" s="16">
        <f>H477*10/12+H489*2/12</f>
        <v>3.9216666666666669</v>
      </c>
      <c r="I479" s="15">
        <f t="shared" si="106"/>
        <v>310.3466597300756</v>
      </c>
      <c r="J479" s="15">
        <f t="shared" si="107"/>
        <v>13.943788175623375</v>
      </c>
      <c r="K479" s="17">
        <f t="shared" si="111"/>
        <v>2187.9189005579451</v>
      </c>
      <c r="L479" s="15">
        <f t="shared" si="108"/>
        <v>23.447375647277294</v>
      </c>
      <c r="M479" s="17">
        <f t="shared" si="109"/>
        <v>165.30210568974431</v>
      </c>
      <c r="N479" s="36">
        <f t="shared" si="99"/>
        <v>14.050006965077824</v>
      </c>
      <c r="O479" s="18"/>
      <c r="P479" s="19">
        <f t="shared" si="100"/>
        <v>17.435730474563577</v>
      </c>
      <c r="Q479" s="19"/>
      <c r="R479" s="38">
        <f t="shared" si="101"/>
        <v>5.5492369388224751E-2</v>
      </c>
      <c r="S479" s="16">
        <f t="shared" si="110"/>
        <v>1.0027895691897077</v>
      </c>
      <c r="T479" s="16">
        <f t="shared" si="112"/>
        <v>6.1625922316156796</v>
      </c>
      <c r="U479" s="22">
        <f t="shared" si="102"/>
        <v>-2.147638434197674E-2</v>
      </c>
      <c r="V479" s="22">
        <f t="shared" si="103"/>
        <v>-3.226284431330062E-2</v>
      </c>
      <c r="W479" s="22">
        <f t="shared" si="104"/>
        <v>1.0786459971323881E-2</v>
      </c>
      <c r="Z479" s="37"/>
      <c r="AA479" s="37"/>
    </row>
    <row r="480" spans="1:27">
      <c r="A480" s="61">
        <f t="shared" si="105"/>
        <v>3773</v>
      </c>
      <c r="B480" s="13">
        <v>1910.04</v>
      </c>
      <c r="C480" s="14">
        <v>9.7200000000000006</v>
      </c>
      <c r="D480" s="15">
        <v>0.45</v>
      </c>
      <c r="E480" s="14">
        <v>0.75</v>
      </c>
      <c r="F480" s="14">
        <v>10.180580170000001</v>
      </c>
      <c r="G480" s="15">
        <f t="shared" si="113"/>
        <v>1910.291666666631</v>
      </c>
      <c r="H480" s="16">
        <f>H477*9/12+H489*3/12</f>
        <v>3.9274999999999998</v>
      </c>
      <c r="I480" s="15">
        <f t="shared" si="106"/>
        <v>300.03729541869529</v>
      </c>
      <c r="J480" s="15">
        <f t="shared" si="107"/>
        <v>13.8906155286433</v>
      </c>
      <c r="K480" s="17">
        <f t="shared" si="111"/>
        <v>2123.3993575011691</v>
      </c>
      <c r="L480" s="15">
        <f t="shared" si="108"/>
        <v>23.151025881072165</v>
      </c>
      <c r="M480" s="17">
        <f t="shared" si="109"/>
        <v>163.84254301706551</v>
      </c>
      <c r="N480" s="36">
        <f t="shared" si="99"/>
        <v>13.559883620820084</v>
      </c>
      <c r="O480" s="18"/>
      <c r="P480" s="19">
        <f t="shared" si="100"/>
        <v>16.832242284802867</v>
      </c>
      <c r="Q480" s="19"/>
      <c r="R480" s="38">
        <f t="shared" si="101"/>
        <v>5.8968363511062556E-2</v>
      </c>
      <c r="S480" s="16">
        <f t="shared" si="110"/>
        <v>1.0027945604628268</v>
      </c>
      <c r="T480" s="16">
        <f t="shared" si="112"/>
        <v>6.122016279113776</v>
      </c>
      <c r="U480" s="22">
        <f t="shared" si="102"/>
        <v>-2.1781476735930339E-2</v>
      </c>
      <c r="V480" s="22">
        <f t="shared" si="103"/>
        <v>-3.4198723678286691E-2</v>
      </c>
      <c r="W480" s="22">
        <f t="shared" si="104"/>
        <v>1.2417246942356353E-2</v>
      </c>
      <c r="Z480" s="37"/>
      <c r="AA480" s="37"/>
    </row>
    <row r="481" spans="1:27">
      <c r="A481" s="61">
        <f t="shared" si="105"/>
        <v>3804</v>
      </c>
      <c r="B481" s="13">
        <v>1910.05</v>
      </c>
      <c r="C481" s="14">
        <v>9.56</v>
      </c>
      <c r="D481" s="15">
        <v>0.45250000000000001</v>
      </c>
      <c r="E481" s="14">
        <v>0.74750000000000005</v>
      </c>
      <c r="F481" s="14">
        <v>9.9903305790000001</v>
      </c>
      <c r="G481" s="15">
        <f t="shared" si="113"/>
        <v>1910.3749999999643</v>
      </c>
      <c r="H481" s="16">
        <f>H477*8/12+H489*4/12</f>
        <v>3.9333333333333336</v>
      </c>
      <c r="I481" s="15">
        <f t="shared" si="106"/>
        <v>300.7180789707881</v>
      </c>
      <c r="J481" s="15">
        <f t="shared" si="107"/>
        <v>14.23377936551063</v>
      </c>
      <c r="K481" s="17">
        <f t="shared" si="111"/>
        <v>2136.6118544616133</v>
      </c>
      <c r="L481" s="15">
        <f t="shared" si="108"/>
        <v>23.513259835843527</v>
      </c>
      <c r="M481" s="17">
        <f t="shared" si="109"/>
        <v>167.06248548222342</v>
      </c>
      <c r="N481" s="36">
        <f t="shared" si="99"/>
        <v>13.568792287251457</v>
      </c>
      <c r="O481" s="18"/>
      <c r="P481" s="19">
        <f t="shared" si="100"/>
        <v>16.849954664554449</v>
      </c>
      <c r="Q481" s="19"/>
      <c r="R481" s="38">
        <f t="shared" si="101"/>
        <v>5.9397879275674477E-2</v>
      </c>
      <c r="S481" s="16">
        <f t="shared" si="110"/>
        <v>1.0027995516867598</v>
      </c>
      <c r="T481" s="16">
        <f t="shared" si="112"/>
        <v>6.2560342634895605</v>
      </c>
      <c r="U481" s="22">
        <f t="shared" si="102"/>
        <v>-2.96092382705333E-2</v>
      </c>
      <c r="V481" s="22">
        <f t="shared" si="103"/>
        <v>-3.7375270968179275E-2</v>
      </c>
      <c r="W481" s="22">
        <f t="shared" si="104"/>
        <v>7.7660326976459748E-3</v>
      </c>
      <c r="Z481" s="37"/>
      <c r="AA481" s="37"/>
    </row>
    <row r="482" spans="1:27">
      <c r="A482" s="61">
        <f t="shared" si="105"/>
        <v>3834</v>
      </c>
      <c r="B482" s="13">
        <v>1910.06</v>
      </c>
      <c r="C482" s="14">
        <v>9.1</v>
      </c>
      <c r="D482" s="15">
        <v>0.45500000000000002</v>
      </c>
      <c r="E482" s="14">
        <v>0.745</v>
      </c>
      <c r="F482" s="14">
        <v>9.8951652889999995</v>
      </c>
      <c r="G482" s="15">
        <f t="shared" si="113"/>
        <v>1910.4583333332976</v>
      </c>
      <c r="H482" s="16">
        <f>H477*7/12+H489*5/12</f>
        <v>3.9391666666666665</v>
      </c>
      <c r="I482" s="15">
        <f t="shared" si="106"/>
        <v>289.001332113069</v>
      </c>
      <c r="J482" s="15">
        <f t="shared" si="107"/>
        <v>14.450066605653449</v>
      </c>
      <c r="K482" s="17">
        <f t="shared" si="111"/>
        <v>2061.9196654357565</v>
      </c>
      <c r="L482" s="15">
        <f t="shared" si="108"/>
        <v>23.659999167498505</v>
      </c>
      <c r="M482" s="17">
        <f t="shared" si="109"/>
        <v>168.80551107138885</v>
      </c>
      <c r="N482" s="36">
        <f t="shared" si="99"/>
        <v>13.01965730231594</v>
      </c>
      <c r="O482" s="18"/>
      <c r="P482" s="19">
        <f t="shared" si="100"/>
        <v>16.176908272404507</v>
      </c>
      <c r="Q482" s="19"/>
      <c r="R482" s="38">
        <f t="shared" si="101"/>
        <v>6.2724664562796378E-2</v>
      </c>
      <c r="S482" s="16">
        <f t="shared" si="110"/>
        <v>1.0028045428615282</v>
      </c>
      <c r="T482" s="16">
        <f t="shared" si="112"/>
        <v>6.3338832790504309</v>
      </c>
      <c r="U482" s="22">
        <f t="shared" si="102"/>
        <v>-2.8729672024374819E-2</v>
      </c>
      <c r="V482" s="22">
        <f t="shared" si="103"/>
        <v>-3.9628615463258243E-2</v>
      </c>
      <c r="W482" s="22">
        <f t="shared" si="104"/>
        <v>1.0898943438883424E-2</v>
      </c>
      <c r="Z482" s="37"/>
      <c r="AA482" s="37"/>
    </row>
    <row r="483" spans="1:27">
      <c r="A483" s="61">
        <f t="shared" si="105"/>
        <v>3865</v>
      </c>
      <c r="B483" s="13">
        <v>1910.07</v>
      </c>
      <c r="C483" s="14">
        <v>8.64</v>
      </c>
      <c r="D483" s="15">
        <v>0.45750000000000002</v>
      </c>
      <c r="E483" s="14">
        <v>0.74250000000000005</v>
      </c>
      <c r="F483" s="14">
        <v>9.8951652889999995</v>
      </c>
      <c r="G483" s="15">
        <f t="shared" si="113"/>
        <v>1910.5416666666308</v>
      </c>
      <c r="H483" s="16">
        <f>H477*6/12+H489*6/12</f>
        <v>3.9450000000000003</v>
      </c>
      <c r="I483" s="15">
        <f t="shared" si="106"/>
        <v>274.39247356669409</v>
      </c>
      <c r="J483" s="15">
        <f t="shared" si="107"/>
        <v>14.529462576014183</v>
      </c>
      <c r="K483" s="17">
        <f t="shared" si="111"/>
        <v>1966.3292963307335</v>
      </c>
      <c r="L483" s="15">
        <f t="shared" si="108"/>
        <v>23.580603197137773</v>
      </c>
      <c r="M483" s="17">
        <f t="shared" si="109"/>
        <v>168.98142390342241</v>
      </c>
      <c r="N483" s="36">
        <f t="shared" si="99"/>
        <v>12.342581259985224</v>
      </c>
      <c r="O483" s="18"/>
      <c r="P483" s="19">
        <f t="shared" si="100"/>
        <v>15.347332499645269</v>
      </c>
      <c r="Q483" s="19"/>
      <c r="R483" s="38">
        <f t="shared" si="101"/>
        <v>6.5622385013548001E-2</v>
      </c>
      <c r="S483" s="16">
        <f t="shared" si="110"/>
        <v>1.0028095339871532</v>
      </c>
      <c r="T483" s="16">
        <f t="shared" si="112"/>
        <v>6.3516469261864446</v>
      </c>
      <c r="U483" s="22">
        <f t="shared" si="102"/>
        <v>-2.3231619699657591E-2</v>
      </c>
      <c r="V483" s="22">
        <f t="shared" si="103"/>
        <v>-3.9110493662960266E-2</v>
      </c>
      <c r="W483" s="22">
        <f t="shared" si="104"/>
        <v>1.5878873963302675E-2</v>
      </c>
      <c r="Z483" s="37"/>
      <c r="AA483" s="37"/>
    </row>
    <row r="484" spans="1:27">
      <c r="A484" s="61">
        <f t="shared" si="105"/>
        <v>3896</v>
      </c>
      <c r="B484" s="13">
        <v>1910.08</v>
      </c>
      <c r="C484" s="14">
        <v>8.85</v>
      </c>
      <c r="D484" s="15">
        <v>0.46</v>
      </c>
      <c r="E484" s="14">
        <v>0.74</v>
      </c>
      <c r="F484" s="14">
        <v>9.8000000000000007</v>
      </c>
      <c r="G484" s="15">
        <f t="shared" si="113"/>
        <v>1910.6249999999641</v>
      </c>
      <c r="H484" s="16">
        <f>H477*5/12+H489*7/12</f>
        <v>3.9508333333333336</v>
      </c>
      <c r="I484" s="15">
        <f t="shared" si="106"/>
        <v>283.79105357142862</v>
      </c>
      <c r="J484" s="15">
        <f t="shared" si="107"/>
        <v>14.750721428571435</v>
      </c>
      <c r="K484" s="17">
        <f t="shared" si="111"/>
        <v>2042.4894313962557</v>
      </c>
      <c r="L484" s="15">
        <f t="shared" si="108"/>
        <v>23.729421428571435</v>
      </c>
      <c r="M484" s="17">
        <f t="shared" si="109"/>
        <v>170.78442703200332</v>
      </c>
      <c r="N484" s="36">
        <f t="shared" si="99"/>
        <v>12.745055150886255</v>
      </c>
      <c r="O484" s="18"/>
      <c r="P484" s="19">
        <f t="shared" si="100"/>
        <v>15.858955310848506</v>
      </c>
      <c r="Q484" s="19"/>
      <c r="R484" s="38">
        <f t="shared" si="101"/>
        <v>6.3272493374758321E-2</v>
      </c>
      <c r="S484" s="16">
        <f t="shared" si="110"/>
        <v>1.002814525063656</v>
      </c>
      <c r="T484" s="16">
        <f t="shared" si="112"/>
        <v>6.4313445998059047</v>
      </c>
      <c r="U484" s="22">
        <f t="shared" si="102"/>
        <v>-2.7908749373704911E-2</v>
      </c>
      <c r="V484" s="22">
        <f t="shared" si="103"/>
        <v>-3.7642164421283653E-2</v>
      </c>
      <c r="W484" s="22">
        <f t="shared" si="104"/>
        <v>9.7334150475787418E-3</v>
      </c>
      <c r="Z484" s="37"/>
      <c r="AA484" s="37"/>
    </row>
    <row r="485" spans="1:27">
      <c r="A485" s="61">
        <f t="shared" si="105"/>
        <v>3926</v>
      </c>
      <c r="B485" s="13">
        <v>1910.09</v>
      </c>
      <c r="C485" s="14">
        <v>8.91</v>
      </c>
      <c r="D485" s="15">
        <v>0.46250000000000002</v>
      </c>
      <c r="E485" s="14">
        <v>0.73750000000000004</v>
      </c>
      <c r="F485" s="14">
        <v>9.7048347110000002</v>
      </c>
      <c r="G485" s="15">
        <f t="shared" si="113"/>
        <v>1910.7083333332973</v>
      </c>
      <c r="H485" s="16">
        <f>H477*4/12+H489*8/12</f>
        <v>3.956666666666667</v>
      </c>
      <c r="I485" s="15">
        <f t="shared" si="106"/>
        <v>288.51677317351078</v>
      </c>
      <c r="J485" s="15">
        <f t="shared" si="107"/>
        <v>14.97631959514576</v>
      </c>
      <c r="K485" s="17">
        <f t="shared" si="111"/>
        <v>2085.4834348974341</v>
      </c>
      <c r="L485" s="15">
        <f t="shared" si="108"/>
        <v>23.881158273340539</v>
      </c>
      <c r="M485" s="17">
        <f t="shared" si="109"/>
        <v>172.61998128359795</v>
      </c>
      <c r="N485" s="36">
        <f t="shared" si="99"/>
        <v>12.937161101070849</v>
      </c>
      <c r="O485" s="18"/>
      <c r="P485" s="19">
        <f t="shared" si="100"/>
        <v>16.108720433280759</v>
      </c>
      <c r="Q485" s="19"/>
      <c r="R485" s="38">
        <f t="shared" si="101"/>
        <v>5.9795105936958429E-2</v>
      </c>
      <c r="S485" s="16">
        <f t="shared" si="110"/>
        <v>1.0028195160910582</v>
      </c>
      <c r="T485" s="16">
        <f t="shared" si="112"/>
        <v>6.5126888329211914</v>
      </c>
      <c r="U485" s="22">
        <f t="shared" si="102"/>
        <v>-2.4558461455944314E-2</v>
      </c>
      <c r="V485" s="22">
        <f t="shared" si="103"/>
        <v>-3.7090077978878422E-2</v>
      </c>
      <c r="W485" s="22">
        <f t="shared" si="104"/>
        <v>1.2531616522934108E-2</v>
      </c>
      <c r="Z485" s="37"/>
      <c r="AA485" s="37"/>
    </row>
    <row r="486" spans="1:27">
      <c r="A486" s="61">
        <f t="shared" si="105"/>
        <v>3653</v>
      </c>
      <c r="B486" s="13">
        <v>1910.1</v>
      </c>
      <c r="C486" s="14">
        <v>9.32</v>
      </c>
      <c r="D486" s="15">
        <v>0.46500000000000002</v>
      </c>
      <c r="E486" s="14">
        <v>0.73499999999999999</v>
      </c>
      <c r="F486" s="14">
        <v>9.4194198349999994</v>
      </c>
      <c r="G486" s="15">
        <f t="shared" si="113"/>
        <v>1910.7916666666306</v>
      </c>
      <c r="H486" s="16">
        <f>H477*3/12+H489*9/12</f>
        <v>3.9624999999999999</v>
      </c>
      <c r="I486" s="15">
        <f t="shared" si="106"/>
        <v>310.93761519336732</v>
      </c>
      <c r="J486" s="15">
        <f t="shared" si="107"/>
        <v>15.513518354604699</v>
      </c>
      <c r="K486" s="17">
        <f t="shared" si="111"/>
        <v>2256.8925106345341</v>
      </c>
      <c r="L486" s="15">
        <f t="shared" si="108"/>
        <v>24.521367721794523</v>
      </c>
      <c r="M486" s="17">
        <f t="shared" si="109"/>
        <v>177.98454885368909</v>
      </c>
      <c r="N486" s="36">
        <f t="shared" si="99"/>
        <v>13.918866656445822</v>
      </c>
      <c r="O486" s="18"/>
      <c r="P486" s="19">
        <f t="shared" si="100"/>
        <v>17.339823908583142</v>
      </c>
      <c r="Q486" s="19"/>
      <c r="R486" s="38">
        <f t="shared" si="101"/>
        <v>5.2489764947584498E-2</v>
      </c>
      <c r="S486" s="16">
        <f t="shared" si="110"/>
        <v>1.0028245070693811</v>
      </c>
      <c r="T486" s="16">
        <f t="shared" si="112"/>
        <v>6.7289467988774678</v>
      </c>
      <c r="U486" s="22">
        <f t="shared" si="102"/>
        <v>-3.1100384277508608E-2</v>
      </c>
      <c r="V486" s="22">
        <f t="shared" si="103"/>
        <v>-3.9420356493717557E-2</v>
      </c>
      <c r="W486" s="22">
        <f t="shared" si="104"/>
        <v>8.3199722162089484E-3</v>
      </c>
      <c r="Z486" s="37"/>
      <c r="AA486" s="37"/>
    </row>
    <row r="487" spans="1:27">
      <c r="A487" s="61">
        <f t="shared" si="105"/>
        <v>3987</v>
      </c>
      <c r="B487" s="13">
        <v>1910.11</v>
      </c>
      <c r="C487" s="14">
        <v>9.31</v>
      </c>
      <c r="D487" s="15">
        <v>0.46750000000000003</v>
      </c>
      <c r="E487" s="14">
        <v>0.73250000000000004</v>
      </c>
      <c r="F487" s="14">
        <v>9.229089256</v>
      </c>
      <c r="G487" s="15">
        <f t="shared" si="113"/>
        <v>1910.8749999999638</v>
      </c>
      <c r="H487" s="16">
        <f>H477*2/12+H489*10/12</f>
        <v>3.9683333333333333</v>
      </c>
      <c r="I487" s="15">
        <f t="shared" si="106"/>
        <v>317.00954599587863</v>
      </c>
      <c r="J487" s="15">
        <f t="shared" si="107"/>
        <v>15.918578168965979</v>
      </c>
      <c r="K487" s="17">
        <f t="shared" si="111"/>
        <v>2310.5932241909145</v>
      </c>
      <c r="L487" s="15">
        <f t="shared" si="108"/>
        <v>24.941943334262202</v>
      </c>
      <c r="M487" s="17">
        <f t="shared" si="109"/>
        <v>181.79479449192749</v>
      </c>
      <c r="N487" s="36">
        <f t="shared" si="99"/>
        <v>14.164523175780358</v>
      </c>
      <c r="O487" s="18"/>
      <c r="P487" s="19">
        <f t="shared" si="100"/>
        <v>17.653921691005685</v>
      </c>
      <c r="Q487" s="19"/>
      <c r="R487" s="38">
        <f t="shared" si="101"/>
        <v>4.9104853476430441E-2</v>
      </c>
      <c r="S487" s="16">
        <f t="shared" si="110"/>
        <v>1.0028294979986456</v>
      </c>
      <c r="T487" s="16">
        <f t="shared" si="112"/>
        <v>6.8871151073325532</v>
      </c>
      <c r="U487" s="22">
        <f t="shared" si="102"/>
        <v>-3.7367043454424098E-2</v>
      </c>
      <c r="V487" s="22">
        <f t="shared" si="103"/>
        <v>-4.0837434525953231E-2</v>
      </c>
      <c r="W487" s="22">
        <f t="shared" si="104"/>
        <v>3.4703910715291331E-3</v>
      </c>
      <c r="Z487" s="37"/>
      <c r="AA487" s="37"/>
    </row>
    <row r="488" spans="1:27">
      <c r="A488" s="61">
        <f t="shared" si="105"/>
        <v>4018</v>
      </c>
      <c r="B488" s="13">
        <v>1910.12</v>
      </c>
      <c r="C488" s="14">
        <v>9.0500000000000007</v>
      </c>
      <c r="D488" s="15">
        <v>0.47</v>
      </c>
      <c r="E488" s="14">
        <v>0.73</v>
      </c>
      <c r="F488" s="14">
        <v>9.229089256</v>
      </c>
      <c r="G488" s="15">
        <f t="shared" si="113"/>
        <v>1910.9583333332971</v>
      </c>
      <c r="H488" s="16">
        <f>H477*1/12+H489*11/12</f>
        <v>3.9741666666666666</v>
      </c>
      <c r="I488" s="15">
        <f t="shared" si="106"/>
        <v>308.15643300351252</v>
      </c>
      <c r="J488" s="15">
        <f t="shared" si="107"/>
        <v>16.003704255431035</v>
      </c>
      <c r="K488" s="17">
        <f t="shared" si="111"/>
        <v>2255.7859198219035</v>
      </c>
      <c r="L488" s="15">
        <f t="shared" si="108"/>
        <v>24.856817247797142</v>
      </c>
      <c r="M488" s="17">
        <f t="shared" si="109"/>
        <v>181.9584222618773</v>
      </c>
      <c r="N488" s="36">
        <f t="shared" si="99"/>
        <v>13.741478417781554</v>
      </c>
      <c r="O488" s="18"/>
      <c r="P488" s="19">
        <f t="shared" si="100"/>
        <v>17.136316385812211</v>
      </c>
      <c r="Q488" s="19"/>
      <c r="R488" s="38">
        <f t="shared" si="101"/>
        <v>5.2485548384874396E-2</v>
      </c>
      <c r="S488" s="16">
        <f t="shared" si="110"/>
        <v>1.0028344888788736</v>
      </c>
      <c r="T488" s="16">
        <f t="shared" si="112"/>
        <v>6.9066021857451929</v>
      </c>
      <c r="U488" s="22">
        <f t="shared" si="102"/>
        <v>-4.151708031343182E-2</v>
      </c>
      <c r="V488" s="22">
        <f t="shared" si="103"/>
        <v>-3.8818705303104939E-2</v>
      </c>
      <c r="W488" s="22">
        <f t="shared" si="104"/>
        <v>-2.6983750103268811E-3</v>
      </c>
      <c r="Z488" s="37"/>
      <c r="AA488" s="37"/>
    </row>
    <row r="489" spans="1:27">
      <c r="A489" s="61">
        <f t="shared" si="105"/>
        <v>4049</v>
      </c>
      <c r="B489" s="13">
        <v>1911.01</v>
      </c>
      <c r="C489" s="14">
        <v>9.27</v>
      </c>
      <c r="D489" s="15">
        <v>0.47</v>
      </c>
      <c r="E489" s="14">
        <v>0.71830000000000005</v>
      </c>
      <c r="F489" s="14">
        <v>9.229089256</v>
      </c>
      <c r="G489" s="15">
        <f t="shared" si="113"/>
        <v>1911.0416666666304</v>
      </c>
      <c r="H489" s="16">
        <v>3.98</v>
      </c>
      <c r="I489" s="15">
        <f t="shared" si="106"/>
        <v>315.64752861243767</v>
      </c>
      <c r="J489" s="15">
        <f t="shared" si="107"/>
        <v>16.003704255431035</v>
      </c>
      <c r="K489" s="17">
        <f t="shared" si="111"/>
        <v>2320.3853140267479</v>
      </c>
      <c r="L489" s="15">
        <f t="shared" si="108"/>
        <v>24.458427163140669</v>
      </c>
      <c r="M489" s="17">
        <f t="shared" si="109"/>
        <v>179.7985729304653</v>
      </c>
      <c r="N489" s="36">
        <f t="shared" si="99"/>
        <v>14.049215181401211</v>
      </c>
      <c r="O489" s="18"/>
      <c r="P489" s="19">
        <f t="shared" si="100"/>
        <v>17.527975125717866</v>
      </c>
      <c r="Q489" s="19"/>
      <c r="R489" s="38">
        <f t="shared" si="101"/>
        <v>4.9567622703641526E-2</v>
      </c>
      <c r="S489" s="16">
        <f t="shared" si="110"/>
        <v>1.0031121262053728</v>
      </c>
      <c r="T489" s="16">
        <f t="shared" si="112"/>
        <v>6.9261788728314917</v>
      </c>
      <c r="U489" s="22">
        <f t="shared" si="102"/>
        <v>-3.7519546179585306E-2</v>
      </c>
      <c r="V489" s="22">
        <f t="shared" si="103"/>
        <v>-3.6754414872576135E-2</v>
      </c>
      <c r="W489" s="22">
        <f t="shared" si="104"/>
        <v>-7.6513130700917031E-4</v>
      </c>
      <c r="Z489" s="37"/>
      <c r="AA489" s="37"/>
    </row>
    <row r="490" spans="1:27">
      <c r="A490" s="61">
        <f t="shared" si="105"/>
        <v>4077</v>
      </c>
      <c r="B490" s="13">
        <v>1911.02</v>
      </c>
      <c r="C490" s="14">
        <v>9.43</v>
      </c>
      <c r="D490" s="15">
        <v>0.47</v>
      </c>
      <c r="E490" s="14">
        <v>0.70669999999999999</v>
      </c>
      <c r="F490" s="14">
        <v>8.9436743799999991</v>
      </c>
      <c r="G490" s="15">
        <f t="shared" si="113"/>
        <v>1911.1249999999636</v>
      </c>
      <c r="H490" s="16">
        <f>H489*11/12+H501*1/12</f>
        <v>3.9824999999999999</v>
      </c>
      <c r="I490" s="15">
        <f t="shared" si="106"/>
        <v>331.34255665958193</v>
      </c>
      <c r="J490" s="15">
        <f t="shared" si="107"/>
        <v>16.51442223011702</v>
      </c>
      <c r="K490" s="17">
        <f t="shared" si="111"/>
        <v>2445.8791879235655</v>
      </c>
      <c r="L490" s="15">
        <f t="shared" si="108"/>
        <v>24.831366361752551</v>
      </c>
      <c r="M490" s="17">
        <f t="shared" si="109"/>
        <v>183.29828442264937</v>
      </c>
      <c r="N490" s="36">
        <f t="shared" si="99"/>
        <v>14.72148846992831</v>
      </c>
      <c r="O490" s="18"/>
      <c r="P490" s="19">
        <f t="shared" si="100"/>
        <v>18.374592785196636</v>
      </c>
      <c r="Q490" s="19"/>
      <c r="R490" s="38">
        <f t="shared" si="101"/>
        <v>4.4360278841051648E-2</v>
      </c>
      <c r="S490" s="16">
        <f t="shared" si="110"/>
        <v>1.0031142333635612</v>
      </c>
      <c r="T490" s="16">
        <f t="shared" si="112"/>
        <v>7.1694534743295701</v>
      </c>
      <c r="U490" s="22">
        <f t="shared" si="102"/>
        <v>-3.9609309376002821E-2</v>
      </c>
      <c r="V490" s="22">
        <f t="shared" si="103"/>
        <v>-3.6089686175194036E-2</v>
      </c>
      <c r="W490" s="22">
        <f t="shared" si="104"/>
        <v>-3.5196232008087858E-3</v>
      </c>
      <c r="Z490" s="37"/>
      <c r="AA490" s="37"/>
    </row>
    <row r="491" spans="1:27">
      <c r="A491" s="61">
        <f t="shared" si="105"/>
        <v>4108</v>
      </c>
      <c r="B491" s="13">
        <v>1911.03</v>
      </c>
      <c r="C491" s="14">
        <v>9.32</v>
      </c>
      <c r="D491" s="15">
        <v>0.47</v>
      </c>
      <c r="E491" s="14">
        <v>0.69499999999999995</v>
      </c>
      <c r="F491" s="14">
        <v>9.0388396689999997</v>
      </c>
      <c r="G491" s="15">
        <f t="shared" si="113"/>
        <v>1911.2083333332969</v>
      </c>
      <c r="H491" s="16">
        <f>H489*10/12+H501*2/12</f>
        <v>3.9849999999999999</v>
      </c>
      <c r="I491" s="15">
        <f t="shared" si="106"/>
        <v>324.02963734879825</v>
      </c>
      <c r="J491" s="15">
        <f t="shared" si="107"/>
        <v>16.340550381323514</v>
      </c>
      <c r="K491" s="17">
        <f t="shared" si="111"/>
        <v>2401.9490240757723</v>
      </c>
      <c r="L491" s="15">
        <f t="shared" si="108"/>
        <v>24.16315428727626</v>
      </c>
      <c r="M491" s="17">
        <f t="shared" si="109"/>
        <v>179.11529739620829</v>
      </c>
      <c r="N491" s="36">
        <f t="shared" si="99"/>
        <v>14.370623221979539</v>
      </c>
      <c r="O491" s="18"/>
      <c r="P491" s="19">
        <f t="shared" si="100"/>
        <v>17.944211955514451</v>
      </c>
      <c r="Q491" s="19"/>
      <c r="R491" s="38">
        <f t="shared" si="101"/>
        <v>4.7069976401038285E-2</v>
      </c>
      <c r="S491" s="16">
        <f t="shared" si="110"/>
        <v>1.0031163405178931</v>
      </c>
      <c r="T491" s="16">
        <f t="shared" si="112"/>
        <v>7.1160622680957433</v>
      </c>
      <c r="U491" s="22">
        <f t="shared" si="102"/>
        <v>-3.9248597113910377E-2</v>
      </c>
      <c r="V491" s="22">
        <f t="shared" si="103"/>
        <v>-3.3945796918963711E-2</v>
      </c>
      <c r="W491" s="22">
        <f t="shared" si="104"/>
        <v>-5.3028001949466663E-3</v>
      </c>
      <c r="Z491" s="37"/>
      <c r="AA491" s="37"/>
    </row>
    <row r="492" spans="1:27">
      <c r="A492" s="61">
        <f t="shared" si="105"/>
        <v>4138</v>
      </c>
      <c r="B492" s="13">
        <v>1911.04</v>
      </c>
      <c r="C492" s="14">
        <v>9.2799999999999994</v>
      </c>
      <c r="D492" s="15">
        <v>0.47</v>
      </c>
      <c r="E492" s="14">
        <v>0.68330000000000002</v>
      </c>
      <c r="F492" s="14">
        <v>8.7534247930000006</v>
      </c>
      <c r="G492" s="15">
        <f t="shared" si="113"/>
        <v>1911.2916666666301</v>
      </c>
      <c r="H492" s="16">
        <f>H489*9/12+H501*3/12</f>
        <v>3.9874999999999998</v>
      </c>
      <c r="I492" s="15">
        <f t="shared" si="106"/>
        <v>333.15894395209898</v>
      </c>
      <c r="J492" s="15">
        <f t="shared" si="107"/>
        <v>16.873351687229153</v>
      </c>
      <c r="K492" s="17">
        <f t="shared" si="111"/>
        <v>2480.0453987721471</v>
      </c>
      <c r="L492" s="15">
        <f t="shared" si="108"/>
        <v>24.530981293369535</v>
      </c>
      <c r="M492" s="17">
        <f t="shared" si="109"/>
        <v>182.60937726088454</v>
      </c>
      <c r="N492" s="36">
        <f t="shared" si="99"/>
        <v>14.752935420329354</v>
      </c>
      <c r="O492" s="18"/>
      <c r="P492" s="19">
        <f t="shared" si="100"/>
        <v>18.430686396998237</v>
      </c>
      <c r="Q492" s="19"/>
      <c r="R492" s="38">
        <f t="shared" si="101"/>
        <v>4.3259160708309825E-2</v>
      </c>
      <c r="S492" s="16">
        <f t="shared" si="110"/>
        <v>1.0031184476683683</v>
      </c>
      <c r="T492" s="16">
        <f t="shared" si="112"/>
        <v>7.3709883173317348</v>
      </c>
      <c r="U492" s="22">
        <f t="shared" si="102"/>
        <v>-4.0278429128642768E-2</v>
      </c>
      <c r="V492" s="22">
        <f t="shared" si="103"/>
        <v>-3.5389425301738942E-2</v>
      </c>
      <c r="W492" s="22">
        <f t="shared" si="104"/>
        <v>-4.8890038269038261E-3</v>
      </c>
      <c r="Z492" s="37"/>
      <c r="AA492" s="37"/>
    </row>
    <row r="493" spans="1:27">
      <c r="A493" s="61">
        <f t="shared" si="105"/>
        <v>4169</v>
      </c>
      <c r="B493" s="13">
        <v>1911.05</v>
      </c>
      <c r="C493" s="14">
        <v>9.48</v>
      </c>
      <c r="D493" s="15">
        <v>0.47</v>
      </c>
      <c r="E493" s="14">
        <v>0.67169999999999996</v>
      </c>
      <c r="F493" s="14">
        <v>8.7534247930000006</v>
      </c>
      <c r="G493" s="15">
        <f t="shared" si="113"/>
        <v>1911.3749999999634</v>
      </c>
      <c r="H493" s="16">
        <f>H489*8/12+H501*4/12</f>
        <v>3.99</v>
      </c>
      <c r="I493" s="15">
        <f t="shared" si="106"/>
        <v>340.33909360623909</v>
      </c>
      <c r="J493" s="15">
        <f t="shared" si="107"/>
        <v>16.873351687229153</v>
      </c>
      <c r="K493" s="17">
        <f t="shared" si="111"/>
        <v>2543.9617986866238</v>
      </c>
      <c r="L493" s="15">
        <f t="shared" si="108"/>
        <v>24.114532613429407</v>
      </c>
      <c r="M493" s="17">
        <f t="shared" si="109"/>
        <v>180.25096415377689</v>
      </c>
      <c r="N493" s="36">
        <f t="shared" si="99"/>
        <v>15.047660591685043</v>
      </c>
      <c r="O493" s="18"/>
      <c r="P493" s="19">
        <f t="shared" si="100"/>
        <v>18.805342832580781</v>
      </c>
      <c r="Q493" s="19"/>
      <c r="R493" s="38">
        <f t="shared" si="101"/>
        <v>4.1906552892054874E-2</v>
      </c>
      <c r="S493" s="16">
        <f t="shared" si="110"/>
        <v>1.0031205548149882</v>
      </c>
      <c r="T493" s="16">
        <f t="shared" si="112"/>
        <v>7.3939743586634883</v>
      </c>
      <c r="U493" s="22">
        <f t="shared" si="102"/>
        <v>-3.7149546920214549E-2</v>
      </c>
      <c r="V493" s="22">
        <f t="shared" si="103"/>
        <v>-3.264137087186314E-2</v>
      </c>
      <c r="W493" s="22">
        <f t="shared" si="104"/>
        <v>-4.5081760483514088E-3</v>
      </c>
      <c r="Z493" s="37"/>
      <c r="AA493" s="37"/>
    </row>
    <row r="494" spans="1:27">
      <c r="A494" s="61">
        <f t="shared" si="105"/>
        <v>4199</v>
      </c>
      <c r="B494" s="13">
        <v>1911.06</v>
      </c>
      <c r="C494" s="14">
        <v>9.67</v>
      </c>
      <c r="D494" s="15">
        <v>0.47</v>
      </c>
      <c r="E494" s="14">
        <v>0.66</v>
      </c>
      <c r="F494" s="14">
        <v>8.7534247930000006</v>
      </c>
      <c r="G494" s="15">
        <f t="shared" si="113"/>
        <v>1911.4583333332967</v>
      </c>
      <c r="H494" s="16">
        <f>H489*7/12+H501*5/12</f>
        <v>3.9924999999999997</v>
      </c>
      <c r="I494" s="15">
        <f t="shared" si="106"/>
        <v>347.16023577767214</v>
      </c>
      <c r="J494" s="15">
        <f t="shared" si="107"/>
        <v>16.873351687229153</v>
      </c>
      <c r="K494" s="17">
        <f t="shared" si="111"/>
        <v>2605.4587655149307</v>
      </c>
      <c r="L494" s="15">
        <f t="shared" si="108"/>
        <v>23.694493858662216</v>
      </c>
      <c r="M494" s="17">
        <f t="shared" si="109"/>
        <v>177.82862308581744</v>
      </c>
      <c r="N494" s="36">
        <f t="shared" si="99"/>
        <v>15.328355684719282</v>
      </c>
      <c r="O494" s="18"/>
      <c r="P494" s="19">
        <f t="shared" si="100"/>
        <v>19.161771874042557</v>
      </c>
      <c r="Q494" s="19"/>
      <c r="R494" s="38">
        <f t="shared" si="101"/>
        <v>4.0664609815320156E-2</v>
      </c>
      <c r="S494" s="16">
        <f t="shared" si="110"/>
        <v>1.0031226619577531</v>
      </c>
      <c r="T494" s="16">
        <f t="shared" si="112"/>
        <v>7.4170476609503142</v>
      </c>
      <c r="U494" s="22">
        <f t="shared" si="102"/>
        <v>-4.6302102945966483E-2</v>
      </c>
      <c r="V494" s="22">
        <f t="shared" si="103"/>
        <v>-3.1506404362893425E-2</v>
      </c>
      <c r="W494" s="22">
        <f t="shared" si="104"/>
        <v>-1.4795698583073058E-2</v>
      </c>
      <c r="Z494" s="37"/>
      <c r="AA494" s="37"/>
    </row>
    <row r="495" spans="1:27">
      <c r="A495" s="61">
        <f t="shared" si="105"/>
        <v>4230</v>
      </c>
      <c r="B495" s="13">
        <v>1911.07</v>
      </c>
      <c r="C495" s="14">
        <v>9.6300000000000008</v>
      </c>
      <c r="D495" s="15">
        <v>0.47</v>
      </c>
      <c r="E495" s="14">
        <v>0.64829999999999999</v>
      </c>
      <c r="F495" s="14">
        <v>8.8485090910000004</v>
      </c>
      <c r="G495" s="15">
        <f t="shared" si="113"/>
        <v>1911.5416666666299</v>
      </c>
      <c r="H495" s="16">
        <f>H489*6/12+H501*6/12</f>
        <v>3.9950000000000001</v>
      </c>
      <c r="I495" s="15">
        <f t="shared" si="106"/>
        <v>342.00912310505322</v>
      </c>
      <c r="J495" s="15">
        <f t="shared" si="107"/>
        <v>16.692034045625647</v>
      </c>
      <c r="K495" s="17">
        <f t="shared" si="111"/>
        <v>2577.2389116246559</v>
      </c>
      <c r="L495" s="15">
        <f t="shared" si="108"/>
        <v>23.024352493147035</v>
      </c>
      <c r="M495" s="17">
        <f t="shared" si="109"/>
        <v>173.50197158943553</v>
      </c>
      <c r="N495" s="36">
        <f t="shared" si="99"/>
        <v>15.083110578700266</v>
      </c>
      <c r="O495" s="18"/>
      <c r="P495" s="19">
        <f t="shared" si="100"/>
        <v>18.861627429791657</v>
      </c>
      <c r="Q495" s="19"/>
      <c r="R495" s="38">
        <f t="shared" si="101"/>
        <v>4.1520123743291018E-2</v>
      </c>
      <c r="S495" s="16">
        <f t="shared" si="110"/>
        <v>1.003124769096664</v>
      </c>
      <c r="T495" s="16">
        <f t="shared" si="112"/>
        <v>7.3602576092566814</v>
      </c>
      <c r="U495" s="22">
        <f t="shared" si="102"/>
        <v>-4.5511796698329055E-2</v>
      </c>
      <c r="V495" s="22">
        <f t="shared" si="103"/>
        <v>-3.0425216669317967E-2</v>
      </c>
      <c r="W495" s="22">
        <f t="shared" si="104"/>
        <v>-1.5086580029011087E-2</v>
      </c>
      <c r="Z495" s="37"/>
      <c r="AA495" s="37"/>
    </row>
    <row r="496" spans="1:27">
      <c r="A496" s="61">
        <f t="shared" si="105"/>
        <v>4261</v>
      </c>
      <c r="B496" s="13">
        <v>1911.08</v>
      </c>
      <c r="C496" s="14">
        <v>9.17</v>
      </c>
      <c r="D496" s="15">
        <v>0.47</v>
      </c>
      <c r="E496" s="14">
        <v>0.63670000000000004</v>
      </c>
      <c r="F496" s="14">
        <v>9.1340049590000003</v>
      </c>
      <c r="G496" s="15">
        <f t="shared" si="113"/>
        <v>1911.6249999999632</v>
      </c>
      <c r="H496" s="16">
        <f>H489*5/12+H501*7/12</f>
        <v>3.9975000000000001</v>
      </c>
      <c r="I496" s="15">
        <f t="shared" si="106"/>
        <v>315.4929056788572</v>
      </c>
      <c r="J496" s="15">
        <f t="shared" si="107"/>
        <v>16.170301599679703</v>
      </c>
      <c r="K496" s="17">
        <f t="shared" si="111"/>
        <v>2387.5780846179518</v>
      </c>
      <c r="L496" s="15">
        <f t="shared" si="108"/>
        <v>21.90559793301291</v>
      </c>
      <c r="M496" s="17">
        <f t="shared" si="109"/>
        <v>165.7765503245638</v>
      </c>
      <c r="N496" s="36">
        <f t="shared" si="99"/>
        <v>13.899790665654447</v>
      </c>
      <c r="O496" s="18"/>
      <c r="P496" s="19">
        <f t="shared" si="100"/>
        <v>17.392599372771887</v>
      </c>
      <c r="Q496" s="19"/>
      <c r="R496" s="38">
        <f t="shared" si="101"/>
        <v>4.9103896459398839E-2</v>
      </c>
      <c r="S496" s="16">
        <f t="shared" si="110"/>
        <v>1.0031268762317218</v>
      </c>
      <c r="T496" s="16">
        <f t="shared" si="112"/>
        <v>7.1524828873148145</v>
      </c>
      <c r="U496" s="22">
        <f t="shared" si="102"/>
        <v>-3.8782683468645773E-2</v>
      </c>
      <c r="V496" s="22">
        <f t="shared" si="103"/>
        <v>-2.6759746446060495E-2</v>
      </c>
      <c r="W496" s="22">
        <f t="shared" si="104"/>
        <v>-1.2022937022585278E-2</v>
      </c>
      <c r="Z496" s="37"/>
      <c r="AA496" s="37"/>
    </row>
    <row r="497" spans="1:27">
      <c r="A497" s="61">
        <f t="shared" si="105"/>
        <v>4291</v>
      </c>
      <c r="B497" s="13">
        <v>1911.09</v>
      </c>
      <c r="C497" s="14">
        <v>8.67</v>
      </c>
      <c r="D497" s="15">
        <v>0.47</v>
      </c>
      <c r="E497" s="14">
        <v>0.625</v>
      </c>
      <c r="F497" s="14">
        <v>9.229089256</v>
      </c>
      <c r="G497" s="15">
        <f t="shared" si="113"/>
        <v>1911.7083333332964</v>
      </c>
      <c r="H497" s="16">
        <f>H489*4/12+H501*8/12</f>
        <v>4</v>
      </c>
      <c r="I497" s="15">
        <f t="shared" si="106"/>
        <v>295.21726786082354</v>
      </c>
      <c r="J497" s="15">
        <f t="shared" si="107"/>
        <v>16.003704255431035</v>
      </c>
      <c r="K497" s="17">
        <f t="shared" si="111"/>
        <v>2244.2293968053782</v>
      </c>
      <c r="L497" s="15">
        <f t="shared" si="108"/>
        <v>21.281521616264673</v>
      </c>
      <c r="M497" s="17">
        <f t="shared" si="109"/>
        <v>161.78124256094134</v>
      </c>
      <c r="N497" s="36">
        <f t="shared" si="99"/>
        <v>12.997953983252435</v>
      </c>
      <c r="O497" s="18"/>
      <c r="P497" s="19">
        <f t="shared" si="100"/>
        <v>16.27997035927314</v>
      </c>
      <c r="Q497" s="19"/>
      <c r="R497" s="38">
        <f t="shared" si="101"/>
        <v>5.387584785592086E-2</v>
      </c>
      <c r="S497" s="16">
        <f t="shared" si="110"/>
        <v>1.0031289833629269</v>
      </c>
      <c r="T497" s="16">
        <f t="shared" si="112"/>
        <v>7.1009276987209171</v>
      </c>
      <c r="U497" s="22">
        <f t="shared" si="102"/>
        <v>-2.8760687778725869E-2</v>
      </c>
      <c r="V497" s="22">
        <f t="shared" si="103"/>
        <v>-2.4064280389012316E-2</v>
      </c>
      <c r="W497" s="22">
        <f t="shared" si="104"/>
        <v>-4.6964073897135528E-3</v>
      </c>
      <c r="Z497" s="37"/>
      <c r="AA497" s="37"/>
    </row>
    <row r="498" spans="1:27">
      <c r="A498" s="61">
        <f t="shared" si="105"/>
        <v>4018</v>
      </c>
      <c r="B498" s="13">
        <v>1911.1</v>
      </c>
      <c r="C498" s="14">
        <v>8.7200000000000006</v>
      </c>
      <c r="D498" s="15">
        <v>0.47</v>
      </c>
      <c r="E498" s="14">
        <v>0.61329999999999996</v>
      </c>
      <c r="F498" s="14">
        <v>9.229089256</v>
      </c>
      <c r="G498" s="15">
        <f t="shared" si="113"/>
        <v>1911.7916666666297</v>
      </c>
      <c r="H498" s="16">
        <f>H489*3/12+H501*9/12</f>
        <v>4.0024999999999995</v>
      </c>
      <c r="I498" s="15">
        <f t="shared" si="106"/>
        <v>296.91978959012476</v>
      </c>
      <c r="J498" s="15">
        <f t="shared" si="107"/>
        <v>16.003704255431035</v>
      </c>
      <c r="K498" s="17">
        <f t="shared" si="111"/>
        <v>2267.3101874107397</v>
      </c>
      <c r="L498" s="15">
        <f t="shared" si="108"/>
        <v>20.8831315316082</v>
      </c>
      <c r="M498" s="17">
        <f t="shared" si="109"/>
        <v>159.46574976364755</v>
      </c>
      <c r="N498" s="36">
        <f t="shared" si="99"/>
        <v>13.066472850619192</v>
      </c>
      <c r="O498" s="18"/>
      <c r="P498" s="19">
        <f t="shared" si="100"/>
        <v>16.382298462120698</v>
      </c>
      <c r="Q498" s="19"/>
      <c r="R498" s="38">
        <f t="shared" si="101"/>
        <v>5.3447409848813347E-2</v>
      </c>
      <c r="S498" s="16">
        <f t="shared" si="110"/>
        <v>1.0031310904902799</v>
      </c>
      <c r="T498" s="16">
        <f t="shared" si="112"/>
        <v>7.1231463833515605</v>
      </c>
      <c r="U498" s="22">
        <f t="shared" si="102"/>
        <v>-2.787649452727603E-2</v>
      </c>
      <c r="V498" s="22">
        <f t="shared" si="103"/>
        <v>-2.3488603821643195E-2</v>
      </c>
      <c r="W498" s="22">
        <f t="shared" si="104"/>
        <v>-4.3878907056328353E-3</v>
      </c>
      <c r="Z498" s="37"/>
      <c r="AA498" s="37"/>
    </row>
    <row r="499" spans="1:27">
      <c r="A499" s="61">
        <f t="shared" si="105"/>
        <v>4352</v>
      </c>
      <c r="B499" s="13">
        <v>1911.11</v>
      </c>
      <c r="C499" s="14">
        <v>9.07</v>
      </c>
      <c r="D499" s="15">
        <v>0.47</v>
      </c>
      <c r="E499" s="14">
        <v>0.60170000000000001</v>
      </c>
      <c r="F499" s="14">
        <v>9.1340049590000003</v>
      </c>
      <c r="G499" s="15">
        <f t="shared" si="113"/>
        <v>1911.8749999999629</v>
      </c>
      <c r="H499" s="16">
        <f>H489*2/12+H501*10/12</f>
        <v>4.0049999999999999</v>
      </c>
      <c r="I499" s="15">
        <f t="shared" si="106"/>
        <v>312.0524159767977</v>
      </c>
      <c r="J499" s="15">
        <f t="shared" si="107"/>
        <v>16.170301599679703</v>
      </c>
      <c r="K499" s="17">
        <f t="shared" si="111"/>
        <v>2393.154326943853</v>
      </c>
      <c r="L499" s="15">
        <f t="shared" si="108"/>
        <v>20.701426537292082</v>
      </c>
      <c r="M499" s="17">
        <f t="shared" si="109"/>
        <v>158.76085540486397</v>
      </c>
      <c r="N499" s="36">
        <f t="shared" si="99"/>
        <v>13.727997586413094</v>
      </c>
      <c r="O499" s="18"/>
      <c r="P499" s="19">
        <f t="shared" si="100"/>
        <v>17.226467153366826</v>
      </c>
      <c r="Q499" s="19"/>
      <c r="R499" s="38">
        <f t="shared" si="101"/>
        <v>4.745119494291522E-2</v>
      </c>
      <c r="S499" s="16">
        <f t="shared" si="110"/>
        <v>1.0031331976137821</v>
      </c>
      <c r="T499" s="16">
        <f t="shared" si="112"/>
        <v>7.219833186184121</v>
      </c>
      <c r="U499" s="22">
        <f t="shared" si="102"/>
        <v>-2.6951141017773073E-2</v>
      </c>
      <c r="V499" s="22">
        <f t="shared" si="103"/>
        <v>-2.3368393912026275E-2</v>
      </c>
      <c r="W499" s="22">
        <f t="shared" si="104"/>
        <v>-3.5827471057467974E-3</v>
      </c>
      <c r="Z499" s="37"/>
      <c r="AA499" s="37"/>
    </row>
    <row r="500" spans="1:27">
      <c r="A500" s="61">
        <f t="shared" si="105"/>
        <v>4383</v>
      </c>
      <c r="B500" s="13">
        <v>1911.12</v>
      </c>
      <c r="C500" s="14">
        <v>9.11</v>
      </c>
      <c r="D500" s="15">
        <v>0.47</v>
      </c>
      <c r="E500" s="14">
        <v>0.59</v>
      </c>
      <c r="F500" s="14">
        <v>9.0388396689999997</v>
      </c>
      <c r="G500" s="15">
        <f t="shared" si="113"/>
        <v>1911.9583333332962</v>
      </c>
      <c r="H500" s="16">
        <f>H489*1/12+H501*11/12</f>
        <v>4.0075000000000003</v>
      </c>
      <c r="I500" s="15">
        <f t="shared" si="106"/>
        <v>316.72854036990896</v>
      </c>
      <c r="J500" s="15">
        <f t="shared" si="107"/>
        <v>16.340550381323514</v>
      </c>
      <c r="K500" s="17">
        <f t="shared" si="111"/>
        <v>2439.4589694410033</v>
      </c>
      <c r="L500" s="15">
        <f t="shared" si="108"/>
        <v>20.512605797831643</v>
      </c>
      <c r="M500" s="17">
        <f t="shared" si="109"/>
        <v>157.98910998575101</v>
      </c>
      <c r="N500" s="36">
        <f t="shared" si="99"/>
        <v>13.929258419578236</v>
      </c>
      <c r="O500" s="18"/>
      <c r="P500" s="19">
        <f t="shared" si="100"/>
        <v>17.494076442996032</v>
      </c>
      <c r="Q500" s="19"/>
      <c r="R500" s="38">
        <f t="shared" si="101"/>
        <v>4.4098435429173563E-2</v>
      </c>
      <c r="S500" s="16">
        <f t="shared" si="110"/>
        <v>1.0031353047334335</v>
      </c>
      <c r="T500" s="16">
        <f t="shared" si="112"/>
        <v>7.3187064239899442</v>
      </c>
      <c r="U500" s="22">
        <f t="shared" si="102"/>
        <v>-2.4356634205700112E-2</v>
      </c>
      <c r="V500" s="22">
        <f t="shared" si="103"/>
        <v>-2.3260362364417753E-2</v>
      </c>
      <c r="W500" s="22">
        <f t="shared" si="104"/>
        <v>-1.0962718412823591E-3</v>
      </c>
      <c r="Z500" s="37"/>
      <c r="AA500" s="37"/>
    </row>
    <row r="501" spans="1:27">
      <c r="A501" s="61">
        <f t="shared" si="105"/>
        <v>4414</v>
      </c>
      <c r="B501" s="13">
        <v>1912.01</v>
      </c>
      <c r="C501" s="14">
        <v>9.1199999999999992</v>
      </c>
      <c r="D501" s="15">
        <v>0.4708</v>
      </c>
      <c r="E501" s="14">
        <v>0.59919999999999995</v>
      </c>
      <c r="F501" s="14">
        <v>9.1340049590000003</v>
      </c>
      <c r="G501" s="15">
        <f t="shared" si="113"/>
        <v>1912.0416666666295</v>
      </c>
      <c r="H501" s="16">
        <v>4.01</v>
      </c>
      <c r="I501" s="15">
        <f t="shared" si="106"/>
        <v>313.77266082782745</v>
      </c>
      <c r="J501" s="15">
        <f t="shared" si="107"/>
        <v>16.197825517296181</v>
      </c>
      <c r="K501" s="17">
        <f t="shared" si="111"/>
        <v>2427.0890096799576</v>
      </c>
      <c r="L501" s="15">
        <f t="shared" si="108"/>
        <v>20.615414294740592</v>
      </c>
      <c r="M501" s="17">
        <f t="shared" si="109"/>
        <v>159.46400598686739</v>
      </c>
      <c r="N501" s="36">
        <f t="shared" si="99"/>
        <v>13.794952631845822</v>
      </c>
      <c r="O501" s="18"/>
      <c r="P501" s="19">
        <f t="shared" si="100"/>
        <v>17.340766146480266</v>
      </c>
      <c r="Q501" s="19"/>
      <c r="R501" s="38">
        <f t="shared" si="101"/>
        <v>4.7047640823835613E-2</v>
      </c>
      <c r="S501" s="16">
        <f t="shared" si="110"/>
        <v>1.0003506907546551</v>
      </c>
      <c r="T501" s="16">
        <f t="shared" si="112"/>
        <v>7.2651616517011313</v>
      </c>
      <c r="U501" s="22">
        <f t="shared" si="102"/>
        <v>-2.1191134802391653E-2</v>
      </c>
      <c r="V501" s="22">
        <f t="shared" si="103"/>
        <v>-1.9380715036719343E-2</v>
      </c>
      <c r="W501" s="22">
        <f t="shared" si="104"/>
        <v>-1.8104197656723109E-3</v>
      </c>
      <c r="Z501" s="37"/>
      <c r="AA501" s="37"/>
    </row>
    <row r="502" spans="1:27">
      <c r="A502" s="61">
        <f t="shared" si="105"/>
        <v>4443</v>
      </c>
      <c r="B502" s="13">
        <v>1912.02</v>
      </c>
      <c r="C502" s="14">
        <v>9.0399999999999991</v>
      </c>
      <c r="D502" s="15">
        <v>0.47170000000000001</v>
      </c>
      <c r="E502" s="14">
        <v>0.60829999999999995</v>
      </c>
      <c r="F502" s="14">
        <v>9.229089256</v>
      </c>
      <c r="G502" s="15">
        <f t="shared" si="113"/>
        <v>1912.1249999999627</v>
      </c>
      <c r="H502" s="16">
        <f>H501*11/12+H513*1/12</f>
        <v>4.0466666666666669</v>
      </c>
      <c r="I502" s="15">
        <f t="shared" si="106"/>
        <v>307.81592865765225</v>
      </c>
      <c r="J502" s="15">
        <f t="shared" si="107"/>
        <v>16.061589994227276</v>
      </c>
      <c r="K502" s="17">
        <f t="shared" si="111"/>
        <v>2391.3658735675926</v>
      </c>
      <c r="L502" s="15">
        <f t="shared" si="108"/>
        <v>20.71287935867808</v>
      </c>
      <c r="M502" s="17">
        <f t="shared" si="109"/>
        <v>160.91458638176618</v>
      </c>
      <c r="N502" s="36">
        <f t="shared" si="99"/>
        <v>13.531634369686593</v>
      </c>
      <c r="O502" s="18"/>
      <c r="P502" s="19">
        <f t="shared" si="100"/>
        <v>17.024470442136401</v>
      </c>
      <c r="Q502" s="19"/>
      <c r="R502" s="38">
        <f t="shared" si="101"/>
        <v>4.9142930702847872E-2</v>
      </c>
      <c r="S502" s="16">
        <f t="shared" si="110"/>
        <v>1.0003863444173371</v>
      </c>
      <c r="T502" s="16">
        <f t="shared" si="112"/>
        <v>7.192832635983704</v>
      </c>
      <c r="U502" s="22">
        <f t="shared" si="102"/>
        <v>-1.7098368530148789E-2</v>
      </c>
      <c r="V502" s="22">
        <f t="shared" si="103"/>
        <v>-1.8087330716241246E-2</v>
      </c>
      <c r="W502" s="22">
        <f t="shared" si="104"/>
        <v>9.889621860924569E-4</v>
      </c>
      <c r="Z502" s="37"/>
      <c r="AA502" s="37"/>
    </row>
    <row r="503" spans="1:27">
      <c r="A503" s="61">
        <f t="shared" si="105"/>
        <v>4474</v>
      </c>
      <c r="B503" s="13">
        <v>1912.03</v>
      </c>
      <c r="C503" s="14">
        <v>9.3000000000000007</v>
      </c>
      <c r="D503" s="15">
        <v>0.47249999999999998</v>
      </c>
      <c r="E503" s="14">
        <v>0.61750000000000005</v>
      </c>
      <c r="F503" s="14">
        <v>9.4194198349999994</v>
      </c>
      <c r="G503" s="15">
        <f t="shared" si="113"/>
        <v>1912.208333333296</v>
      </c>
      <c r="H503" s="16">
        <f>H501*10/12+H513*2/12</f>
        <v>4.083333333333333</v>
      </c>
      <c r="I503" s="15">
        <f t="shared" si="106"/>
        <v>310.27036709209403</v>
      </c>
      <c r="J503" s="15">
        <f t="shared" si="107"/>
        <v>15.763736392582194</v>
      </c>
      <c r="K503" s="17">
        <f t="shared" si="111"/>
        <v>2420.6394249860869</v>
      </c>
      <c r="L503" s="15">
        <f t="shared" si="108"/>
        <v>20.601285126813767</v>
      </c>
      <c r="M503" s="17">
        <f t="shared" si="109"/>
        <v>160.7252521428934</v>
      </c>
      <c r="N503" s="36">
        <f t="shared" si="99"/>
        <v>13.639769173944167</v>
      </c>
      <c r="O503" s="18"/>
      <c r="P503" s="19">
        <f t="shared" si="100"/>
        <v>17.172513777043729</v>
      </c>
      <c r="Q503" s="19"/>
      <c r="R503" s="38">
        <f t="shared" si="101"/>
        <v>5.0265881303448723E-2</v>
      </c>
      <c r="S503" s="16">
        <f t="shared" si="110"/>
        <v>1.0004219860003025</v>
      </c>
      <c r="T503" s="16">
        <f t="shared" si="112"/>
        <v>7.0502156586546949</v>
      </c>
      <c r="U503" s="22">
        <f t="shared" si="102"/>
        <v>-1.2995211417227259E-2</v>
      </c>
      <c r="V503" s="22">
        <f t="shared" si="103"/>
        <v>-1.4633648542101474E-2</v>
      </c>
      <c r="W503" s="22">
        <f t="shared" si="104"/>
        <v>1.6384371248742147E-3</v>
      </c>
      <c r="Z503" s="37"/>
      <c r="AA503" s="37"/>
    </row>
    <row r="504" spans="1:27">
      <c r="A504" s="61">
        <f t="shared" si="105"/>
        <v>4504</v>
      </c>
      <c r="B504" s="13">
        <v>1912.04</v>
      </c>
      <c r="C504" s="14">
        <v>9.59</v>
      </c>
      <c r="D504" s="15">
        <v>0.4733</v>
      </c>
      <c r="E504" s="14">
        <v>0.62670000000000003</v>
      </c>
      <c r="F504" s="14">
        <v>9.7048347110000002</v>
      </c>
      <c r="G504" s="15">
        <f t="shared" si="113"/>
        <v>1912.2916666666292</v>
      </c>
      <c r="H504" s="16">
        <f>H501*9/12+H513*3/12</f>
        <v>4.12</v>
      </c>
      <c r="I504" s="15">
        <f t="shared" si="106"/>
        <v>310.53601063231969</v>
      </c>
      <c r="J504" s="15">
        <f t="shared" si="107"/>
        <v>15.326036895962138</v>
      </c>
      <c r="K504" s="17">
        <f t="shared" si="111"/>
        <v>2432.6760067896516</v>
      </c>
      <c r="L504" s="15">
        <f t="shared" si="108"/>
        <v>20.293317816816973</v>
      </c>
      <c r="M504" s="17">
        <f t="shared" si="109"/>
        <v>158.97372820178049</v>
      </c>
      <c r="N504" s="36">
        <f t="shared" si="99"/>
        <v>13.654392690553232</v>
      </c>
      <c r="O504" s="18"/>
      <c r="P504" s="19">
        <f t="shared" si="100"/>
        <v>17.200337051440407</v>
      </c>
      <c r="Q504" s="19"/>
      <c r="R504" s="38">
        <f t="shared" si="101"/>
        <v>5.1641620629539045E-2</v>
      </c>
      <c r="S504" s="16">
        <f t="shared" si="110"/>
        <v>1.0004576155364637</v>
      </c>
      <c r="T504" s="16">
        <f t="shared" si="112"/>
        <v>6.8457595454299085</v>
      </c>
      <c r="U504" s="22">
        <f t="shared" si="102"/>
        <v>-7.1727380939492491E-3</v>
      </c>
      <c r="V504" s="22">
        <f t="shared" si="103"/>
        <v>-1.1414869605843148E-2</v>
      </c>
      <c r="W504" s="22">
        <f t="shared" si="104"/>
        <v>4.2421315118938985E-3</v>
      </c>
      <c r="Z504" s="37"/>
      <c r="AA504" s="37"/>
    </row>
    <row r="505" spans="1:27">
      <c r="A505" s="61">
        <f t="shared" si="105"/>
        <v>4535</v>
      </c>
      <c r="B505" s="13">
        <v>1912.05</v>
      </c>
      <c r="C505" s="14">
        <v>9.58</v>
      </c>
      <c r="D505" s="15">
        <v>0.47420000000000001</v>
      </c>
      <c r="E505" s="14">
        <v>0.63580000000000003</v>
      </c>
      <c r="F505" s="14">
        <v>9.7048347110000002</v>
      </c>
      <c r="G505" s="15">
        <f t="shared" si="113"/>
        <v>1912.3749999999625</v>
      </c>
      <c r="H505" s="16">
        <f>H501*8/12+H513*4/12</f>
        <v>4.1566666666666663</v>
      </c>
      <c r="I505" s="15">
        <f t="shared" si="106"/>
        <v>310.21219831674898</v>
      </c>
      <c r="J505" s="15">
        <f t="shared" si="107"/>
        <v>15.355180004363504</v>
      </c>
      <c r="K505" s="17">
        <f t="shared" si="111"/>
        <v>2440.1634402412064</v>
      </c>
      <c r="L505" s="15">
        <f t="shared" si="108"/>
        <v>20.587987023986326</v>
      </c>
      <c r="M505" s="17">
        <f t="shared" si="109"/>
        <v>161.947381555883</v>
      </c>
      <c r="N505" s="36">
        <f t="shared" si="99"/>
        <v>13.645500685612365</v>
      </c>
      <c r="O505" s="18"/>
      <c r="P505" s="19">
        <f t="shared" si="100"/>
        <v>17.198878723155349</v>
      </c>
      <c r="Q505" s="19"/>
      <c r="R505" s="38">
        <f t="shared" si="101"/>
        <v>5.0116700725255418E-2</v>
      </c>
      <c r="S505" s="16">
        <f t="shared" si="110"/>
        <v>1.0004932330586358</v>
      </c>
      <c r="T505" s="16">
        <f t="shared" si="112"/>
        <v>6.8488922713567915</v>
      </c>
      <c r="U505" s="22">
        <f t="shared" si="102"/>
        <v>-3.2084820167708195E-3</v>
      </c>
      <c r="V505" s="22">
        <f t="shared" si="103"/>
        <v>-1.1144897810831833E-2</v>
      </c>
      <c r="W505" s="22">
        <f t="shared" si="104"/>
        <v>7.9364157940610136E-3</v>
      </c>
      <c r="Z505" s="37"/>
      <c r="AA505" s="37"/>
    </row>
    <row r="506" spans="1:27">
      <c r="A506" s="61">
        <f t="shared" si="105"/>
        <v>4565</v>
      </c>
      <c r="B506" s="13">
        <v>1912.06</v>
      </c>
      <c r="C506" s="14">
        <v>9.58</v>
      </c>
      <c r="D506" s="15">
        <v>0.47499999999999998</v>
      </c>
      <c r="E506" s="14">
        <v>0.64500000000000002</v>
      </c>
      <c r="F506" s="14">
        <v>9.6096694209999995</v>
      </c>
      <c r="G506" s="15">
        <f t="shared" si="113"/>
        <v>1912.4583333332957</v>
      </c>
      <c r="H506" s="16">
        <f>H501*7/12+H513*5/12</f>
        <v>4.1933333333333334</v>
      </c>
      <c r="I506" s="15">
        <f t="shared" si="106"/>
        <v>313.28425340220673</v>
      </c>
      <c r="J506" s="15">
        <f t="shared" si="107"/>
        <v>15.533405048648037</v>
      </c>
      <c r="K506" s="17">
        <f t="shared" si="111"/>
        <v>2474.510855190083</v>
      </c>
      <c r="L506" s="15">
        <f t="shared" si="108"/>
        <v>21.092728960795757</v>
      </c>
      <c r="M506" s="17">
        <f t="shared" si="109"/>
        <v>166.60328826697324</v>
      </c>
      <c r="N506" s="36">
        <f t="shared" si="99"/>
        <v>13.785417404502523</v>
      </c>
      <c r="O506" s="18"/>
      <c r="P506" s="19">
        <f t="shared" si="100"/>
        <v>17.384332578345724</v>
      </c>
      <c r="Q506" s="19"/>
      <c r="R506" s="38">
        <f t="shared" si="101"/>
        <v>4.6814057743688284E-2</v>
      </c>
      <c r="S506" s="16">
        <f t="shared" si="110"/>
        <v>1.0005288385995368</v>
      </c>
      <c r="T506" s="16">
        <f t="shared" si="112"/>
        <v>6.9201289281175127</v>
      </c>
      <c r="U506" s="22">
        <f t="shared" si="102"/>
        <v>-5.0636770243510654E-3</v>
      </c>
      <c r="V506" s="22">
        <f t="shared" si="103"/>
        <v>-1.1852190205361546E-2</v>
      </c>
      <c r="W506" s="22">
        <f t="shared" si="104"/>
        <v>6.7885131810104804E-3</v>
      </c>
      <c r="Z506" s="37"/>
      <c r="AA506" s="37"/>
    </row>
    <row r="507" spans="1:27">
      <c r="A507" s="61">
        <f t="shared" si="105"/>
        <v>4596</v>
      </c>
      <c r="B507" s="13">
        <v>1912.07</v>
      </c>
      <c r="C507" s="14">
        <v>9.59</v>
      </c>
      <c r="D507" s="15">
        <v>0.4758</v>
      </c>
      <c r="E507" s="14">
        <v>0.6542</v>
      </c>
      <c r="F507" s="14">
        <v>9.6096694209999995</v>
      </c>
      <c r="G507" s="15">
        <f t="shared" si="113"/>
        <v>1912.541666666629</v>
      </c>
      <c r="H507" s="16">
        <f>H501*6/12+H513*6/12</f>
        <v>4.2300000000000004</v>
      </c>
      <c r="I507" s="15">
        <f t="shared" si="106"/>
        <v>313.61127245586249</v>
      </c>
      <c r="J507" s="15">
        <f t="shared" si="107"/>
        <v>15.559566572940497</v>
      </c>
      <c r="K507" s="17">
        <f t="shared" si="111"/>
        <v>2487.3354338915642</v>
      </c>
      <c r="L507" s="15">
        <f t="shared" si="108"/>
        <v>21.393586490159045</v>
      </c>
      <c r="M507" s="17">
        <f t="shared" si="109"/>
        <v>169.67829414513673</v>
      </c>
      <c r="N507" s="36">
        <f t="shared" si="99"/>
        <v>13.802876645015779</v>
      </c>
      <c r="O507" s="18"/>
      <c r="P507" s="19">
        <f t="shared" si="100"/>
        <v>17.41431546495248</v>
      </c>
      <c r="Q507" s="19"/>
      <c r="R507" s="38">
        <f t="shared" si="101"/>
        <v>4.6355634792276876E-2</v>
      </c>
      <c r="S507" s="16">
        <f t="shared" si="110"/>
        <v>1.0005644321917888</v>
      </c>
      <c r="T507" s="16">
        <f t="shared" si="112"/>
        <v>6.9237885594084734</v>
      </c>
      <c r="U507" s="22">
        <f t="shared" si="102"/>
        <v>-4.9925314815403299E-3</v>
      </c>
      <c r="V507" s="22">
        <f t="shared" si="103"/>
        <v>-1.2178456771505752E-2</v>
      </c>
      <c r="W507" s="22">
        <f t="shared" si="104"/>
        <v>7.1859252899654225E-3</v>
      </c>
      <c r="Z507" s="37"/>
      <c r="AA507" s="37"/>
    </row>
    <row r="508" spans="1:27">
      <c r="A508" s="61">
        <f t="shared" si="105"/>
        <v>4627</v>
      </c>
      <c r="B508" s="13">
        <v>1912.08</v>
      </c>
      <c r="C508" s="14">
        <v>9.81</v>
      </c>
      <c r="D508" s="15">
        <v>0.47670000000000001</v>
      </c>
      <c r="E508" s="14">
        <v>0.6633</v>
      </c>
      <c r="F508" s="14">
        <v>9.7048347110000002</v>
      </c>
      <c r="G508" s="15">
        <f t="shared" si="113"/>
        <v>1912.6249999999623</v>
      </c>
      <c r="H508" s="16">
        <f>H501*5/12+H513*7/12</f>
        <v>4.2666666666666666</v>
      </c>
      <c r="I508" s="15">
        <f t="shared" si="106"/>
        <v>317.6598815748755</v>
      </c>
      <c r="J508" s="15">
        <f t="shared" si="107"/>
        <v>15.436133083256182</v>
      </c>
      <c r="K508" s="17">
        <f t="shared" si="111"/>
        <v>2529.6483867417714</v>
      </c>
      <c r="L508" s="15">
        <f t="shared" si="108"/>
        <v>21.478470891805802</v>
      </c>
      <c r="M508" s="17">
        <f t="shared" si="109"/>
        <v>171.0413633971271</v>
      </c>
      <c r="N508" s="36">
        <f t="shared" si="99"/>
        <v>13.98476176342627</v>
      </c>
      <c r="O508" s="18"/>
      <c r="P508" s="19">
        <f t="shared" si="100"/>
        <v>17.649150043747614</v>
      </c>
      <c r="Q508" s="19"/>
      <c r="R508" s="38">
        <f t="shared" si="101"/>
        <v>4.72388737582407E-2</v>
      </c>
      <c r="S508" s="16">
        <f t="shared" si="110"/>
        <v>1.000600013867917</v>
      </c>
      <c r="T508" s="16">
        <f t="shared" si="112"/>
        <v>6.859763803849793</v>
      </c>
      <c r="U508" s="22">
        <f t="shared" si="102"/>
        <v>-1.3375699452523593E-3</v>
      </c>
      <c r="V508" s="22">
        <f t="shared" si="103"/>
        <v>-9.7585899235531626E-3</v>
      </c>
      <c r="W508" s="22">
        <f t="shared" si="104"/>
        <v>8.4210199783008033E-3</v>
      </c>
      <c r="Z508" s="37"/>
      <c r="AA508" s="37"/>
    </row>
    <row r="509" spans="1:27">
      <c r="A509" s="61">
        <f t="shared" si="105"/>
        <v>4657</v>
      </c>
      <c r="B509" s="13">
        <v>1912.09</v>
      </c>
      <c r="C509" s="14">
        <v>9.86</v>
      </c>
      <c r="D509" s="15">
        <v>0.47749999999999998</v>
      </c>
      <c r="E509" s="14">
        <v>0.67249999999999999</v>
      </c>
      <c r="F509" s="14">
        <v>9.8000000000000007</v>
      </c>
      <c r="G509" s="15">
        <f t="shared" si="113"/>
        <v>1912.7083333332955</v>
      </c>
      <c r="H509" s="16">
        <f>H501*4/12+H513*8/12</f>
        <v>4.3033333333333337</v>
      </c>
      <c r="I509" s="15">
        <f t="shared" si="106"/>
        <v>316.17850714285726</v>
      </c>
      <c r="J509" s="15">
        <f t="shared" si="107"/>
        <v>15.311890178571433</v>
      </c>
      <c r="K509" s="17">
        <f t="shared" si="111"/>
        <v>2528.0128378998556</v>
      </c>
      <c r="L509" s="15">
        <f t="shared" si="108"/>
        <v>21.56491339285715</v>
      </c>
      <c r="M509" s="17">
        <f t="shared" si="109"/>
        <v>172.42278230097901</v>
      </c>
      <c r="N509" s="36">
        <f t="shared" si="99"/>
        <v>13.926285001315872</v>
      </c>
      <c r="O509" s="18"/>
      <c r="P509" s="19">
        <f t="shared" si="100"/>
        <v>17.579229265969385</v>
      </c>
      <c r="Q509" s="19"/>
      <c r="R509" s="38">
        <f t="shared" si="101"/>
        <v>4.6975292586145051E-2</v>
      </c>
      <c r="S509" s="16">
        <f t="shared" si="110"/>
        <v>1.0006355836603513</v>
      </c>
      <c r="T509" s="16">
        <f t="shared" si="112"/>
        <v>6.7972263796340471</v>
      </c>
      <c r="U509" s="22">
        <f t="shared" si="102"/>
        <v>1.7557145178128675E-3</v>
      </c>
      <c r="V509" s="22">
        <f t="shared" si="103"/>
        <v>-8.5335596805291569E-3</v>
      </c>
      <c r="W509" s="22">
        <f t="shared" si="104"/>
        <v>1.0289274198342024E-2</v>
      </c>
      <c r="Z509" s="37"/>
      <c r="AA509" s="37"/>
    </row>
    <row r="510" spans="1:27">
      <c r="A510" s="61">
        <f t="shared" si="105"/>
        <v>4383</v>
      </c>
      <c r="B510" s="13">
        <v>1912.1</v>
      </c>
      <c r="C510" s="14">
        <v>9.84</v>
      </c>
      <c r="D510" s="15">
        <v>0.4783</v>
      </c>
      <c r="E510" s="14">
        <v>0.68169999999999997</v>
      </c>
      <c r="F510" s="14">
        <v>9.8000000000000007</v>
      </c>
      <c r="G510" s="15">
        <f t="shared" si="113"/>
        <v>1912.7916666666288</v>
      </c>
      <c r="H510" s="16">
        <f>H501*3/12+H513*9/12</f>
        <v>4.34</v>
      </c>
      <c r="I510" s="15">
        <f t="shared" si="106"/>
        <v>315.53717142857153</v>
      </c>
      <c r="J510" s="15">
        <f t="shared" si="107"/>
        <v>15.337543607142862</v>
      </c>
      <c r="K510" s="17">
        <f t="shared" si="111"/>
        <v>2533.1043309633405</v>
      </c>
      <c r="L510" s="15">
        <f t="shared" si="108"/>
        <v>21.859927821428577</v>
      </c>
      <c r="M510" s="17">
        <f t="shared" si="109"/>
        <v>175.48955512375093</v>
      </c>
      <c r="N510" s="36">
        <f t="shared" si="99"/>
        <v>13.905092701178463</v>
      </c>
      <c r="O510" s="18"/>
      <c r="P510" s="19">
        <f t="shared" si="100"/>
        <v>17.556109765014835</v>
      </c>
      <c r="Q510" s="19"/>
      <c r="R510" s="38">
        <f t="shared" si="101"/>
        <v>3.9873848016868003E-2</v>
      </c>
      <c r="S510" s="16">
        <f t="shared" si="110"/>
        <v>1.000671141601426</v>
      </c>
      <c r="T510" s="16">
        <f t="shared" si="112"/>
        <v>6.8015465856566504</v>
      </c>
      <c r="U510" s="22">
        <f t="shared" si="102"/>
        <v>3.5927814022955751E-3</v>
      </c>
      <c r="V510" s="22">
        <f t="shared" si="103"/>
        <v>-8.8737870377096906E-3</v>
      </c>
      <c r="W510" s="22">
        <f t="shared" si="104"/>
        <v>1.2466568440005266E-2</v>
      </c>
      <c r="Z510" s="37"/>
      <c r="AA510" s="37"/>
    </row>
    <row r="511" spans="1:27">
      <c r="A511" s="61">
        <f t="shared" si="105"/>
        <v>4718</v>
      </c>
      <c r="B511" s="13">
        <v>1912.11</v>
      </c>
      <c r="C511" s="14">
        <v>9.73</v>
      </c>
      <c r="D511" s="15">
        <v>0.47920000000000001</v>
      </c>
      <c r="E511" s="14">
        <v>0.69079999999999997</v>
      </c>
      <c r="F511" s="14">
        <v>9.8000000000000007</v>
      </c>
      <c r="G511" s="15">
        <f t="shared" si="113"/>
        <v>1912.874999999962</v>
      </c>
      <c r="H511" s="16">
        <f>H501*2/12+H513*10/12</f>
        <v>4.3766666666666669</v>
      </c>
      <c r="I511" s="15">
        <f t="shared" si="106"/>
        <v>312.00982500000009</v>
      </c>
      <c r="J511" s="15">
        <f t="shared" si="107"/>
        <v>15.366403714285719</v>
      </c>
      <c r="K511" s="17">
        <f t="shared" si="111"/>
        <v>2515.0671178749767</v>
      </c>
      <c r="L511" s="15">
        <f t="shared" si="108"/>
        <v>22.151735571428578</v>
      </c>
      <c r="M511" s="17">
        <f t="shared" si="109"/>
        <v>178.5620107942481</v>
      </c>
      <c r="N511" s="36">
        <f t="shared" si="99"/>
        <v>13.749541018606527</v>
      </c>
      <c r="O511" s="18"/>
      <c r="P511" s="19">
        <f t="shared" si="100"/>
        <v>17.365109945477691</v>
      </c>
      <c r="Q511" s="19"/>
      <c r="R511" s="38">
        <f t="shared" si="101"/>
        <v>4.3679918829743224E-2</v>
      </c>
      <c r="S511" s="16">
        <f t="shared" si="110"/>
        <v>1.0007066877233795</v>
      </c>
      <c r="T511" s="16">
        <f t="shared" si="112"/>
        <v>6.8061113865243215</v>
      </c>
      <c r="U511" s="22">
        <f t="shared" si="102"/>
        <v>-9.130488621299504E-4</v>
      </c>
      <c r="V511" s="22">
        <f t="shared" si="103"/>
        <v>-9.2134450088283693E-3</v>
      </c>
      <c r="W511" s="22">
        <f t="shared" si="104"/>
        <v>8.3003961466984189E-3</v>
      </c>
      <c r="Z511" s="37"/>
      <c r="AA511" s="37"/>
    </row>
    <row r="512" spans="1:27">
      <c r="A512" s="61">
        <f t="shared" si="105"/>
        <v>4749</v>
      </c>
      <c r="B512" s="13">
        <v>1912.12</v>
      </c>
      <c r="C512" s="14">
        <v>9.3800000000000008</v>
      </c>
      <c r="D512" s="15">
        <v>0.48</v>
      </c>
      <c r="E512" s="14">
        <v>0.7</v>
      </c>
      <c r="F512" s="14">
        <v>9.7048347110000002</v>
      </c>
      <c r="G512" s="15">
        <f t="shared" si="113"/>
        <v>1912.9583333332953</v>
      </c>
      <c r="H512" s="16">
        <f>H501*1/12+H513*11/12</f>
        <v>4.4133333333333331</v>
      </c>
      <c r="I512" s="15">
        <f t="shared" si="106"/>
        <v>303.73595200533458</v>
      </c>
      <c r="J512" s="15">
        <f t="shared" si="107"/>
        <v>15.54299114739452</v>
      </c>
      <c r="K512" s="17">
        <f t="shared" si="111"/>
        <v>2458.8134179239014</v>
      </c>
      <c r="L512" s="15">
        <f t="shared" si="108"/>
        <v>22.666862089950342</v>
      </c>
      <c r="M512" s="17">
        <f t="shared" si="109"/>
        <v>183.49353865103743</v>
      </c>
      <c r="N512" s="36">
        <f t="shared" si="99"/>
        <v>13.388999452579627</v>
      </c>
      <c r="O512" s="18"/>
      <c r="P512" s="19">
        <f t="shared" si="100"/>
        <v>16.915632310225785</v>
      </c>
      <c r="Q512" s="19"/>
      <c r="R512" s="38">
        <f t="shared" si="101"/>
        <v>4.3149761425109123E-2</v>
      </c>
      <c r="S512" s="16">
        <f t="shared" si="110"/>
        <v>1.0007422220583555</v>
      </c>
      <c r="T512" s="16">
        <f t="shared" si="112"/>
        <v>6.8777088502928843</v>
      </c>
      <c r="U512" s="22">
        <f t="shared" si="102"/>
        <v>1.0109874232950844E-3</v>
      </c>
      <c r="V512" s="22">
        <f t="shared" si="103"/>
        <v>-1.0518602010658795E-2</v>
      </c>
      <c r="W512" s="22">
        <f t="shared" si="104"/>
        <v>1.152958943395388E-2</v>
      </c>
      <c r="Z512" s="37"/>
      <c r="AA512" s="37"/>
    </row>
    <row r="513" spans="1:27">
      <c r="A513" s="61">
        <f t="shared" si="105"/>
        <v>4780</v>
      </c>
      <c r="B513" s="13">
        <v>1913.01</v>
      </c>
      <c r="C513" s="14">
        <v>9.3000000000000007</v>
      </c>
      <c r="D513" s="15">
        <v>0.48</v>
      </c>
      <c r="E513" s="14">
        <v>0.69420000000000004</v>
      </c>
      <c r="F513" s="14">
        <v>9.8000000000000007</v>
      </c>
      <c r="G513" s="15">
        <f t="shared" si="113"/>
        <v>1913.0416666666285</v>
      </c>
      <c r="H513" s="16">
        <v>4.45</v>
      </c>
      <c r="I513" s="15">
        <f t="shared" si="106"/>
        <v>298.22110714285725</v>
      </c>
      <c r="J513" s="15">
        <f t="shared" si="107"/>
        <v>15.392057142857148</v>
      </c>
      <c r="K513" s="17">
        <f t="shared" si="111"/>
        <v>2424.5529862642138</v>
      </c>
      <c r="L513" s="15">
        <f t="shared" si="108"/>
        <v>22.260762642857152</v>
      </c>
      <c r="M513" s="17">
        <f t="shared" si="109"/>
        <v>180.98114871662554</v>
      </c>
      <c r="N513" s="36">
        <f t="shared" ref="N513:N576" si="114">I513/AVERAGE(L393:L512)</f>
        <v>13.148088791761555</v>
      </c>
      <c r="O513" s="18"/>
      <c r="P513" s="19">
        <f t="shared" ref="P513:P576" si="115">K513/AVERAGE(M393:M512)</f>
        <v>16.616510711718924</v>
      </c>
      <c r="Q513" s="19"/>
      <c r="R513" s="38">
        <f t="shared" ref="R513:R576" si="116">1/N513-(H513/100-(((F513/F393)^(1/10))-1))</f>
        <v>4.4020582792522779E-2</v>
      </c>
      <c r="S513" s="16">
        <f t="shared" si="110"/>
        <v>1.0056452933353177</v>
      </c>
      <c r="T513" s="16">
        <f t="shared" si="112"/>
        <v>6.8159763978240475</v>
      </c>
      <c r="U513" s="22">
        <f t="shared" si="102"/>
        <v>4.8543282949875532E-3</v>
      </c>
      <c r="V513" s="22">
        <f t="shared" si="103"/>
        <v>-8.7187838070484913E-3</v>
      </c>
      <c r="W513" s="22">
        <f t="shared" si="104"/>
        <v>1.3573112102036045E-2</v>
      </c>
      <c r="Z513" s="37"/>
      <c r="AA513" s="37"/>
    </row>
    <row r="514" spans="1:27">
      <c r="A514" s="61">
        <f t="shared" si="105"/>
        <v>4808</v>
      </c>
      <c r="B514" s="13">
        <v>1913.02</v>
      </c>
      <c r="C514" s="14">
        <v>8.9700000000000006</v>
      </c>
      <c r="D514" s="15">
        <v>0.48</v>
      </c>
      <c r="E514" s="14">
        <v>0.68830000000000002</v>
      </c>
      <c r="F514" s="14">
        <v>9.8000000000000007</v>
      </c>
      <c r="G514" s="15">
        <f t="shared" si="113"/>
        <v>1913.1249999999618</v>
      </c>
      <c r="H514" s="16">
        <f>H513*11/12+H525*1/12</f>
        <v>4.4258333333333333</v>
      </c>
      <c r="I514" s="15">
        <f t="shared" si="106"/>
        <v>287.639067857143</v>
      </c>
      <c r="J514" s="15">
        <f t="shared" si="107"/>
        <v>15.392057142857148</v>
      </c>
      <c r="K514" s="17">
        <f t="shared" si="111"/>
        <v>2348.948645832319</v>
      </c>
      <c r="L514" s="15">
        <f t="shared" si="108"/>
        <v>22.071568607142865</v>
      </c>
      <c r="M514" s="17">
        <f t="shared" si="109"/>
        <v>180.24318315790245</v>
      </c>
      <c r="N514" s="36">
        <f t="shared" si="114"/>
        <v>12.682960516236754</v>
      </c>
      <c r="O514" s="18"/>
      <c r="P514" s="19">
        <f t="shared" si="115"/>
        <v>16.037450941848537</v>
      </c>
      <c r="Q514" s="19"/>
      <c r="R514" s="38">
        <f t="shared" si="116"/>
        <v>4.7051512502896797E-2</v>
      </c>
      <c r="S514" s="16">
        <f t="shared" si="110"/>
        <v>1.0056273197322045</v>
      </c>
      <c r="T514" s="16">
        <f t="shared" si="112"/>
        <v>6.8544545839563664</v>
      </c>
      <c r="U514" s="22">
        <f t="shared" ref="U514:U577" si="117">(($K634/$K514)^(1/10)-1)</f>
        <v>1.2731790139461907E-2</v>
      </c>
      <c r="V514" s="22">
        <f t="shared" ref="V514:V577" si="118">(($T634/$T514)^(1/10)-1)</f>
        <v>-8.7187612357875199E-3</v>
      </c>
      <c r="W514" s="22">
        <f t="shared" ref="W514:W577" si="119">U514-V514</f>
        <v>2.1450551375249427E-2</v>
      </c>
      <c r="Z514" s="37"/>
      <c r="AA514" s="37"/>
    </row>
    <row r="515" spans="1:27">
      <c r="A515" s="61">
        <f t="shared" si="105"/>
        <v>4839</v>
      </c>
      <c r="B515" s="13">
        <v>1913.03</v>
      </c>
      <c r="C515" s="14">
        <v>8.8000000000000007</v>
      </c>
      <c r="D515" s="15">
        <v>0.48</v>
      </c>
      <c r="E515" s="14">
        <v>0.6825</v>
      </c>
      <c r="F515" s="14">
        <v>9.8000000000000007</v>
      </c>
      <c r="G515" s="15">
        <f t="shared" si="113"/>
        <v>1913.2083333332951</v>
      </c>
      <c r="H515" s="16">
        <f>H513*10/12+H525*2/12</f>
        <v>4.4016666666666673</v>
      </c>
      <c r="I515" s="15">
        <f t="shared" si="106"/>
        <v>282.18771428571438</v>
      </c>
      <c r="J515" s="15">
        <f t="shared" si="107"/>
        <v>15.392057142857148</v>
      </c>
      <c r="K515" s="17">
        <f t="shared" si="111"/>
        <v>2314.9059118347486</v>
      </c>
      <c r="L515" s="15">
        <f t="shared" si="108"/>
        <v>21.885581250000005</v>
      </c>
      <c r="M515" s="17">
        <f t="shared" si="109"/>
        <v>179.53673691218361</v>
      </c>
      <c r="N515" s="36">
        <f t="shared" si="114"/>
        <v>12.443453515183654</v>
      </c>
      <c r="O515" s="18"/>
      <c r="P515" s="19">
        <f t="shared" si="115"/>
        <v>15.745059939032119</v>
      </c>
      <c r="Q515" s="19"/>
      <c r="R515" s="38">
        <f t="shared" si="116"/>
        <v>5.2210253654174005E-2</v>
      </c>
      <c r="S515" s="16">
        <f t="shared" si="110"/>
        <v>1.0056093495067409</v>
      </c>
      <c r="T515" s="16">
        <f t="shared" si="112"/>
        <v>6.8930267914901648</v>
      </c>
      <c r="U515" s="22">
        <f t="shared" si="117"/>
        <v>1.6300255522496476E-2</v>
      </c>
      <c r="V515" s="22">
        <f t="shared" si="118"/>
        <v>-8.7187907954053845E-3</v>
      </c>
      <c r="W515" s="22">
        <f t="shared" si="119"/>
        <v>2.5019046317901861E-2</v>
      </c>
      <c r="Z515" s="37"/>
      <c r="AA515" s="37"/>
    </row>
    <row r="516" spans="1:27">
      <c r="A516" s="61">
        <f t="shared" si="105"/>
        <v>4869</v>
      </c>
      <c r="B516" s="13">
        <v>1913.04</v>
      </c>
      <c r="C516" s="14">
        <v>8.7899999999999991</v>
      </c>
      <c r="D516" s="15">
        <v>0.48</v>
      </c>
      <c r="E516" s="14">
        <v>0.67669999999999997</v>
      </c>
      <c r="F516" s="14">
        <v>9.8000000000000007</v>
      </c>
      <c r="G516" s="15">
        <f t="shared" si="113"/>
        <v>1913.2916666666283</v>
      </c>
      <c r="H516" s="16">
        <f>H513*9/12+H525*3/12</f>
        <v>4.3775000000000004</v>
      </c>
      <c r="I516" s="15">
        <f t="shared" si="106"/>
        <v>281.86704642857148</v>
      </c>
      <c r="J516" s="15">
        <f t="shared" si="107"/>
        <v>15.392057142857148</v>
      </c>
      <c r="K516" s="17">
        <f t="shared" si="111"/>
        <v>2322.7976365341847</v>
      </c>
      <c r="L516" s="15">
        <f t="shared" si="108"/>
        <v>21.699593892857148</v>
      </c>
      <c r="M516" s="17">
        <f t="shared" si="109"/>
        <v>178.82106491953161</v>
      </c>
      <c r="N516" s="36">
        <f t="shared" si="114"/>
        <v>12.433067081795157</v>
      </c>
      <c r="O516" s="18"/>
      <c r="P516" s="19">
        <f t="shared" si="115"/>
        <v>15.74202916988042</v>
      </c>
      <c r="Q516" s="19"/>
      <c r="R516" s="38">
        <f t="shared" si="116"/>
        <v>5.2519055048822864E-2</v>
      </c>
      <c r="S516" s="16">
        <f t="shared" si="110"/>
        <v>1.0055913826649947</v>
      </c>
      <c r="T516" s="16">
        <f t="shared" si="112"/>
        <v>6.9316921879229616</v>
      </c>
      <c r="U516" s="22">
        <f t="shared" si="117"/>
        <v>1.2218962920049758E-2</v>
      </c>
      <c r="V516" s="22">
        <f t="shared" si="118"/>
        <v>-9.3069970459457307E-3</v>
      </c>
      <c r="W516" s="22">
        <f t="shared" si="119"/>
        <v>2.1525959965995489E-2</v>
      </c>
      <c r="Z516" s="37"/>
      <c r="AA516" s="37"/>
    </row>
    <row r="517" spans="1:27">
      <c r="A517" s="61">
        <f t="shared" si="105"/>
        <v>4900</v>
      </c>
      <c r="B517" s="13">
        <v>1913.05</v>
      </c>
      <c r="C517" s="14">
        <v>8.5500000000000007</v>
      </c>
      <c r="D517" s="15">
        <v>0.48</v>
      </c>
      <c r="E517" s="14">
        <v>0.67079999999999995</v>
      </c>
      <c r="F517" s="14">
        <v>9.6999999999999993</v>
      </c>
      <c r="G517" s="15">
        <f t="shared" si="113"/>
        <v>1913.3749999999616</v>
      </c>
      <c r="H517" s="16">
        <f>H513*8/12+H525*4/12</f>
        <v>4.3533333333333335</v>
      </c>
      <c r="I517" s="15">
        <f t="shared" si="106"/>
        <v>276.99752319587645</v>
      </c>
      <c r="J517" s="15">
        <f t="shared" si="107"/>
        <v>15.550738144329905</v>
      </c>
      <c r="K517" s="17">
        <f t="shared" si="111"/>
        <v>2293.3482359138288</v>
      </c>
      <c r="L517" s="15">
        <f t="shared" si="108"/>
        <v>21.732156556701039</v>
      </c>
      <c r="M517" s="17">
        <f t="shared" si="109"/>
        <v>179.92725107029193</v>
      </c>
      <c r="N517" s="36">
        <f t="shared" si="114"/>
        <v>12.221401061154118</v>
      </c>
      <c r="O517" s="18"/>
      <c r="P517" s="19">
        <f t="shared" si="115"/>
        <v>15.486455408529711</v>
      </c>
      <c r="Q517" s="19"/>
      <c r="R517" s="38">
        <f t="shared" si="116"/>
        <v>5.5448529180466284E-2</v>
      </c>
      <c r="S517" s="16">
        <f t="shared" si="110"/>
        <v>1.0055734192130459</v>
      </c>
      <c r="T517" s="16">
        <f t="shared" si="112"/>
        <v>7.0423102400333626</v>
      </c>
      <c r="U517" s="22">
        <f t="shared" si="117"/>
        <v>9.1185593105977958E-3</v>
      </c>
      <c r="V517" s="22">
        <f t="shared" si="118"/>
        <v>-1.032271393151829E-2</v>
      </c>
      <c r="W517" s="22">
        <f t="shared" si="119"/>
        <v>1.9441273242116086E-2</v>
      </c>
      <c r="Z517" s="37"/>
      <c r="AA517" s="37"/>
    </row>
    <row r="518" spans="1:27">
      <c r="A518" s="61">
        <f t="shared" si="105"/>
        <v>4930</v>
      </c>
      <c r="B518" s="13">
        <v>1913.06</v>
      </c>
      <c r="C518" s="14">
        <v>8.1199999999999992</v>
      </c>
      <c r="D518" s="15">
        <v>0.48</v>
      </c>
      <c r="E518" s="14">
        <v>0.66500000000000004</v>
      </c>
      <c r="F518" s="14">
        <v>9.8000000000000007</v>
      </c>
      <c r="G518" s="15">
        <f t="shared" si="113"/>
        <v>1913.4583333332948</v>
      </c>
      <c r="H518" s="16">
        <f>H513*7/12+H525*5/12</f>
        <v>4.3291666666666675</v>
      </c>
      <c r="I518" s="15">
        <f t="shared" si="106"/>
        <v>260.38230000000004</v>
      </c>
      <c r="J518" s="15">
        <f t="shared" si="107"/>
        <v>15.392057142857148</v>
      </c>
      <c r="K518" s="17">
        <f t="shared" si="111"/>
        <v>2166.40529381849</v>
      </c>
      <c r="L518" s="15">
        <f t="shared" si="108"/>
        <v>21.324412500000008</v>
      </c>
      <c r="M518" s="17">
        <f t="shared" si="109"/>
        <v>177.42112320065223</v>
      </c>
      <c r="N518" s="36">
        <f t="shared" si="114"/>
        <v>11.491962852761219</v>
      </c>
      <c r="O518" s="18"/>
      <c r="P518" s="19">
        <f t="shared" si="115"/>
        <v>14.577005951226621</v>
      </c>
      <c r="Q518" s="19"/>
      <c r="R518" s="38">
        <f t="shared" si="116"/>
        <v>6.1927636746905296E-2</v>
      </c>
      <c r="S518" s="16">
        <f t="shared" si="110"/>
        <v>1.0055554591569871</v>
      </c>
      <c r="T518" s="16">
        <f t="shared" si="112"/>
        <v>7.0092991710331756</v>
      </c>
      <c r="U518" s="22">
        <f t="shared" si="117"/>
        <v>1.0878047528940504E-2</v>
      </c>
      <c r="V518" s="22">
        <f t="shared" si="118"/>
        <v>-9.8916250778446901E-3</v>
      </c>
      <c r="W518" s="22">
        <f t="shared" si="119"/>
        <v>2.0769672606785194E-2</v>
      </c>
      <c r="Z518" s="37"/>
      <c r="AA518" s="37"/>
    </row>
    <row r="519" spans="1:27">
      <c r="A519" s="61">
        <f t="shared" si="105"/>
        <v>4961</v>
      </c>
      <c r="B519" s="13">
        <v>1913.07</v>
      </c>
      <c r="C519" s="14">
        <v>8.23</v>
      </c>
      <c r="D519" s="15">
        <v>0.48</v>
      </c>
      <c r="E519" s="14">
        <v>0.65920000000000001</v>
      </c>
      <c r="F519" s="14">
        <v>9.9</v>
      </c>
      <c r="G519" s="15">
        <f t="shared" si="113"/>
        <v>1913.5416666666281</v>
      </c>
      <c r="H519" s="16">
        <f>H513*6/12+H525*6/12</f>
        <v>4.3049999999999997</v>
      </c>
      <c r="I519" s="15">
        <f t="shared" si="106"/>
        <v>261.24389242424257</v>
      </c>
      <c r="J519" s="15">
        <f t="shared" si="107"/>
        <v>15.236581818181824</v>
      </c>
      <c r="K519" s="17">
        <f t="shared" si="111"/>
        <v>2184.1379738619371</v>
      </c>
      <c r="L519" s="15">
        <f t="shared" si="108"/>
        <v>20.924905696969706</v>
      </c>
      <c r="M519" s="17">
        <f t="shared" si="109"/>
        <v>174.94334779705815</v>
      </c>
      <c r="N519" s="36">
        <f t="shared" si="114"/>
        <v>11.534022795459851</v>
      </c>
      <c r="O519" s="18"/>
      <c r="P519" s="19">
        <f t="shared" si="115"/>
        <v>14.645116150014793</v>
      </c>
      <c r="Q519" s="19"/>
      <c r="R519" s="38">
        <f t="shared" si="116"/>
        <v>6.2886227551677748E-2</v>
      </c>
      <c r="S519" s="16">
        <f t="shared" si="110"/>
        <v>1.0055375025029214</v>
      </c>
      <c r="T519" s="16">
        <f t="shared" si="112"/>
        <v>6.9770447124959745</v>
      </c>
      <c r="U519" s="22">
        <f t="shared" si="117"/>
        <v>5.9752625072555521E-3</v>
      </c>
      <c r="V519" s="22">
        <f t="shared" si="118"/>
        <v>-1.0044690574377735E-2</v>
      </c>
      <c r="W519" s="22">
        <f t="shared" si="119"/>
        <v>1.6019953081633287E-2</v>
      </c>
      <c r="Z519" s="37"/>
      <c r="AA519" s="37"/>
    </row>
    <row r="520" spans="1:27">
      <c r="A520" s="61">
        <f t="shared" si="105"/>
        <v>4992</v>
      </c>
      <c r="B520" s="13">
        <v>1913.08</v>
      </c>
      <c r="C520" s="14">
        <v>8.4499999999999993</v>
      </c>
      <c r="D520" s="15">
        <v>0.48</v>
      </c>
      <c r="E520" s="14">
        <v>0.65329999999999999</v>
      </c>
      <c r="F520" s="14">
        <v>9.9</v>
      </c>
      <c r="G520" s="15">
        <f t="shared" si="113"/>
        <v>1913.6249999999613</v>
      </c>
      <c r="H520" s="16">
        <f>H513*5/12+H525*7/12</f>
        <v>4.2808333333333337</v>
      </c>
      <c r="I520" s="15">
        <f t="shared" si="106"/>
        <v>268.22732575757584</v>
      </c>
      <c r="J520" s="15">
        <f t="shared" si="107"/>
        <v>15.236581818181824</v>
      </c>
      <c r="K520" s="17">
        <f t="shared" si="111"/>
        <v>2253.1386874954846</v>
      </c>
      <c r="L520" s="15">
        <f t="shared" si="108"/>
        <v>20.737622712121219</v>
      </c>
      <c r="M520" s="17">
        <f t="shared" si="109"/>
        <v>174.19828456104142</v>
      </c>
      <c r="N520" s="36">
        <f t="shared" si="114"/>
        <v>11.846840543564621</v>
      </c>
      <c r="O520" s="18"/>
      <c r="P520" s="19">
        <f t="shared" si="115"/>
        <v>15.056415065211716</v>
      </c>
      <c r="Q520" s="19"/>
      <c r="R520" s="38">
        <f t="shared" si="116"/>
        <v>6.0838566129037749E-2</v>
      </c>
      <c r="S520" s="16">
        <f t="shared" si="110"/>
        <v>1.0055195492569646</v>
      </c>
      <c r="T520" s="16">
        <f t="shared" si="112"/>
        <v>7.0156801150544146</v>
      </c>
      <c r="U520" s="22">
        <f t="shared" si="117"/>
        <v>4.4722265252603588E-3</v>
      </c>
      <c r="V520" s="22">
        <f t="shared" si="118"/>
        <v>-9.4675766482905654E-3</v>
      </c>
      <c r="W520" s="22">
        <f t="shared" si="119"/>
        <v>1.3939803173550924E-2</v>
      </c>
      <c r="Z520" s="37"/>
      <c r="AA520" s="37"/>
    </row>
    <row r="521" spans="1:27">
      <c r="A521" s="61">
        <f t="shared" ref="A521:A584" si="120">EOMONTH(DATE(LEFT(B521,4),RIGHT(B521,2),1),0)</f>
        <v>5022</v>
      </c>
      <c r="B521" s="13">
        <v>1913.09</v>
      </c>
      <c r="C521" s="14">
        <v>8.5299999999999994</v>
      </c>
      <c r="D521" s="15">
        <v>0.48</v>
      </c>
      <c r="E521" s="14">
        <v>0.64749999999999996</v>
      </c>
      <c r="F521" s="14">
        <v>10</v>
      </c>
      <c r="G521" s="15">
        <f t="shared" si="113"/>
        <v>1913.7083333332946</v>
      </c>
      <c r="H521" s="16">
        <f>H513*4/12+H525*8/12</f>
        <v>4.2566666666666668</v>
      </c>
      <c r="I521" s="15">
        <f t="shared" ref="I521:I584" si="121">C521*$F$1852/F521</f>
        <v>268.05908850000009</v>
      </c>
      <c r="J521" s="15">
        <f t="shared" ref="J521:J584" si="122">D521*$F$1852/F521</f>
        <v>15.084216000000007</v>
      </c>
      <c r="K521" s="17">
        <f t="shared" si="111"/>
        <v>2262.284564061295</v>
      </c>
      <c r="L521" s="15">
        <f t="shared" ref="L521:L584" si="123">E521*$F$1852/F521</f>
        <v>20.347978875000006</v>
      </c>
      <c r="M521" s="17">
        <f t="shared" ref="M521:M584" si="124">L521*(K521/I521)</f>
        <v>171.72675911250744</v>
      </c>
      <c r="N521" s="36">
        <f t="shared" si="114"/>
        <v>11.843316826625962</v>
      </c>
      <c r="O521" s="18"/>
      <c r="P521" s="19">
        <f t="shared" si="115"/>
        <v>15.065935573976549</v>
      </c>
      <c r="Q521" s="19"/>
      <c r="R521" s="38">
        <f t="shared" si="116"/>
        <v>6.0951161221823355E-2</v>
      </c>
      <c r="S521" s="16">
        <f t="shared" ref="S521:S584" si="125">((H521/H522+H521/1200+((1+H522/1200)^(-119))*(1-H521/H522)))</f>
        <v>1.005501599425245</v>
      </c>
      <c r="T521" s="16">
        <f t="shared" si="112"/>
        <v>6.9838594719503586</v>
      </c>
      <c r="U521" s="22">
        <f t="shared" si="117"/>
        <v>4.6355399792461505E-3</v>
      </c>
      <c r="V521" s="22">
        <f t="shared" si="118"/>
        <v>-9.0498831368744925E-3</v>
      </c>
      <c r="W521" s="22">
        <f t="shared" si="119"/>
        <v>1.3685423116120643E-2</v>
      </c>
      <c r="Z521" s="37"/>
      <c r="AA521" s="37"/>
    </row>
    <row r="522" spans="1:27">
      <c r="A522" s="61">
        <f t="shared" si="120"/>
        <v>4749</v>
      </c>
      <c r="B522" s="13">
        <v>1913.1</v>
      </c>
      <c r="C522" s="14">
        <v>8.26</v>
      </c>
      <c r="D522" s="15">
        <v>0.48</v>
      </c>
      <c r="E522" s="14">
        <v>0.64170000000000005</v>
      </c>
      <c r="F522" s="14">
        <v>10</v>
      </c>
      <c r="G522" s="15">
        <f t="shared" si="113"/>
        <v>1913.7916666666279</v>
      </c>
      <c r="H522" s="16">
        <f>H513*3/12+H525*9/12</f>
        <v>4.2324999999999999</v>
      </c>
      <c r="I522" s="15">
        <f t="shared" si="121"/>
        <v>259.57421700000009</v>
      </c>
      <c r="J522" s="15">
        <f t="shared" si="122"/>
        <v>15.084216000000007</v>
      </c>
      <c r="K522" s="17">
        <f t="shared" ref="K522:K585" si="126">K521*((I522+(J522/12))/I521)</f>
        <v>2201.2850975039564</v>
      </c>
      <c r="L522" s="15">
        <f t="shared" si="123"/>
        <v>20.165711265000009</v>
      </c>
      <c r="M522" s="17">
        <f t="shared" si="124"/>
        <v>171.01266913659671</v>
      </c>
      <c r="N522" s="36">
        <f t="shared" si="114"/>
        <v>11.471490240312287</v>
      </c>
      <c r="O522" s="18"/>
      <c r="P522" s="19">
        <f t="shared" si="115"/>
        <v>14.609857401411704</v>
      </c>
      <c r="Q522" s="19"/>
      <c r="R522" s="38">
        <f t="shared" si="116"/>
        <v>6.5108721960351376E-2</v>
      </c>
      <c r="S522" s="16">
        <f t="shared" si="125"/>
        <v>1.0054836530139013</v>
      </c>
      <c r="T522" s="16">
        <f t="shared" ref="T522:T585" si="127">T521*S521*F521/F522</f>
        <v>7.022281869207232</v>
      </c>
      <c r="U522" s="22">
        <f t="shared" si="117"/>
        <v>5.8573572307978328E-3</v>
      </c>
      <c r="V522" s="22">
        <f t="shared" si="118"/>
        <v>-9.6245751969068483E-3</v>
      </c>
      <c r="W522" s="22">
        <f t="shared" si="119"/>
        <v>1.5481932427704681E-2</v>
      </c>
      <c r="Z522" s="37"/>
      <c r="AA522" s="37"/>
    </row>
    <row r="523" spans="1:27">
      <c r="A523" s="61">
        <f t="shared" si="120"/>
        <v>5083</v>
      </c>
      <c r="B523" s="13">
        <v>1913.11</v>
      </c>
      <c r="C523" s="14">
        <v>8.0500000000000007</v>
      </c>
      <c r="D523" s="15">
        <v>0.48</v>
      </c>
      <c r="E523" s="14">
        <v>0.63580000000000003</v>
      </c>
      <c r="F523" s="14">
        <v>10.1</v>
      </c>
      <c r="G523" s="15">
        <f t="shared" ref="G523:G586" si="128">G522+1/12</f>
        <v>1913.8749999999611</v>
      </c>
      <c r="H523" s="16">
        <f>H513*2/12+H525*10/12</f>
        <v>4.2083333333333339</v>
      </c>
      <c r="I523" s="15">
        <f t="shared" si="121"/>
        <v>250.47017079207936</v>
      </c>
      <c r="J523" s="15">
        <f t="shared" si="122"/>
        <v>14.934867326732681</v>
      </c>
      <c r="K523" s="17">
        <f t="shared" si="126"/>
        <v>2134.6338598047387</v>
      </c>
      <c r="L523" s="15">
        <f t="shared" si="123"/>
        <v>19.782476346534661</v>
      </c>
      <c r="M523" s="17">
        <f t="shared" si="124"/>
        <v>168.59629913836679</v>
      </c>
      <c r="N523" s="36">
        <f t="shared" si="114"/>
        <v>11.072537845038005</v>
      </c>
      <c r="O523" s="18"/>
      <c r="P523" s="19">
        <f t="shared" si="115"/>
        <v>14.120136915548958</v>
      </c>
      <c r="Q523" s="19"/>
      <c r="R523" s="38">
        <f t="shared" si="116"/>
        <v>7.0702015740189278E-2</v>
      </c>
      <c r="S523" s="16">
        <f t="shared" si="125"/>
        <v>1.0054657100290856</v>
      </c>
      <c r="T523" s="16">
        <f t="shared" si="127"/>
        <v>6.9908808181621538</v>
      </c>
      <c r="U523" s="22">
        <f t="shared" si="117"/>
        <v>1.24679045871261E-2</v>
      </c>
      <c r="V523" s="22">
        <f t="shared" si="118"/>
        <v>-8.639073767631511E-3</v>
      </c>
      <c r="W523" s="22">
        <f t="shared" si="119"/>
        <v>2.1106978354757611E-2</v>
      </c>
      <c r="Z523" s="37"/>
      <c r="AA523" s="37"/>
    </row>
    <row r="524" spans="1:27">
      <c r="A524" s="61">
        <f t="shared" si="120"/>
        <v>5114</v>
      </c>
      <c r="B524" s="13">
        <v>1913.12</v>
      </c>
      <c r="C524" s="14">
        <v>8.0399999999999991</v>
      </c>
      <c r="D524" s="15">
        <v>0.48</v>
      </c>
      <c r="E524" s="14">
        <v>0.63</v>
      </c>
      <c r="F524" s="14">
        <v>10</v>
      </c>
      <c r="G524" s="15">
        <f t="shared" si="128"/>
        <v>1913.9583333332944</v>
      </c>
      <c r="H524" s="16">
        <f>H513*1/12+H525*11/12</f>
        <v>4.184166666666667</v>
      </c>
      <c r="I524" s="15">
        <f t="shared" si="121"/>
        <v>252.66061800000006</v>
      </c>
      <c r="J524" s="15">
        <f t="shared" si="122"/>
        <v>15.084216000000007</v>
      </c>
      <c r="K524" s="17">
        <f t="shared" si="126"/>
        <v>2164.0149072167087</v>
      </c>
      <c r="L524" s="15">
        <f t="shared" si="123"/>
        <v>19.79803350000001</v>
      </c>
      <c r="M524" s="17">
        <f t="shared" si="124"/>
        <v>169.56833228190635</v>
      </c>
      <c r="N524" s="36">
        <f t="shared" si="114"/>
        <v>11.174040870036787</v>
      </c>
      <c r="O524" s="18"/>
      <c r="P524" s="19">
        <f t="shared" si="115"/>
        <v>14.268761140269394</v>
      </c>
      <c r="Q524" s="19"/>
      <c r="R524" s="38">
        <f t="shared" si="116"/>
        <v>6.9106402858134686E-2</v>
      </c>
      <c r="S524" s="16">
        <f t="shared" si="125"/>
        <v>1.0054477704769611</v>
      </c>
      <c r="T524" s="16">
        <f t="shared" si="127"/>
        <v>7.0993818550177448</v>
      </c>
      <c r="U524" s="22">
        <f t="shared" si="117"/>
        <v>1.497981548849614E-2</v>
      </c>
      <c r="V524" s="22">
        <f t="shared" si="118"/>
        <v>-9.6255167220593574E-3</v>
      </c>
      <c r="W524" s="22">
        <f t="shared" si="119"/>
        <v>2.4605332210555497E-2</v>
      </c>
      <c r="Z524" s="37"/>
      <c r="AA524" s="37"/>
    </row>
    <row r="525" spans="1:27">
      <c r="A525" s="61">
        <f t="shared" si="120"/>
        <v>5145</v>
      </c>
      <c r="B525" s="13">
        <v>1914.01</v>
      </c>
      <c r="C525" s="14">
        <v>8.3699999999999992</v>
      </c>
      <c r="D525" s="15">
        <v>0.47499999999999998</v>
      </c>
      <c r="E525" s="14">
        <v>0.62080000000000002</v>
      </c>
      <c r="F525" s="14">
        <v>10</v>
      </c>
      <c r="G525" s="15">
        <f t="shared" si="128"/>
        <v>1914.0416666666276</v>
      </c>
      <c r="H525" s="16">
        <v>4.16</v>
      </c>
      <c r="I525" s="15">
        <f t="shared" si="121"/>
        <v>263.03101650000008</v>
      </c>
      <c r="J525" s="15">
        <f t="shared" si="122"/>
        <v>14.927088750000005</v>
      </c>
      <c r="K525" s="17">
        <f t="shared" si="126"/>
        <v>2263.4905095540444</v>
      </c>
      <c r="L525" s="15">
        <f t="shared" si="123"/>
        <v>19.508919360000007</v>
      </c>
      <c r="M525" s="17">
        <f t="shared" si="124"/>
        <v>167.88230684959987</v>
      </c>
      <c r="N525" s="36">
        <f t="shared" si="114"/>
        <v>11.636092105046128</v>
      </c>
      <c r="O525" s="18"/>
      <c r="P525" s="19">
        <f t="shared" si="115"/>
        <v>14.875360055450971</v>
      </c>
      <c r="Q525" s="19"/>
      <c r="R525" s="38">
        <f t="shared" si="116"/>
        <v>6.3421527429306637E-2</v>
      </c>
      <c r="S525" s="16">
        <f t="shared" si="125"/>
        <v>1.0029258782902253</v>
      </c>
      <c r="T525" s="16">
        <f t="shared" si="127"/>
        <v>7.138057657892185</v>
      </c>
      <c r="U525" s="22">
        <f t="shared" si="117"/>
        <v>1.4197189323069459E-2</v>
      </c>
      <c r="V525" s="22">
        <f t="shared" si="118"/>
        <v>-9.626065077590007E-3</v>
      </c>
      <c r="W525" s="22">
        <f t="shared" si="119"/>
        <v>2.3823254400659466E-2</v>
      </c>
      <c r="Z525" s="37"/>
      <c r="AA525" s="37"/>
    </row>
    <row r="526" spans="1:27">
      <c r="A526" s="61">
        <f t="shared" si="120"/>
        <v>5173</v>
      </c>
      <c r="B526" s="13">
        <v>1914.02</v>
      </c>
      <c r="C526" s="14">
        <v>8.48</v>
      </c>
      <c r="D526" s="15">
        <v>0.47</v>
      </c>
      <c r="E526" s="14">
        <v>0.61170000000000002</v>
      </c>
      <c r="F526" s="14">
        <v>9.9</v>
      </c>
      <c r="G526" s="15">
        <f t="shared" si="128"/>
        <v>1914.1249999999609</v>
      </c>
      <c r="H526" s="16">
        <f>H525*11/12+H537*1/12</f>
        <v>4.166666666666667</v>
      </c>
      <c r="I526" s="15">
        <f t="shared" si="121"/>
        <v>269.17961212121224</v>
      </c>
      <c r="J526" s="15">
        <f t="shared" si="122"/>
        <v>14.919153030303034</v>
      </c>
      <c r="K526" s="17">
        <f t="shared" si="126"/>
        <v>2327.1005031569175</v>
      </c>
      <c r="L526" s="15">
        <f t="shared" si="123"/>
        <v>19.417118954545462</v>
      </c>
      <c r="M526" s="17">
        <f t="shared" si="124"/>
        <v>167.86407756852432</v>
      </c>
      <c r="N526" s="36">
        <f t="shared" si="114"/>
        <v>11.910233879798234</v>
      </c>
      <c r="O526" s="18"/>
      <c r="P526" s="19">
        <f t="shared" si="115"/>
        <v>15.242178170369357</v>
      </c>
      <c r="Q526" s="19"/>
      <c r="R526" s="38">
        <f t="shared" si="116"/>
        <v>5.8042327223677304E-2</v>
      </c>
      <c r="S526" s="16">
        <f t="shared" si="125"/>
        <v>1.0029316012375706</v>
      </c>
      <c r="T526" s="16">
        <f t="shared" si="127"/>
        <v>7.2312552988159471</v>
      </c>
      <c r="U526" s="22">
        <f t="shared" si="117"/>
        <v>1.2940338427729792E-2</v>
      </c>
      <c r="V526" s="22">
        <f t="shared" si="118"/>
        <v>-9.8679797779215317E-3</v>
      </c>
      <c r="W526" s="22">
        <f t="shared" si="119"/>
        <v>2.2808318205651323E-2</v>
      </c>
      <c r="Z526" s="37"/>
      <c r="AA526" s="37"/>
    </row>
    <row r="527" spans="1:27">
      <c r="A527" s="61">
        <f t="shared" si="120"/>
        <v>5204</v>
      </c>
      <c r="B527" s="13">
        <v>1914.03</v>
      </c>
      <c r="C527" s="14">
        <v>8.32</v>
      </c>
      <c r="D527" s="15">
        <v>0.46500000000000002</v>
      </c>
      <c r="E527" s="14">
        <v>0.60250000000000004</v>
      </c>
      <c r="F527" s="14">
        <v>9.9</v>
      </c>
      <c r="G527" s="15">
        <f t="shared" si="128"/>
        <v>1914.2083333332941</v>
      </c>
      <c r="H527" s="16">
        <f>H525*10/12+H537*2/12</f>
        <v>4.1733333333333338</v>
      </c>
      <c r="I527" s="15">
        <f t="shared" si="121"/>
        <v>264.10075151515161</v>
      </c>
      <c r="J527" s="15">
        <f t="shared" si="122"/>
        <v>14.760438636363642</v>
      </c>
      <c r="K527" s="17">
        <f t="shared" si="126"/>
        <v>2293.8268078729816</v>
      </c>
      <c r="L527" s="15">
        <f t="shared" si="123"/>
        <v>19.125084469696976</v>
      </c>
      <c r="M527" s="17">
        <f t="shared" si="124"/>
        <v>166.10945333455183</v>
      </c>
      <c r="N527" s="36">
        <f t="shared" si="114"/>
        <v>11.68552601883682</v>
      </c>
      <c r="O527" s="18"/>
      <c r="P527" s="19">
        <f t="shared" si="115"/>
        <v>14.971980169053342</v>
      </c>
      <c r="Q527" s="19"/>
      <c r="R527" s="38">
        <f t="shared" si="116"/>
        <v>6.0737861694664948E-2</v>
      </c>
      <c r="S527" s="16">
        <f t="shared" si="125"/>
        <v>1.002937324112795</v>
      </c>
      <c r="T527" s="16">
        <f t="shared" si="127"/>
        <v>7.2524544557991462</v>
      </c>
      <c r="U527" s="22">
        <f t="shared" si="117"/>
        <v>1.3547488395359464E-2</v>
      </c>
      <c r="V527" s="22">
        <f t="shared" si="118"/>
        <v>-9.1129440450385957E-3</v>
      </c>
      <c r="W527" s="22">
        <f t="shared" si="119"/>
        <v>2.2660432440398059E-2</v>
      </c>
      <c r="Z527" s="37"/>
      <c r="AA527" s="37"/>
    </row>
    <row r="528" spans="1:27">
      <c r="A528" s="61">
        <f t="shared" si="120"/>
        <v>5234</v>
      </c>
      <c r="B528" s="13">
        <v>1914.04</v>
      </c>
      <c r="C528" s="14">
        <v>8.1199999999999992</v>
      </c>
      <c r="D528" s="15">
        <v>0.46</v>
      </c>
      <c r="E528" s="14">
        <v>0.59330000000000005</v>
      </c>
      <c r="F528" s="14">
        <v>9.8000000000000007</v>
      </c>
      <c r="G528" s="15">
        <f t="shared" si="128"/>
        <v>1914.2916666666274</v>
      </c>
      <c r="H528" s="16">
        <f>H525*9/12+H537*3/12</f>
        <v>4.18</v>
      </c>
      <c r="I528" s="15">
        <f t="shared" si="121"/>
        <v>260.38230000000004</v>
      </c>
      <c r="J528" s="15">
        <f t="shared" si="122"/>
        <v>14.750721428571435</v>
      </c>
      <c r="K528" s="17">
        <f t="shared" si="126"/>
        <v>2272.2068375304279</v>
      </c>
      <c r="L528" s="15">
        <f t="shared" si="123"/>
        <v>19.025223964285722</v>
      </c>
      <c r="M528" s="17">
        <f t="shared" si="124"/>
        <v>166.02220649098561</v>
      </c>
      <c r="N528" s="36">
        <f t="shared" si="114"/>
        <v>11.522662536200222</v>
      </c>
      <c r="O528" s="18"/>
      <c r="P528" s="19">
        <f t="shared" si="115"/>
        <v>14.781642625967587</v>
      </c>
      <c r="Q528" s="19"/>
      <c r="R528" s="38">
        <f t="shared" si="116"/>
        <v>6.2010776197820201E-2</v>
      </c>
      <c r="S528" s="16">
        <f t="shared" si="125"/>
        <v>1.0029430469159344</v>
      </c>
      <c r="T528" s="16">
        <f t="shared" si="127"/>
        <v>7.3479792780587969</v>
      </c>
      <c r="U528" s="22">
        <f t="shared" si="117"/>
        <v>1.3276523399382789E-2</v>
      </c>
      <c r="V528" s="22">
        <f t="shared" si="118"/>
        <v>-9.3620167725330106E-3</v>
      </c>
      <c r="W528" s="22">
        <f t="shared" si="119"/>
        <v>2.26385401719158E-2</v>
      </c>
      <c r="Z528" s="37"/>
      <c r="AA528" s="37"/>
    </row>
    <row r="529" spans="1:27">
      <c r="A529" s="61">
        <f t="shared" si="120"/>
        <v>5265</v>
      </c>
      <c r="B529" s="13">
        <v>1914.05</v>
      </c>
      <c r="C529" s="14">
        <v>8.17</v>
      </c>
      <c r="D529" s="15">
        <v>0.45500000000000002</v>
      </c>
      <c r="E529" s="14">
        <v>0.58420000000000005</v>
      </c>
      <c r="F529" s="14">
        <v>9.9</v>
      </c>
      <c r="G529" s="15">
        <f t="shared" si="128"/>
        <v>1914.3749999999607</v>
      </c>
      <c r="H529" s="16">
        <f>H525*8/12+H537*4/12</f>
        <v>4.1866666666666665</v>
      </c>
      <c r="I529" s="15">
        <f t="shared" si="121"/>
        <v>259.33931969696977</v>
      </c>
      <c r="J529" s="15">
        <f t="shared" si="122"/>
        <v>14.443009848484852</v>
      </c>
      <c r="K529" s="17">
        <f t="shared" si="126"/>
        <v>2273.6083351299153</v>
      </c>
      <c r="L529" s="15">
        <f t="shared" si="123"/>
        <v>18.544189787878796</v>
      </c>
      <c r="M529" s="17">
        <f t="shared" si="124"/>
        <v>162.5755188963154</v>
      </c>
      <c r="N529" s="36">
        <f t="shared" si="114"/>
        <v>11.479008694164472</v>
      </c>
      <c r="O529" s="18"/>
      <c r="P529" s="19">
        <f t="shared" si="115"/>
        <v>14.742681655780233</v>
      </c>
      <c r="Q529" s="19"/>
      <c r="R529" s="38">
        <f t="shared" si="116"/>
        <v>6.5677718833512699E-2</v>
      </c>
      <c r="S529" s="16">
        <f t="shared" si="125"/>
        <v>1.0029487696470247</v>
      </c>
      <c r="T529" s="16">
        <f t="shared" si="127"/>
        <v>7.2951642740355656</v>
      </c>
      <c r="U529" s="22">
        <f t="shared" si="117"/>
        <v>1.339102029937167E-2</v>
      </c>
      <c r="V529" s="22">
        <f t="shared" si="118"/>
        <v>-8.1817421083246744E-3</v>
      </c>
      <c r="W529" s="22">
        <f t="shared" si="119"/>
        <v>2.1572762407696344E-2</v>
      </c>
      <c r="Z529" s="37"/>
      <c r="AA529" s="37"/>
    </row>
    <row r="530" spans="1:27">
      <c r="A530" s="61">
        <f t="shared" si="120"/>
        <v>5295</v>
      </c>
      <c r="B530" s="13">
        <v>1914.06</v>
      </c>
      <c r="C530" s="14">
        <v>8.1300000000000008</v>
      </c>
      <c r="D530" s="15">
        <v>0.45</v>
      </c>
      <c r="E530" s="14">
        <v>0.57499999999999996</v>
      </c>
      <c r="F530" s="14">
        <v>9.9</v>
      </c>
      <c r="G530" s="15">
        <f t="shared" si="128"/>
        <v>1914.4583333332939</v>
      </c>
      <c r="H530" s="16">
        <f>H525*7/12+H537*5/12</f>
        <v>4.1933333333333334</v>
      </c>
      <c r="I530" s="15">
        <f t="shared" si="121"/>
        <v>258.06960454545464</v>
      </c>
      <c r="J530" s="15">
        <f t="shared" si="122"/>
        <v>14.284295454545459</v>
      </c>
      <c r="K530" s="17">
        <f t="shared" si="126"/>
        <v>2272.9126165451144</v>
      </c>
      <c r="L530" s="15">
        <f t="shared" si="123"/>
        <v>18.252155303030307</v>
      </c>
      <c r="M530" s="17">
        <f t="shared" si="124"/>
        <v>160.75335233867659</v>
      </c>
      <c r="N530" s="36">
        <f t="shared" si="114"/>
        <v>11.42871516883188</v>
      </c>
      <c r="O530" s="18"/>
      <c r="P530" s="19">
        <f t="shared" si="115"/>
        <v>14.694917610765886</v>
      </c>
      <c r="Q530" s="19"/>
      <c r="R530" s="38">
        <f t="shared" si="116"/>
        <v>6.5994415246006216E-2</v>
      </c>
      <c r="S530" s="16">
        <f t="shared" si="125"/>
        <v>1.0029544923061013</v>
      </c>
      <c r="T530" s="16">
        <f t="shared" si="127"/>
        <v>7.3166760330169014</v>
      </c>
      <c r="U530" s="22">
        <f t="shared" si="117"/>
        <v>1.5848515590267009E-2</v>
      </c>
      <c r="V530" s="22">
        <f t="shared" si="118"/>
        <v>-8.0095128875690147E-3</v>
      </c>
      <c r="W530" s="22">
        <f t="shared" si="119"/>
        <v>2.3858028477836024E-2</v>
      </c>
      <c r="Z530" s="37"/>
      <c r="AA530" s="37"/>
    </row>
    <row r="531" spans="1:27">
      <c r="A531" s="61">
        <f t="shared" si="120"/>
        <v>5326</v>
      </c>
      <c r="B531" s="13">
        <v>1914.07</v>
      </c>
      <c r="C531" s="14">
        <v>7.68</v>
      </c>
      <c r="D531" s="15">
        <v>0.44500000000000001</v>
      </c>
      <c r="E531" s="14">
        <v>0.56579999999999997</v>
      </c>
      <c r="F531" s="14">
        <v>10</v>
      </c>
      <c r="G531" s="15">
        <f t="shared" si="128"/>
        <v>1914.5416666666272</v>
      </c>
      <c r="H531" s="16">
        <f>H525*6/12+H537*6/12</f>
        <v>4.2</v>
      </c>
      <c r="I531" s="15">
        <f t="shared" si="121"/>
        <v>241.34745600000011</v>
      </c>
      <c r="J531" s="15">
        <f t="shared" si="122"/>
        <v>13.984325250000007</v>
      </c>
      <c r="K531" s="17">
        <f t="shared" si="126"/>
        <v>2135.8983407811475</v>
      </c>
      <c r="L531" s="15">
        <f t="shared" si="123"/>
        <v>17.780519610000006</v>
      </c>
      <c r="M531" s="17">
        <f t="shared" si="124"/>
        <v>157.35563557473608</v>
      </c>
      <c r="N531" s="36">
        <f t="shared" si="114"/>
        <v>10.69434518304014</v>
      </c>
      <c r="O531" s="18"/>
      <c r="P531" s="19">
        <f t="shared" si="115"/>
        <v>13.769849699257291</v>
      </c>
      <c r="Q531" s="19"/>
      <c r="R531" s="38">
        <f t="shared" si="116"/>
        <v>7.2962291281210123E-2</v>
      </c>
      <c r="S531" s="16">
        <f t="shared" si="125"/>
        <v>1.0029602148931998</v>
      </c>
      <c r="T531" s="16">
        <f t="shared" si="127"/>
        <v>7.2649101651020604</v>
      </c>
      <c r="U531" s="22">
        <f t="shared" si="117"/>
        <v>2.6735809697336244E-2</v>
      </c>
      <c r="V531" s="22">
        <f t="shared" si="118"/>
        <v>-7.4237590536836429E-3</v>
      </c>
      <c r="W531" s="22">
        <f t="shared" si="119"/>
        <v>3.4159568751019886E-2</v>
      </c>
      <c r="Z531" s="37"/>
      <c r="AA531" s="37"/>
    </row>
    <row r="532" spans="1:27">
      <c r="A532" s="61">
        <f t="shared" si="120"/>
        <v>5357</v>
      </c>
      <c r="B532" s="13">
        <v>1914.08</v>
      </c>
      <c r="C532" s="14">
        <v>7.68</v>
      </c>
      <c r="D532" s="15">
        <v>0.44</v>
      </c>
      <c r="E532" s="14">
        <v>0.55669999999999997</v>
      </c>
      <c r="F532" s="14">
        <v>10.199999999999999</v>
      </c>
      <c r="G532" s="15">
        <f t="shared" si="128"/>
        <v>1914.6249999999604</v>
      </c>
      <c r="H532" s="16">
        <f>H525*5/12+H537*7/12</f>
        <v>4.206666666666667</v>
      </c>
      <c r="I532" s="15">
        <f t="shared" si="121"/>
        <v>236.61515294117658</v>
      </c>
      <c r="J532" s="15">
        <f t="shared" si="122"/>
        <v>13.55607647058824</v>
      </c>
      <c r="K532" s="17">
        <f t="shared" si="126"/>
        <v>2104.0154628388632</v>
      </c>
      <c r="L532" s="15">
        <f t="shared" si="123"/>
        <v>17.151517661764714</v>
      </c>
      <c r="M532" s="17">
        <f t="shared" si="124"/>
        <v>152.51372502114521</v>
      </c>
      <c r="N532" s="36">
        <f t="shared" si="114"/>
        <v>10.492046265076436</v>
      </c>
      <c r="O532" s="18"/>
      <c r="P532" s="19">
        <f t="shared" si="115"/>
        <v>13.528140067051334</v>
      </c>
      <c r="Q532" s="19"/>
      <c r="R532" s="38">
        <f t="shared" si="116"/>
        <v>7.5527102476564814E-2</v>
      </c>
      <c r="S532" s="16">
        <f t="shared" si="125"/>
        <v>1.0029659374083564</v>
      </c>
      <c r="T532" s="16">
        <f t="shared" si="127"/>
        <v>7.1435449611476036</v>
      </c>
      <c r="U532" s="22">
        <f t="shared" si="117"/>
        <v>3.2862520619821423E-2</v>
      </c>
      <c r="V532" s="22">
        <f t="shared" si="118"/>
        <v>-4.7036406680173171E-3</v>
      </c>
      <c r="W532" s="22">
        <f t="shared" si="119"/>
        <v>3.756616128783874E-2</v>
      </c>
      <c r="Z532" s="37"/>
      <c r="AA532" s="37"/>
    </row>
    <row r="533" spans="1:27">
      <c r="A533" s="61">
        <f t="shared" si="120"/>
        <v>5387</v>
      </c>
      <c r="B533" s="13">
        <v>1914.09</v>
      </c>
      <c r="C533" s="14">
        <v>7.68</v>
      </c>
      <c r="D533" s="15">
        <v>0.435</v>
      </c>
      <c r="E533" s="14">
        <v>0.54749999999999999</v>
      </c>
      <c r="F533" s="14">
        <v>10.199999999999999</v>
      </c>
      <c r="G533" s="15">
        <f t="shared" si="128"/>
        <v>1914.7083333332937</v>
      </c>
      <c r="H533" s="16">
        <f>H525*4/12+H537*8/12</f>
        <v>4.2133333333333329</v>
      </c>
      <c r="I533" s="15">
        <f t="shared" si="121"/>
        <v>236.61515294117658</v>
      </c>
      <c r="J533" s="15">
        <f t="shared" si="122"/>
        <v>13.402030147058829</v>
      </c>
      <c r="K533" s="17">
        <f t="shared" si="126"/>
        <v>2113.9465254076013</v>
      </c>
      <c r="L533" s="15">
        <f t="shared" si="123"/>
        <v>16.868072426470594</v>
      </c>
      <c r="M533" s="17">
        <f t="shared" si="124"/>
        <v>150.70126597144031</v>
      </c>
      <c r="N533" s="36">
        <f t="shared" si="114"/>
        <v>10.500497301802133</v>
      </c>
      <c r="O533" s="18"/>
      <c r="P533" s="19">
        <f t="shared" si="115"/>
        <v>13.558230015308217</v>
      </c>
      <c r="Q533" s="19"/>
      <c r="R533" s="38">
        <f t="shared" si="116"/>
        <v>7.4202323100274983E-2</v>
      </c>
      <c r="S533" s="16">
        <f t="shared" si="125"/>
        <v>1.0029716598516059</v>
      </c>
      <c r="T533" s="16">
        <f t="shared" si="127"/>
        <v>7.1647322683761461</v>
      </c>
      <c r="U533" s="22">
        <f t="shared" si="117"/>
        <v>3.1277377894172398E-2</v>
      </c>
      <c r="V533" s="22">
        <f t="shared" si="118"/>
        <v>-5.1200046587526193E-3</v>
      </c>
      <c r="W533" s="22">
        <f t="shared" si="119"/>
        <v>3.6397382552925017E-2</v>
      </c>
      <c r="Z533" s="37"/>
      <c r="AA533" s="37"/>
    </row>
    <row r="534" spans="1:27">
      <c r="A534" s="61">
        <f t="shared" si="120"/>
        <v>5114</v>
      </c>
      <c r="B534" s="13">
        <v>1914.1</v>
      </c>
      <c r="C534" s="14">
        <v>7.68</v>
      </c>
      <c r="D534" s="15">
        <v>0.43</v>
      </c>
      <c r="E534" s="14">
        <v>0.5383</v>
      </c>
      <c r="F534" s="14">
        <v>10.1</v>
      </c>
      <c r="G534" s="15">
        <f t="shared" si="128"/>
        <v>1914.791666666627</v>
      </c>
      <c r="H534" s="16">
        <f>H525*3/12+H537*9/12</f>
        <v>4.2200000000000006</v>
      </c>
      <c r="I534" s="15">
        <f t="shared" si="121"/>
        <v>238.95787722772289</v>
      </c>
      <c r="J534" s="15">
        <f t="shared" si="122"/>
        <v>13.379151980198026</v>
      </c>
      <c r="K534" s="17">
        <f t="shared" si="126"/>
        <v>2144.8375937160467</v>
      </c>
      <c r="L534" s="15">
        <f t="shared" si="123"/>
        <v>16.748831420792087</v>
      </c>
      <c r="M534" s="17">
        <f t="shared" si="124"/>
        <v>150.33412456996717</v>
      </c>
      <c r="N534" s="36">
        <f t="shared" si="114"/>
        <v>10.612759466126228</v>
      </c>
      <c r="O534" s="18"/>
      <c r="P534" s="19">
        <f t="shared" si="115"/>
        <v>13.722477893212861</v>
      </c>
      <c r="Q534" s="19"/>
      <c r="R534" s="38">
        <f t="shared" si="116"/>
        <v>7.2122747418878558E-2</v>
      </c>
      <c r="S534" s="16">
        <f t="shared" si="125"/>
        <v>1.002977382222985</v>
      </c>
      <c r="T534" s="16">
        <f t="shared" si="127"/>
        <v>7.2571721622947472</v>
      </c>
      <c r="U534" s="22">
        <f t="shared" si="117"/>
        <v>2.8350805783321498E-2</v>
      </c>
      <c r="V534" s="22">
        <f t="shared" si="118"/>
        <v>-6.5139247002863332E-3</v>
      </c>
      <c r="W534" s="22">
        <f t="shared" si="119"/>
        <v>3.4864730483607831E-2</v>
      </c>
      <c r="Z534" s="37"/>
      <c r="AA534" s="37"/>
    </row>
    <row r="535" spans="1:27">
      <c r="A535" s="61">
        <f t="shared" si="120"/>
        <v>5448</v>
      </c>
      <c r="B535" s="13">
        <v>1914.11</v>
      </c>
      <c r="C535" s="14">
        <v>7.68</v>
      </c>
      <c r="D535" s="15">
        <v>0.42499999999999999</v>
      </c>
      <c r="E535" s="14">
        <v>0.5292</v>
      </c>
      <c r="F535" s="14">
        <v>10.199999999999999</v>
      </c>
      <c r="G535" s="15">
        <f t="shared" si="128"/>
        <v>1914.8749999999602</v>
      </c>
      <c r="H535" s="16">
        <f>H525*2/12+H537*10/12</f>
        <v>4.2266666666666666</v>
      </c>
      <c r="I535" s="15">
        <f t="shared" si="121"/>
        <v>236.61515294117658</v>
      </c>
      <c r="J535" s="15">
        <f t="shared" si="122"/>
        <v>13.093937500000004</v>
      </c>
      <c r="K535" s="17">
        <f t="shared" si="126"/>
        <v>2133.6038188098082</v>
      </c>
      <c r="L535" s="15">
        <f t="shared" si="123"/>
        <v>16.304262882352948</v>
      </c>
      <c r="M535" s="17">
        <f t="shared" si="124"/>
        <v>147.01863813986333</v>
      </c>
      <c r="N535" s="36">
        <f t="shared" si="114"/>
        <v>10.516917642992125</v>
      </c>
      <c r="O535" s="18"/>
      <c r="P535" s="19">
        <f t="shared" si="115"/>
        <v>13.617092303207141</v>
      </c>
      <c r="Q535" s="19"/>
      <c r="R535" s="38">
        <f t="shared" si="116"/>
        <v>7.1602652010321011E-2</v>
      </c>
      <c r="S535" s="16">
        <f t="shared" si="125"/>
        <v>1.0029831045225286</v>
      </c>
      <c r="T535" s="16">
        <f t="shared" si="127"/>
        <v>7.2074189539771609</v>
      </c>
      <c r="U535" s="22">
        <f t="shared" si="117"/>
        <v>3.4988066159721054E-2</v>
      </c>
      <c r="V535" s="22">
        <f t="shared" si="118"/>
        <v>-5.371128359994537E-3</v>
      </c>
      <c r="W535" s="22">
        <f t="shared" si="119"/>
        <v>4.0359194519715591E-2</v>
      </c>
      <c r="Z535" s="37"/>
      <c r="AA535" s="37"/>
    </row>
    <row r="536" spans="1:27">
      <c r="A536" s="61">
        <f t="shared" si="120"/>
        <v>5479</v>
      </c>
      <c r="B536" s="13">
        <v>1914.12</v>
      </c>
      <c r="C536" s="14">
        <v>7.35</v>
      </c>
      <c r="D536" s="15">
        <v>0.42</v>
      </c>
      <c r="E536" s="14">
        <v>0.52</v>
      </c>
      <c r="F536" s="14">
        <v>10.1</v>
      </c>
      <c r="G536" s="15">
        <f t="shared" si="128"/>
        <v>1914.9583333332935</v>
      </c>
      <c r="H536" s="16">
        <f>H525*1/12+H537*11/12</f>
        <v>4.2333333333333334</v>
      </c>
      <c r="I536" s="15">
        <f t="shared" si="121"/>
        <v>228.69015594059417</v>
      </c>
      <c r="J536" s="15">
        <f t="shared" si="122"/>
        <v>13.068008910891095</v>
      </c>
      <c r="K536" s="17">
        <f t="shared" si="126"/>
        <v>2071.9623409071578</v>
      </c>
      <c r="L536" s="15">
        <f t="shared" si="123"/>
        <v>16.179439603960404</v>
      </c>
      <c r="M536" s="17">
        <f t="shared" si="124"/>
        <v>146.58781187370369</v>
      </c>
      <c r="N536" s="36">
        <f t="shared" si="114"/>
        <v>10.172217991997865</v>
      </c>
      <c r="O536" s="18"/>
      <c r="P536" s="19">
        <f t="shared" si="115"/>
        <v>13.191719327709945</v>
      </c>
      <c r="Q536" s="19"/>
      <c r="R536" s="38">
        <f t="shared" si="116"/>
        <v>7.3754825935587409E-2</v>
      </c>
      <c r="S536" s="16">
        <f t="shared" si="125"/>
        <v>1.0029888267502722</v>
      </c>
      <c r="T536" s="16">
        <f t="shared" si="127"/>
        <v>7.3004928978372465</v>
      </c>
      <c r="U536" s="22">
        <f t="shared" si="117"/>
        <v>4.3359350795322049E-2</v>
      </c>
      <c r="V536" s="22">
        <f t="shared" si="118"/>
        <v>-6.7650081812419272E-3</v>
      </c>
      <c r="W536" s="22">
        <f t="shared" si="119"/>
        <v>5.0124358976563976E-2</v>
      </c>
      <c r="Z536" s="37"/>
      <c r="AA536" s="37"/>
    </row>
    <row r="537" spans="1:27">
      <c r="A537" s="61">
        <f t="shared" si="120"/>
        <v>5510</v>
      </c>
      <c r="B537" s="13">
        <v>1915.01</v>
      </c>
      <c r="C537" s="14">
        <v>7.48</v>
      </c>
      <c r="D537" s="15">
        <v>0.42080000000000001</v>
      </c>
      <c r="E537" s="14">
        <v>0.55000000000000004</v>
      </c>
      <c r="F537" s="14">
        <v>10.1</v>
      </c>
      <c r="G537" s="15">
        <f t="shared" si="128"/>
        <v>1915.0416666666267</v>
      </c>
      <c r="H537" s="16">
        <v>4.24</v>
      </c>
      <c r="I537" s="15">
        <f t="shared" si="121"/>
        <v>232.73501584158427</v>
      </c>
      <c r="J537" s="15">
        <f t="shared" si="122"/>
        <v>13.092900356435649</v>
      </c>
      <c r="K537" s="17">
        <f t="shared" si="126"/>
        <v>2118.4945745224513</v>
      </c>
      <c r="L537" s="15">
        <f t="shared" si="123"/>
        <v>17.112868811881196</v>
      </c>
      <c r="M537" s="17">
        <f t="shared" si="124"/>
        <v>155.77165989135671</v>
      </c>
      <c r="N537" s="36">
        <f t="shared" si="114"/>
        <v>10.359834197757271</v>
      </c>
      <c r="O537" s="18"/>
      <c r="P537" s="19">
        <f t="shared" si="115"/>
        <v>13.45550301270605</v>
      </c>
      <c r="Q537" s="19"/>
      <c r="R537" s="38">
        <f t="shared" si="116"/>
        <v>7.1907823631394696E-2</v>
      </c>
      <c r="S537" s="16">
        <f t="shared" si="125"/>
        <v>1.0048142824374222</v>
      </c>
      <c r="T537" s="16">
        <f t="shared" si="127"/>
        <v>7.3223128063004754</v>
      </c>
      <c r="U537" s="22">
        <f t="shared" si="117"/>
        <v>4.5725557855251564E-2</v>
      </c>
      <c r="V537" s="22">
        <f t="shared" si="118"/>
        <v>-6.6053778011641029E-3</v>
      </c>
      <c r="W537" s="22">
        <f t="shared" si="119"/>
        <v>5.2330935656415667E-2</v>
      </c>
      <c r="Z537" s="37"/>
      <c r="AA537" s="37"/>
    </row>
    <row r="538" spans="1:27">
      <c r="A538" s="61">
        <f t="shared" si="120"/>
        <v>5538</v>
      </c>
      <c r="B538" s="13">
        <v>1915.02</v>
      </c>
      <c r="C538" s="14">
        <v>7.38</v>
      </c>
      <c r="D538" s="15">
        <v>0.42170000000000002</v>
      </c>
      <c r="E538" s="14">
        <v>0.57999999999999996</v>
      </c>
      <c r="F538" s="14">
        <v>10</v>
      </c>
      <c r="G538" s="15">
        <f t="shared" si="128"/>
        <v>1915.12499999996</v>
      </c>
      <c r="H538" s="16">
        <f>H537*11/12+H549*1/12</f>
        <v>4.2241666666666671</v>
      </c>
      <c r="I538" s="15">
        <f t="shared" si="121"/>
        <v>231.9198210000001</v>
      </c>
      <c r="J538" s="15">
        <f t="shared" si="122"/>
        <v>13.252112265000004</v>
      </c>
      <c r="K538" s="17">
        <f t="shared" si="126"/>
        <v>2121.1265727339824</v>
      </c>
      <c r="L538" s="15">
        <f t="shared" si="123"/>
        <v>18.226761000000003</v>
      </c>
      <c r="M538" s="17">
        <f t="shared" si="124"/>
        <v>166.70100436120725</v>
      </c>
      <c r="N538" s="36">
        <f t="shared" si="114"/>
        <v>10.329786209660694</v>
      </c>
      <c r="O538" s="18"/>
      <c r="P538" s="19">
        <f t="shared" si="115"/>
        <v>13.435767253018028</v>
      </c>
      <c r="Q538" s="19"/>
      <c r="R538" s="38">
        <f t="shared" si="116"/>
        <v>7.1334717986856949E-2</v>
      </c>
      <c r="S538" s="16">
        <f t="shared" si="125"/>
        <v>1.004802029369261</v>
      </c>
      <c r="T538" s="16">
        <f t="shared" si="127"/>
        <v>7.4311401331276112</v>
      </c>
      <c r="U538" s="22">
        <f t="shared" si="117"/>
        <v>4.7544296397374453E-2</v>
      </c>
      <c r="V538" s="22">
        <f t="shared" si="118"/>
        <v>-7.0536965882035396E-3</v>
      </c>
      <c r="W538" s="22">
        <f t="shared" si="119"/>
        <v>5.4597992985577992E-2</v>
      </c>
      <c r="Z538" s="37"/>
      <c r="AA538" s="37"/>
    </row>
    <row r="539" spans="1:27">
      <c r="A539" s="61">
        <f t="shared" si="120"/>
        <v>5569</v>
      </c>
      <c r="B539" s="13">
        <v>1915.03</v>
      </c>
      <c r="C539" s="14">
        <v>7.57</v>
      </c>
      <c r="D539" s="15">
        <v>0.42249999999999999</v>
      </c>
      <c r="E539" s="14">
        <v>0.61</v>
      </c>
      <c r="F539" s="14">
        <v>9.9</v>
      </c>
      <c r="G539" s="15">
        <f t="shared" si="128"/>
        <v>1915.2083333332932</v>
      </c>
      <c r="H539" s="16">
        <f>H537*10/12+H549*2/12</f>
        <v>4.2083333333333339</v>
      </c>
      <c r="I539" s="15">
        <f t="shared" si="121"/>
        <v>240.29359242424252</v>
      </c>
      <c r="J539" s="15">
        <f t="shared" si="122"/>
        <v>13.411366287878794</v>
      </c>
      <c r="K539" s="17">
        <f t="shared" si="126"/>
        <v>2207.9342869085508</v>
      </c>
      <c r="L539" s="15">
        <f t="shared" si="123"/>
        <v>19.363156060606066</v>
      </c>
      <c r="M539" s="17">
        <f t="shared" si="124"/>
        <v>177.91808652763748</v>
      </c>
      <c r="N539" s="36">
        <f t="shared" si="114"/>
        <v>10.707013188682817</v>
      </c>
      <c r="O539" s="18"/>
      <c r="P539" s="19">
        <f t="shared" si="115"/>
        <v>13.942381087442403</v>
      </c>
      <c r="Q539" s="19"/>
      <c r="R539" s="38">
        <f t="shared" si="116"/>
        <v>6.8208639007930894E-2</v>
      </c>
      <c r="S539" s="16">
        <f t="shared" si="125"/>
        <v>1.0047897772647538</v>
      </c>
      <c r="T539" s="16">
        <f t="shared" si="127"/>
        <v>7.542247157872711</v>
      </c>
      <c r="U539" s="22">
        <f t="shared" si="117"/>
        <v>4.0445368556087491E-2</v>
      </c>
      <c r="V539" s="22">
        <f t="shared" si="118"/>
        <v>-8.6617252536855815E-3</v>
      </c>
      <c r="W539" s="22">
        <f t="shared" si="119"/>
        <v>4.9107093809773072E-2</v>
      </c>
      <c r="Z539" s="37"/>
      <c r="AA539" s="37"/>
    </row>
    <row r="540" spans="1:27">
      <c r="A540" s="61">
        <f t="shared" si="120"/>
        <v>5599</v>
      </c>
      <c r="B540" s="13">
        <v>1915.04</v>
      </c>
      <c r="C540" s="14">
        <v>8.14</v>
      </c>
      <c r="D540" s="15">
        <v>0.42330000000000001</v>
      </c>
      <c r="E540" s="14">
        <v>0.64</v>
      </c>
      <c r="F540" s="14">
        <v>10</v>
      </c>
      <c r="G540" s="15">
        <f t="shared" si="128"/>
        <v>1915.2916666666265</v>
      </c>
      <c r="H540" s="16">
        <f>H537*9/12+H549*3/12</f>
        <v>4.1924999999999999</v>
      </c>
      <c r="I540" s="15">
        <f t="shared" si="121"/>
        <v>255.80316300000013</v>
      </c>
      <c r="J540" s="15">
        <f t="shared" si="122"/>
        <v>13.302392985000006</v>
      </c>
      <c r="K540" s="17">
        <f t="shared" si="126"/>
        <v>2360.6294950637043</v>
      </c>
      <c r="L540" s="15">
        <f t="shared" si="123"/>
        <v>20.11228800000001</v>
      </c>
      <c r="M540" s="17">
        <f t="shared" si="124"/>
        <v>185.60231902220772</v>
      </c>
      <c r="N540" s="36">
        <f t="shared" si="114"/>
        <v>11.40112378900019</v>
      </c>
      <c r="O540" s="18"/>
      <c r="P540" s="19">
        <f t="shared" si="115"/>
        <v>14.855567969356274</v>
      </c>
      <c r="Q540" s="19"/>
      <c r="R540" s="38">
        <f t="shared" si="116"/>
        <v>6.3703423729853131E-2</v>
      </c>
      <c r="S540" s="16">
        <f t="shared" si="125"/>
        <v>1.0047775261250353</v>
      </c>
      <c r="T540" s="16">
        <f t="shared" si="127"/>
        <v>7.5025891134162972</v>
      </c>
      <c r="U540" s="22">
        <f t="shared" si="117"/>
        <v>3.3483833698883636E-2</v>
      </c>
      <c r="V540" s="22">
        <f t="shared" si="118"/>
        <v>-7.1251634677615971E-3</v>
      </c>
      <c r="W540" s="22">
        <f t="shared" si="119"/>
        <v>4.0608997166645233E-2</v>
      </c>
      <c r="Z540" s="37"/>
      <c r="AA540" s="37"/>
    </row>
    <row r="541" spans="1:27">
      <c r="A541" s="61">
        <f t="shared" si="120"/>
        <v>5630</v>
      </c>
      <c r="B541" s="13">
        <v>1915.05</v>
      </c>
      <c r="C541" s="14">
        <v>7.95</v>
      </c>
      <c r="D541" s="15">
        <v>0.42420000000000002</v>
      </c>
      <c r="E541" s="14">
        <v>0.67</v>
      </c>
      <c r="F541" s="14">
        <v>10.1</v>
      </c>
      <c r="G541" s="15">
        <f t="shared" si="128"/>
        <v>1915.3749999999598</v>
      </c>
      <c r="H541" s="16">
        <f>H537*8/12+H549*4/12</f>
        <v>4.1766666666666667</v>
      </c>
      <c r="I541" s="15">
        <f t="shared" si="121"/>
        <v>247.35874009901002</v>
      </c>
      <c r="J541" s="15">
        <f t="shared" si="122"/>
        <v>13.198689000000007</v>
      </c>
      <c r="K541" s="17">
        <f t="shared" si="126"/>
        <v>2292.8519155383456</v>
      </c>
      <c r="L541" s="15">
        <f t="shared" si="123"/>
        <v>20.846585643564367</v>
      </c>
      <c r="M541" s="17">
        <f t="shared" si="124"/>
        <v>193.23406080637631</v>
      </c>
      <c r="N541" s="36">
        <f t="shared" si="114"/>
        <v>11.02692987647132</v>
      </c>
      <c r="O541" s="18"/>
      <c r="P541" s="19">
        <f t="shared" si="115"/>
        <v>14.376666202260195</v>
      </c>
      <c r="Q541" s="19"/>
      <c r="R541" s="38">
        <f t="shared" si="116"/>
        <v>6.9016953859026953E-2</v>
      </c>
      <c r="S541" s="16">
        <f t="shared" si="125"/>
        <v>1.0047652759512427</v>
      </c>
      <c r="T541" s="16">
        <f t="shared" si="127"/>
        <v>7.463794979119851</v>
      </c>
      <c r="U541" s="22">
        <f t="shared" si="117"/>
        <v>3.964147928245465E-2</v>
      </c>
      <c r="V541" s="22">
        <f t="shared" si="118"/>
        <v>-6.7483709702291783E-3</v>
      </c>
      <c r="W541" s="22">
        <f t="shared" si="119"/>
        <v>4.6389850252683829E-2</v>
      </c>
      <c r="Z541" s="37"/>
      <c r="AA541" s="37"/>
    </row>
    <row r="542" spans="1:27">
      <c r="A542" s="61">
        <f t="shared" si="120"/>
        <v>5660</v>
      </c>
      <c r="B542" s="13">
        <v>1915.06</v>
      </c>
      <c r="C542" s="14">
        <v>8.0399999999999991</v>
      </c>
      <c r="D542" s="15">
        <v>0.42499999999999999</v>
      </c>
      <c r="E542" s="14">
        <v>0.7</v>
      </c>
      <c r="F542" s="14">
        <v>10.1</v>
      </c>
      <c r="G542" s="15">
        <f t="shared" si="128"/>
        <v>1915.458333333293</v>
      </c>
      <c r="H542" s="16">
        <f>H537*7/12+H549*5/12</f>
        <v>4.1608333333333327</v>
      </c>
      <c r="I542" s="15">
        <f t="shared" si="121"/>
        <v>250.15902772277235</v>
      </c>
      <c r="J542" s="15">
        <f t="shared" si="122"/>
        <v>13.223580445544558</v>
      </c>
      <c r="K542" s="17">
        <f t="shared" si="126"/>
        <v>2329.0232167216282</v>
      </c>
      <c r="L542" s="15">
        <f t="shared" si="123"/>
        <v>21.780014851485159</v>
      </c>
      <c r="M542" s="17">
        <f t="shared" si="124"/>
        <v>202.77565319715671</v>
      </c>
      <c r="N542" s="36">
        <f t="shared" si="114"/>
        <v>11.154262189096348</v>
      </c>
      <c r="O542" s="18"/>
      <c r="P542" s="19">
        <f t="shared" si="115"/>
        <v>14.548595263420404</v>
      </c>
      <c r="Q542" s="19"/>
      <c r="R542" s="38">
        <f t="shared" si="116"/>
        <v>6.8140042135714521E-2</v>
      </c>
      <c r="S542" s="16">
        <f t="shared" si="125"/>
        <v>1.0047530267445139</v>
      </c>
      <c r="T542" s="16">
        <f t="shared" si="127"/>
        <v>7.4993620218388566</v>
      </c>
      <c r="U542" s="22">
        <f t="shared" si="117"/>
        <v>3.912482048340471E-2</v>
      </c>
      <c r="V542" s="22">
        <f t="shared" si="118"/>
        <v>-7.9249485135145514E-3</v>
      </c>
      <c r="W542" s="22">
        <f t="shared" si="119"/>
        <v>4.7049768996919261E-2</v>
      </c>
      <c r="Z542" s="37"/>
      <c r="AA542" s="37"/>
    </row>
    <row r="543" spans="1:27">
      <c r="A543" s="61">
        <f t="shared" si="120"/>
        <v>5691</v>
      </c>
      <c r="B543" s="13">
        <v>1915.07</v>
      </c>
      <c r="C543" s="14">
        <v>8.01</v>
      </c>
      <c r="D543" s="15">
        <v>0.42580000000000001</v>
      </c>
      <c r="E543" s="14">
        <v>0.73</v>
      </c>
      <c r="F543" s="14">
        <v>10.1</v>
      </c>
      <c r="G543" s="15">
        <f t="shared" si="128"/>
        <v>1915.5416666666263</v>
      </c>
      <c r="H543" s="16">
        <f>H537*6/12+H549*6/12</f>
        <v>4.1449999999999996</v>
      </c>
      <c r="I543" s="15">
        <f t="shared" si="121"/>
        <v>249.22559851485161</v>
      </c>
      <c r="J543" s="15">
        <f t="shared" si="122"/>
        <v>13.248471891089116</v>
      </c>
      <c r="K543" s="17">
        <f t="shared" si="126"/>
        <v>2330.6116260050062</v>
      </c>
      <c r="L543" s="15">
        <f t="shared" si="123"/>
        <v>22.713444059405951</v>
      </c>
      <c r="M543" s="17">
        <f t="shared" si="124"/>
        <v>212.40280736375215</v>
      </c>
      <c r="N543" s="36">
        <f t="shared" si="114"/>
        <v>11.113629393949608</v>
      </c>
      <c r="O543" s="18"/>
      <c r="P543" s="19">
        <f t="shared" si="115"/>
        <v>14.499550030038966</v>
      </c>
      <c r="Q543" s="19"/>
      <c r="R543" s="38">
        <f t="shared" si="116"/>
        <v>6.8626153573738302E-2</v>
      </c>
      <c r="S543" s="16">
        <f t="shared" si="125"/>
        <v>1.0047407785059888</v>
      </c>
      <c r="T543" s="16">
        <f t="shared" si="127"/>
        <v>7.5350066900954484</v>
      </c>
      <c r="U543" s="22">
        <f t="shared" si="117"/>
        <v>4.1173118926299823E-2</v>
      </c>
      <c r="V543" s="22">
        <f t="shared" si="118"/>
        <v>-9.0871284395922514E-3</v>
      </c>
      <c r="W543" s="22">
        <f t="shared" si="119"/>
        <v>5.0260247365892075E-2</v>
      </c>
      <c r="Z543" s="37"/>
      <c r="AA543" s="37"/>
    </row>
    <row r="544" spans="1:27">
      <c r="A544" s="61">
        <f t="shared" si="120"/>
        <v>5722</v>
      </c>
      <c r="B544" s="13">
        <v>1915.08</v>
      </c>
      <c r="C544" s="14">
        <v>8.35</v>
      </c>
      <c r="D544" s="15">
        <v>0.42670000000000002</v>
      </c>
      <c r="E544" s="14">
        <v>0.76</v>
      </c>
      <c r="F544" s="14">
        <v>10.1</v>
      </c>
      <c r="G544" s="15">
        <f t="shared" si="128"/>
        <v>1915.6249999999595</v>
      </c>
      <c r="H544" s="16">
        <f>H537*5/12+H549*7/12</f>
        <v>4.1291666666666664</v>
      </c>
      <c r="I544" s="15">
        <f t="shared" si="121"/>
        <v>259.80446287128723</v>
      </c>
      <c r="J544" s="15">
        <f t="shared" si="122"/>
        <v>13.276474767326741</v>
      </c>
      <c r="K544" s="17">
        <f t="shared" si="126"/>
        <v>2439.8851113869946</v>
      </c>
      <c r="L544" s="15">
        <f t="shared" si="123"/>
        <v>23.646873267326743</v>
      </c>
      <c r="M544" s="17">
        <f t="shared" si="124"/>
        <v>222.07337540767855</v>
      </c>
      <c r="N544" s="36">
        <f t="shared" si="114"/>
        <v>11.584831641604607</v>
      </c>
      <c r="O544" s="18"/>
      <c r="P544" s="19">
        <f t="shared" si="115"/>
        <v>15.113448857043215</v>
      </c>
      <c r="Q544" s="19"/>
      <c r="R544" s="38">
        <f t="shared" si="116"/>
        <v>6.3959240859477712E-2</v>
      </c>
      <c r="S544" s="16">
        <f t="shared" si="125"/>
        <v>1.0047285312368082</v>
      </c>
      <c r="T544" s="16">
        <f t="shared" si="127"/>
        <v>7.5707284878543346</v>
      </c>
      <c r="U544" s="22">
        <f t="shared" si="117"/>
        <v>3.8253007101227032E-2</v>
      </c>
      <c r="V544" s="22">
        <f t="shared" si="118"/>
        <v>-9.1225166993306184E-3</v>
      </c>
      <c r="W544" s="22">
        <f t="shared" si="119"/>
        <v>4.7375523800557651E-2</v>
      </c>
      <c r="Z544" s="37"/>
      <c r="AA544" s="37"/>
    </row>
    <row r="545" spans="1:27">
      <c r="A545" s="61">
        <f t="shared" si="120"/>
        <v>5752</v>
      </c>
      <c r="B545" s="13">
        <v>1915.09</v>
      </c>
      <c r="C545" s="14">
        <v>8.66</v>
      </c>
      <c r="D545" s="15">
        <v>0.42749999999999999</v>
      </c>
      <c r="E545" s="14">
        <v>0.79</v>
      </c>
      <c r="F545" s="14">
        <v>10.1</v>
      </c>
      <c r="G545" s="15">
        <f t="shared" si="128"/>
        <v>1915.7083333332928</v>
      </c>
      <c r="H545" s="16">
        <f>H537*4/12+H549*8/12</f>
        <v>4.1133333333333333</v>
      </c>
      <c r="I545" s="15">
        <f t="shared" si="121"/>
        <v>269.44989801980211</v>
      </c>
      <c r="J545" s="15">
        <f t="shared" si="122"/>
        <v>13.301366212871292</v>
      </c>
      <c r="K545" s="17">
        <f t="shared" si="126"/>
        <v>2540.8773618807822</v>
      </c>
      <c r="L545" s="15">
        <f t="shared" si="123"/>
        <v>24.580302475247535</v>
      </c>
      <c r="M545" s="17">
        <f t="shared" si="124"/>
        <v>231.78904340482887</v>
      </c>
      <c r="N545" s="36">
        <f t="shared" si="114"/>
        <v>12.011570757825901</v>
      </c>
      <c r="O545" s="18"/>
      <c r="P545" s="19">
        <f t="shared" si="115"/>
        <v>15.66488371415781</v>
      </c>
      <c r="Q545" s="19"/>
      <c r="R545" s="38">
        <f t="shared" si="116"/>
        <v>6.2216271961368065E-2</v>
      </c>
      <c r="S545" s="16">
        <f t="shared" si="125"/>
        <v>1.0047162849381146</v>
      </c>
      <c r="T545" s="16">
        <f t="shared" si="127"/>
        <v>7.6065269139945473</v>
      </c>
      <c r="U545" s="22">
        <f t="shared" si="117"/>
        <v>3.6855850443499705E-2</v>
      </c>
      <c r="V545" s="22">
        <f t="shared" si="118"/>
        <v>-9.1578431390776371E-3</v>
      </c>
      <c r="W545" s="22">
        <f t="shared" si="119"/>
        <v>4.6013693582577342E-2</v>
      </c>
      <c r="Z545" s="37"/>
      <c r="AA545" s="37"/>
    </row>
    <row r="546" spans="1:27">
      <c r="A546" s="61">
        <f t="shared" si="120"/>
        <v>5479</v>
      </c>
      <c r="B546" s="13">
        <v>1915.1</v>
      </c>
      <c r="C546" s="14">
        <v>9.14</v>
      </c>
      <c r="D546" s="15">
        <v>0.42830000000000001</v>
      </c>
      <c r="E546" s="14">
        <v>0.82</v>
      </c>
      <c r="F546" s="14">
        <v>10.199999999999999</v>
      </c>
      <c r="G546" s="15">
        <f t="shared" si="128"/>
        <v>1915.791666666626</v>
      </c>
      <c r="H546" s="16">
        <f>H537*3/12+H549*9/12</f>
        <v>4.0975000000000001</v>
      </c>
      <c r="I546" s="15">
        <f t="shared" si="121"/>
        <v>281.59667941176485</v>
      </c>
      <c r="J546" s="15">
        <f t="shared" si="122"/>
        <v>13.195608073529417</v>
      </c>
      <c r="K546" s="17">
        <f t="shared" si="126"/>
        <v>2665.7893297769542</v>
      </c>
      <c r="L546" s="15">
        <f t="shared" si="123"/>
        <v>25.263597058823539</v>
      </c>
      <c r="M546" s="17">
        <f t="shared" si="124"/>
        <v>239.16271886401555</v>
      </c>
      <c r="N546" s="36">
        <f t="shared" si="114"/>
        <v>12.549076133220165</v>
      </c>
      <c r="O546" s="18"/>
      <c r="P546" s="19">
        <f t="shared" si="115"/>
        <v>16.354096721194843</v>
      </c>
      <c r="Q546" s="19"/>
      <c r="R546" s="38">
        <f t="shared" si="116"/>
        <v>5.9814212715783167E-2</v>
      </c>
      <c r="S546" s="16">
        <f t="shared" si="125"/>
        <v>1.0047040396110525</v>
      </c>
      <c r="T546" s="16">
        <f t="shared" si="127"/>
        <v>7.5674759577779298</v>
      </c>
      <c r="U546" s="22">
        <f t="shared" si="117"/>
        <v>3.5677532122646793E-2</v>
      </c>
      <c r="V546" s="22">
        <f t="shared" si="118"/>
        <v>-8.2164544190062028E-3</v>
      </c>
      <c r="W546" s="22">
        <f t="shared" si="119"/>
        <v>4.3893986541652996E-2</v>
      </c>
      <c r="Z546" s="37"/>
      <c r="AA546" s="37"/>
    </row>
    <row r="547" spans="1:27">
      <c r="A547" s="61">
        <f t="shared" si="120"/>
        <v>5813</v>
      </c>
      <c r="B547" s="13">
        <v>1915.11</v>
      </c>
      <c r="C547" s="14">
        <v>9.4600000000000009</v>
      </c>
      <c r="D547" s="15">
        <v>0.42920000000000003</v>
      </c>
      <c r="E547" s="14">
        <v>0.85</v>
      </c>
      <c r="F547" s="14">
        <v>10.3</v>
      </c>
      <c r="G547" s="15">
        <f t="shared" si="128"/>
        <v>1915.8749999999593</v>
      </c>
      <c r="H547" s="16">
        <f>H537*2/12+H549*10/12</f>
        <v>4.081666666666667</v>
      </c>
      <c r="I547" s="15">
        <f t="shared" si="121"/>
        <v>288.62597766990302</v>
      </c>
      <c r="J547" s="15">
        <f t="shared" si="122"/>
        <v>13.094954504854373</v>
      </c>
      <c r="K547" s="17">
        <f t="shared" si="126"/>
        <v>2742.6640316981479</v>
      </c>
      <c r="L547" s="15">
        <f t="shared" si="123"/>
        <v>25.933623786407772</v>
      </c>
      <c r="M547" s="17">
        <f t="shared" si="124"/>
        <v>246.43387176991811</v>
      </c>
      <c r="N547" s="36">
        <f t="shared" si="114"/>
        <v>12.857714453559323</v>
      </c>
      <c r="O547" s="18"/>
      <c r="P547" s="19">
        <f t="shared" si="115"/>
        <v>16.74013687228851</v>
      </c>
      <c r="Q547" s="19"/>
      <c r="R547" s="38">
        <f t="shared" si="116"/>
        <v>5.7888719568749317E-2</v>
      </c>
      <c r="S547" s="16">
        <f t="shared" si="125"/>
        <v>1.0046917952567669</v>
      </c>
      <c r="T547" s="16">
        <f t="shared" si="127"/>
        <v>7.5292574152696927</v>
      </c>
      <c r="U547" s="22">
        <f t="shared" si="117"/>
        <v>3.4585380940313382E-2</v>
      </c>
      <c r="V547" s="22">
        <f t="shared" si="118"/>
        <v>-8.9507216159639968E-3</v>
      </c>
      <c r="W547" s="22">
        <f t="shared" si="119"/>
        <v>4.3536102556277378E-2</v>
      </c>
      <c r="Z547" s="37"/>
      <c r="AA547" s="37"/>
    </row>
    <row r="548" spans="1:27">
      <c r="A548" s="61">
        <f t="shared" si="120"/>
        <v>5844</v>
      </c>
      <c r="B548" s="13">
        <v>1915.12</v>
      </c>
      <c r="C548" s="14">
        <v>9.48</v>
      </c>
      <c r="D548" s="15">
        <v>0.43</v>
      </c>
      <c r="E548" s="14">
        <v>0.88</v>
      </c>
      <c r="F548" s="14">
        <v>10.3</v>
      </c>
      <c r="G548" s="15">
        <f t="shared" si="128"/>
        <v>1915.9583333332926</v>
      </c>
      <c r="H548" s="16">
        <f>H537*1/12+H549*11/12</f>
        <v>4.065833333333333</v>
      </c>
      <c r="I548" s="15">
        <f t="shared" si="121"/>
        <v>289.23618058252436</v>
      </c>
      <c r="J548" s="15">
        <f t="shared" si="122"/>
        <v>13.119362621359228</v>
      </c>
      <c r="K548" s="17">
        <f t="shared" si="126"/>
        <v>2758.8513546477402</v>
      </c>
      <c r="L548" s="15">
        <f t="shared" si="123"/>
        <v>26.848928155339813</v>
      </c>
      <c r="M548" s="17">
        <f t="shared" si="124"/>
        <v>256.09590633860876</v>
      </c>
      <c r="N548" s="36">
        <f t="shared" si="114"/>
        <v>12.878444602185997</v>
      </c>
      <c r="O548" s="18"/>
      <c r="P548" s="19">
        <f t="shared" si="115"/>
        <v>16.749313030943092</v>
      </c>
      <c r="Q548" s="19"/>
      <c r="R548" s="38">
        <f t="shared" si="116"/>
        <v>5.6769648712160482E-2</v>
      </c>
      <c r="S548" s="16">
        <f t="shared" si="125"/>
        <v>1.0046795518764049</v>
      </c>
      <c r="T548" s="16">
        <f t="shared" si="127"/>
        <v>7.5645831494976319</v>
      </c>
      <c r="U548" s="22">
        <f t="shared" si="117"/>
        <v>3.6643430275943745E-2</v>
      </c>
      <c r="V548" s="22">
        <f t="shared" si="118"/>
        <v>-8.4336202922336012E-3</v>
      </c>
      <c r="W548" s="22">
        <f t="shared" si="119"/>
        <v>4.5077050568177346E-2</v>
      </c>
      <c r="Z548" s="37"/>
      <c r="AA548" s="37"/>
    </row>
    <row r="549" spans="1:27">
      <c r="A549" s="61">
        <f t="shared" si="120"/>
        <v>5875</v>
      </c>
      <c r="B549" s="13">
        <v>1916.01</v>
      </c>
      <c r="C549" s="14">
        <v>9.33</v>
      </c>
      <c r="D549" s="15">
        <v>0.44080000000000003</v>
      </c>
      <c r="E549" s="14">
        <v>0.93420000000000003</v>
      </c>
      <c r="F549" s="14">
        <v>10.4</v>
      </c>
      <c r="G549" s="15">
        <f t="shared" si="128"/>
        <v>1916.0416666666258</v>
      </c>
      <c r="H549" s="16">
        <v>4.05</v>
      </c>
      <c r="I549" s="15">
        <f t="shared" si="121"/>
        <v>281.92254663461546</v>
      </c>
      <c r="J549" s="15">
        <f t="shared" si="122"/>
        <v>13.319556115384621</v>
      </c>
      <c r="K549" s="17">
        <f t="shared" si="126"/>
        <v>2699.6782389696459</v>
      </c>
      <c r="L549" s="15">
        <f t="shared" si="123"/>
        <v>28.228514798076937</v>
      </c>
      <c r="M549" s="17">
        <f t="shared" si="124"/>
        <v>270.31504939393824</v>
      </c>
      <c r="N549" s="36">
        <f t="shared" si="114"/>
        <v>12.543563692516182</v>
      </c>
      <c r="O549" s="18"/>
      <c r="P549" s="19">
        <f t="shared" si="115"/>
        <v>16.297027766820701</v>
      </c>
      <c r="Q549" s="19"/>
      <c r="R549" s="38">
        <f t="shared" si="116"/>
        <v>5.9986791585310735E-2</v>
      </c>
      <c r="S549" s="16">
        <f t="shared" si="125"/>
        <v>1.0021524623582816</v>
      </c>
      <c r="T549" s="16">
        <f t="shared" si="127"/>
        <v>7.5269052586847662</v>
      </c>
      <c r="U549" s="22">
        <f t="shared" si="117"/>
        <v>4.0882565660646408E-2</v>
      </c>
      <c r="V549" s="22">
        <f t="shared" si="118"/>
        <v>-7.5102573656017357E-3</v>
      </c>
      <c r="W549" s="22">
        <f t="shared" si="119"/>
        <v>4.8392823026248144E-2</v>
      </c>
      <c r="Z549" s="37"/>
      <c r="AA549" s="37"/>
    </row>
    <row r="550" spans="1:27">
      <c r="A550" s="61">
        <f t="shared" si="120"/>
        <v>5904</v>
      </c>
      <c r="B550" s="13">
        <v>1916.02</v>
      </c>
      <c r="C550" s="14">
        <v>9.1999999999999993</v>
      </c>
      <c r="D550" s="15">
        <v>0.45169999999999999</v>
      </c>
      <c r="E550" s="14">
        <v>0.98829999999999996</v>
      </c>
      <c r="F550" s="14">
        <v>10.4</v>
      </c>
      <c r="G550" s="15">
        <f t="shared" si="128"/>
        <v>1916.1249999999591</v>
      </c>
      <c r="H550" s="16">
        <f>H549*11/12+H561*1/12</f>
        <v>4.0649999999999995</v>
      </c>
      <c r="I550" s="15">
        <f t="shared" si="121"/>
        <v>277.99436538461543</v>
      </c>
      <c r="J550" s="15">
        <f t="shared" si="122"/>
        <v>13.648919004807698</v>
      </c>
      <c r="K550" s="17">
        <f t="shared" si="126"/>
        <v>2672.9539321435468</v>
      </c>
      <c r="L550" s="15">
        <f t="shared" si="123"/>
        <v>29.863242533653853</v>
      </c>
      <c r="M550" s="17">
        <f t="shared" si="124"/>
        <v>287.13917077581169</v>
      </c>
      <c r="N550" s="36">
        <f t="shared" si="114"/>
        <v>12.354652326458808</v>
      </c>
      <c r="O550" s="18"/>
      <c r="P550" s="19">
        <f t="shared" si="115"/>
        <v>16.034835612136863</v>
      </c>
      <c r="Q550" s="19"/>
      <c r="R550" s="38">
        <f t="shared" si="116"/>
        <v>6.1055799767671351E-2</v>
      </c>
      <c r="S550" s="16">
        <f t="shared" si="125"/>
        <v>1.002165815139745</v>
      </c>
      <c r="T550" s="16">
        <f t="shared" si="127"/>
        <v>7.5431066389284371</v>
      </c>
      <c r="U550" s="22">
        <f t="shared" si="117"/>
        <v>4.2503961003233171E-2</v>
      </c>
      <c r="V550" s="22">
        <f t="shared" si="118"/>
        <v>-7.1870378425568093E-3</v>
      </c>
      <c r="W550" s="22">
        <f t="shared" si="119"/>
        <v>4.969099884578998E-2</v>
      </c>
      <c r="Z550" s="37"/>
      <c r="AA550" s="37"/>
    </row>
    <row r="551" spans="1:27">
      <c r="A551" s="61">
        <f t="shared" si="120"/>
        <v>5935</v>
      </c>
      <c r="B551" s="13">
        <v>1916.03</v>
      </c>
      <c r="C551" s="14">
        <v>9.17</v>
      </c>
      <c r="D551" s="15">
        <v>0.46250000000000002</v>
      </c>
      <c r="E551" s="14">
        <v>1.042</v>
      </c>
      <c r="F551" s="14">
        <v>10.5</v>
      </c>
      <c r="G551" s="15">
        <f t="shared" si="128"/>
        <v>1916.2083333332923</v>
      </c>
      <c r="H551" s="16">
        <f>H549*10/12+H561*2/12</f>
        <v>4.08</v>
      </c>
      <c r="I551" s="15">
        <f t="shared" si="121"/>
        <v>274.44893000000008</v>
      </c>
      <c r="J551" s="15">
        <f t="shared" si="122"/>
        <v>13.842162500000004</v>
      </c>
      <c r="K551" s="17">
        <f t="shared" si="126"/>
        <v>2649.955275726018</v>
      </c>
      <c r="L551" s="15">
        <f t="shared" si="123"/>
        <v>31.186018000000011</v>
      </c>
      <c r="M551" s="17">
        <f t="shared" si="124"/>
        <v>301.11814583495214</v>
      </c>
      <c r="N551" s="36">
        <f t="shared" si="114"/>
        <v>12.177052795748493</v>
      </c>
      <c r="O551" s="18"/>
      <c r="P551" s="19">
        <f t="shared" si="115"/>
        <v>15.786513243251866</v>
      </c>
      <c r="Q551" s="19"/>
      <c r="R551" s="38">
        <f t="shared" si="116"/>
        <v>6.3063591449976864E-2</v>
      </c>
      <c r="S551" s="16">
        <f t="shared" si="125"/>
        <v>1.0021791670939835</v>
      </c>
      <c r="T551" s="16">
        <f t="shared" si="127"/>
        <v>7.4874489124069044</v>
      </c>
      <c r="U551" s="22">
        <f t="shared" si="117"/>
        <v>3.7131876005485953E-2</v>
      </c>
      <c r="V551" s="22">
        <f t="shared" si="118"/>
        <v>-5.3591637132331948E-3</v>
      </c>
      <c r="W551" s="22">
        <f t="shared" si="119"/>
        <v>4.2491039718719148E-2</v>
      </c>
      <c r="Z551" s="37"/>
      <c r="AA551" s="37"/>
    </row>
    <row r="552" spans="1:27">
      <c r="A552" s="61">
        <f t="shared" si="120"/>
        <v>5965</v>
      </c>
      <c r="B552" s="13">
        <v>1916.04</v>
      </c>
      <c r="C552" s="14">
        <v>9.07</v>
      </c>
      <c r="D552" s="15">
        <v>0.4733</v>
      </c>
      <c r="E552" s="14">
        <v>1.097</v>
      </c>
      <c r="F552" s="14">
        <v>10.6</v>
      </c>
      <c r="G552" s="15">
        <f t="shared" si="128"/>
        <v>1916.2916666666256</v>
      </c>
      <c r="H552" s="16">
        <f>H549*9/12+H561*3/12</f>
        <v>4.0949999999999998</v>
      </c>
      <c r="I552" s="15">
        <f t="shared" si="121"/>
        <v>268.89512405660389</v>
      </c>
      <c r="J552" s="15">
        <f t="shared" si="122"/>
        <v>14.03175989150944</v>
      </c>
      <c r="K552" s="17">
        <f t="shared" si="126"/>
        <v>2607.6205894607965</v>
      </c>
      <c r="L552" s="15">
        <f t="shared" si="123"/>
        <v>32.522376084905673</v>
      </c>
      <c r="M552" s="17">
        <f t="shared" si="124"/>
        <v>315.38696655330693</v>
      </c>
      <c r="N552" s="36">
        <f t="shared" si="114"/>
        <v>11.906481776593195</v>
      </c>
      <c r="O552" s="18"/>
      <c r="P552" s="19">
        <f t="shared" si="115"/>
        <v>15.418161727089226</v>
      </c>
      <c r="Q552" s="19"/>
      <c r="R552" s="38">
        <f t="shared" si="116"/>
        <v>6.5748722644587351E-2</v>
      </c>
      <c r="S552" s="16">
        <f t="shared" si="125"/>
        <v>1.0021925182219196</v>
      </c>
      <c r="T552" s="16">
        <f t="shared" si="127"/>
        <v>7.4329750758768292</v>
      </c>
      <c r="U552" s="22">
        <f t="shared" si="117"/>
        <v>3.5755982327786873E-2</v>
      </c>
      <c r="V552" s="22">
        <f t="shared" si="118"/>
        <v>-4.6561790108334833E-3</v>
      </c>
      <c r="W552" s="22">
        <f t="shared" si="119"/>
        <v>4.0412161338620356E-2</v>
      </c>
      <c r="Z552" s="37"/>
      <c r="AA552" s="37"/>
    </row>
    <row r="553" spans="1:27">
      <c r="A553" s="61">
        <f t="shared" si="120"/>
        <v>5996</v>
      </c>
      <c r="B553" s="13">
        <v>1916.05</v>
      </c>
      <c r="C553" s="14">
        <v>9.27</v>
      </c>
      <c r="D553" s="15">
        <v>0.48420000000000002</v>
      </c>
      <c r="E553" s="14">
        <v>1.151</v>
      </c>
      <c r="F553" s="14">
        <v>10.7</v>
      </c>
      <c r="G553" s="15">
        <f t="shared" si="128"/>
        <v>1916.3749999999588</v>
      </c>
      <c r="H553" s="16">
        <f>H549*8/12+H561*4/12</f>
        <v>4.1099999999999994</v>
      </c>
      <c r="I553" s="15">
        <f t="shared" si="121"/>
        <v>272.2560014018693</v>
      </c>
      <c r="J553" s="15">
        <f t="shared" si="122"/>
        <v>14.220750364485987</v>
      </c>
      <c r="K553" s="17">
        <f t="shared" si="126"/>
        <v>2651.7050125597907</v>
      </c>
      <c r="L553" s="15">
        <f t="shared" si="123"/>
        <v>33.804385934579457</v>
      </c>
      <c r="M553" s="17">
        <f t="shared" si="124"/>
        <v>329.24622108482413</v>
      </c>
      <c r="N553" s="36">
        <f t="shared" si="114"/>
        <v>12.02625667190517</v>
      </c>
      <c r="O553" s="18"/>
      <c r="P553" s="19">
        <f t="shared" si="115"/>
        <v>15.553193893472109</v>
      </c>
      <c r="Q553" s="19"/>
      <c r="R553" s="38">
        <f t="shared" si="116"/>
        <v>6.4579620295514978E-2</v>
      </c>
      <c r="S553" s="16">
        <f t="shared" si="125"/>
        <v>1.002205868524475</v>
      </c>
      <c r="T553" s="16">
        <f t="shared" si="127"/>
        <v>7.3796526446020456</v>
      </c>
      <c r="U553" s="22">
        <f t="shared" si="117"/>
        <v>3.5794006515664556E-2</v>
      </c>
      <c r="V553" s="22">
        <f t="shared" si="118"/>
        <v>-2.8482834417464797E-3</v>
      </c>
      <c r="W553" s="22">
        <f t="shared" si="119"/>
        <v>3.8642289957411036E-2</v>
      </c>
      <c r="Z553" s="37"/>
      <c r="AA553" s="37"/>
    </row>
    <row r="554" spans="1:27">
      <c r="A554" s="61">
        <f t="shared" si="120"/>
        <v>6026</v>
      </c>
      <c r="B554" s="13">
        <v>1916.06</v>
      </c>
      <c r="C554" s="14">
        <v>9.36</v>
      </c>
      <c r="D554" s="15">
        <v>0.495</v>
      </c>
      <c r="E554" s="14">
        <v>1.2050000000000001</v>
      </c>
      <c r="F554" s="14">
        <v>10.8</v>
      </c>
      <c r="G554" s="15">
        <f t="shared" si="128"/>
        <v>1916.4583333332921</v>
      </c>
      <c r="H554" s="16">
        <f>H549*7/12+H561*5/12</f>
        <v>4.125</v>
      </c>
      <c r="I554" s="15">
        <f t="shared" si="121"/>
        <v>272.35390000000007</v>
      </c>
      <c r="J554" s="15">
        <f t="shared" si="122"/>
        <v>14.403331250000006</v>
      </c>
      <c r="K554" s="17">
        <f t="shared" si="126"/>
        <v>2664.3489224280502</v>
      </c>
      <c r="L554" s="15">
        <f t="shared" si="123"/>
        <v>35.062654861111128</v>
      </c>
      <c r="M554" s="17">
        <f t="shared" si="124"/>
        <v>343.00645849634628</v>
      </c>
      <c r="N554" s="36">
        <f t="shared" si="114"/>
        <v>11.995961222946589</v>
      </c>
      <c r="O554" s="18"/>
      <c r="P554" s="19">
        <f t="shared" si="115"/>
        <v>15.493035511158208</v>
      </c>
      <c r="Q554" s="19"/>
      <c r="R554" s="38">
        <f t="shared" si="116"/>
        <v>6.5591255170429991E-2</v>
      </c>
      <c r="S554" s="16">
        <f t="shared" si="125"/>
        <v>1.0022192180025706</v>
      </c>
      <c r="T554" s="16">
        <f t="shared" si="127"/>
        <v>7.3274503437581417</v>
      </c>
      <c r="U554" s="22">
        <f t="shared" si="117"/>
        <v>4.1171911916072501E-2</v>
      </c>
      <c r="V554" s="22">
        <f t="shared" si="118"/>
        <v>-1.0460409510723023E-3</v>
      </c>
      <c r="W554" s="22">
        <f t="shared" si="119"/>
        <v>4.2217952867144803E-2</v>
      </c>
      <c r="Z554" s="37"/>
      <c r="AA554" s="37"/>
    </row>
    <row r="555" spans="1:27">
      <c r="A555" s="61">
        <f t="shared" si="120"/>
        <v>6057</v>
      </c>
      <c r="B555" s="13">
        <v>1916.07</v>
      </c>
      <c r="C555" s="14">
        <v>9.23</v>
      </c>
      <c r="D555" s="15">
        <v>0.50580000000000003</v>
      </c>
      <c r="E555" s="14">
        <v>1.2589999999999999</v>
      </c>
      <c r="F555" s="14">
        <v>10.8</v>
      </c>
      <c r="G555" s="15">
        <f t="shared" si="128"/>
        <v>1916.5416666666254</v>
      </c>
      <c r="H555" s="16">
        <f>H549*6/12+H561*6/12</f>
        <v>4.1400000000000006</v>
      </c>
      <c r="I555" s="15">
        <f t="shared" si="121"/>
        <v>268.57120694444455</v>
      </c>
      <c r="J555" s="15">
        <f t="shared" si="122"/>
        <v>14.717585750000005</v>
      </c>
      <c r="K555" s="17">
        <f t="shared" si="126"/>
        <v>2639.3421860140224</v>
      </c>
      <c r="L555" s="15">
        <f t="shared" si="123"/>
        <v>36.63392736111112</v>
      </c>
      <c r="M555" s="17">
        <f t="shared" si="124"/>
        <v>360.01428084416614</v>
      </c>
      <c r="N555" s="36">
        <f t="shared" si="114"/>
        <v>11.791165275254558</v>
      </c>
      <c r="O555" s="18"/>
      <c r="P555" s="19">
        <f t="shared" si="115"/>
        <v>15.208320664732765</v>
      </c>
      <c r="Q555" s="19"/>
      <c r="R555" s="38">
        <f t="shared" si="116"/>
        <v>7.03645009627442E-2</v>
      </c>
      <c r="S555" s="16">
        <f t="shared" si="125"/>
        <v>1.0022325666571259</v>
      </c>
      <c r="T555" s="16">
        <f t="shared" si="127"/>
        <v>7.3437115534739528</v>
      </c>
      <c r="U555" s="22">
        <f t="shared" si="117"/>
        <v>4.8102474134000595E-2</v>
      </c>
      <c r="V555" s="22">
        <f t="shared" si="118"/>
        <v>3.9863792948291454E-4</v>
      </c>
      <c r="W555" s="22">
        <f t="shared" si="119"/>
        <v>4.770383620451768E-2</v>
      </c>
      <c r="Z555" s="37"/>
      <c r="AA555" s="37"/>
    </row>
    <row r="556" spans="1:27">
      <c r="A556" s="61">
        <f t="shared" si="120"/>
        <v>6088</v>
      </c>
      <c r="B556" s="13">
        <v>1916.08</v>
      </c>
      <c r="C556" s="14">
        <v>9.3000000000000007</v>
      </c>
      <c r="D556" s="15">
        <v>0.51670000000000005</v>
      </c>
      <c r="E556" s="14">
        <v>1.3129999999999999</v>
      </c>
      <c r="F556" s="14">
        <v>10.9</v>
      </c>
      <c r="G556" s="15">
        <f t="shared" si="128"/>
        <v>1916.6249999999586</v>
      </c>
      <c r="H556" s="16">
        <f>H549*5/12+H561*7/12</f>
        <v>4.1550000000000002</v>
      </c>
      <c r="I556" s="15">
        <f t="shared" si="121"/>
        <v>268.12539908256895</v>
      </c>
      <c r="J556" s="15">
        <f t="shared" si="122"/>
        <v>14.896816527522942</v>
      </c>
      <c r="K556" s="17">
        <f t="shared" si="126"/>
        <v>2647.1607587942244</v>
      </c>
      <c r="L556" s="15">
        <f t="shared" si="123"/>
        <v>37.854693440366987</v>
      </c>
      <c r="M556" s="17">
        <f t="shared" si="124"/>
        <v>373.7335565910555</v>
      </c>
      <c r="N556" s="36">
        <f t="shared" si="114"/>
        <v>11.732082638874171</v>
      </c>
      <c r="O556" s="18"/>
      <c r="P556" s="19">
        <f t="shared" si="115"/>
        <v>15.109356185858442</v>
      </c>
      <c r="Q556" s="19"/>
      <c r="R556" s="38">
        <f t="shared" si="116"/>
        <v>6.9255463374402929E-2</v>
      </c>
      <c r="S556" s="16">
        <f t="shared" si="125"/>
        <v>1.0022459144890594</v>
      </c>
      <c r="T556" s="16">
        <f t="shared" si="127"/>
        <v>7.292582962706434</v>
      </c>
      <c r="U556" s="22">
        <f t="shared" si="117"/>
        <v>5.2914948266491235E-2</v>
      </c>
      <c r="V556" s="22">
        <f t="shared" si="118"/>
        <v>2.2011150961964709E-3</v>
      </c>
      <c r="W556" s="22">
        <f t="shared" si="119"/>
        <v>5.0713833170294764E-2</v>
      </c>
      <c r="Z556" s="37"/>
      <c r="AA556" s="37"/>
    </row>
    <row r="557" spans="1:27">
      <c r="A557" s="61">
        <f t="shared" si="120"/>
        <v>6118</v>
      </c>
      <c r="B557" s="13">
        <v>1916.09</v>
      </c>
      <c r="C557" s="14">
        <v>9.68</v>
      </c>
      <c r="D557" s="15">
        <v>0.52749999999999997</v>
      </c>
      <c r="E557" s="14">
        <v>1.3680000000000001</v>
      </c>
      <c r="F557" s="14">
        <v>11.1</v>
      </c>
      <c r="G557" s="15">
        <f t="shared" si="128"/>
        <v>1916.7083333332919</v>
      </c>
      <c r="H557" s="16">
        <f>H549*4/12+H561*8/12</f>
        <v>4.17</v>
      </c>
      <c r="I557" s="15">
        <f t="shared" si="121"/>
        <v>274.05257297297305</v>
      </c>
      <c r="J557" s="15">
        <f t="shared" si="122"/>
        <v>14.934166554054061</v>
      </c>
      <c r="K557" s="17">
        <f t="shared" si="126"/>
        <v>2717.9657273044259</v>
      </c>
      <c r="L557" s="15">
        <f t="shared" si="123"/>
        <v>38.729743783783803</v>
      </c>
      <c r="M557" s="17">
        <f t="shared" si="124"/>
        <v>384.1092060901297</v>
      </c>
      <c r="N557" s="36">
        <f t="shared" si="114"/>
        <v>11.944552417504479</v>
      </c>
      <c r="O557" s="18"/>
      <c r="P557" s="19">
        <f t="shared" si="115"/>
        <v>15.357396326406244</v>
      </c>
      <c r="Q557" s="19"/>
      <c r="R557" s="38">
        <f t="shared" si="116"/>
        <v>6.8308113769912318E-2</v>
      </c>
      <c r="S557" s="16">
        <f t="shared" si="125"/>
        <v>1.0022592614992878</v>
      </c>
      <c r="T557" s="16">
        <f t="shared" si="127"/>
        <v>7.1772684807973866</v>
      </c>
      <c r="U557" s="22">
        <f t="shared" si="117"/>
        <v>5.1564873103982167E-2</v>
      </c>
      <c r="V557" s="22">
        <f t="shared" si="118"/>
        <v>3.7529242849765332E-3</v>
      </c>
      <c r="W557" s="22">
        <f t="shared" si="119"/>
        <v>4.7811948819005634E-2</v>
      </c>
      <c r="Z557" s="37"/>
      <c r="AA557" s="37"/>
    </row>
    <row r="558" spans="1:27">
      <c r="A558" s="61">
        <f t="shared" si="120"/>
        <v>5844</v>
      </c>
      <c r="B558" s="13">
        <v>1916.1</v>
      </c>
      <c r="C558" s="14">
        <v>9.98</v>
      </c>
      <c r="D558" s="15">
        <v>0.5383</v>
      </c>
      <c r="E558" s="14">
        <v>1.4219999999999999</v>
      </c>
      <c r="F558" s="14">
        <v>11.3</v>
      </c>
      <c r="G558" s="15">
        <f t="shared" si="128"/>
        <v>1916.7916666666251</v>
      </c>
      <c r="H558" s="16">
        <f>H549*3/12+H561*9/12</f>
        <v>4.1850000000000005</v>
      </c>
      <c r="I558" s="15">
        <f t="shared" si="121"/>
        <v>277.54512477876114</v>
      </c>
      <c r="J558" s="15">
        <f t="shared" si="122"/>
        <v>14.970194455752218</v>
      </c>
      <c r="K558" s="17">
        <f t="shared" si="126"/>
        <v>2764.976205103233</v>
      </c>
      <c r="L558" s="15">
        <f t="shared" si="123"/>
        <v>39.546008761061955</v>
      </c>
      <c r="M558" s="17">
        <f t="shared" si="124"/>
        <v>393.96755146861693</v>
      </c>
      <c r="N558" s="36">
        <f t="shared" si="114"/>
        <v>12.045741763370804</v>
      </c>
      <c r="O558" s="18"/>
      <c r="P558" s="19">
        <f t="shared" si="115"/>
        <v>15.460165685093649</v>
      </c>
      <c r="Q558" s="19"/>
      <c r="R558" s="38">
        <f t="shared" si="116"/>
        <v>6.7031488912358411E-2</v>
      </c>
      <c r="S558" s="16">
        <f t="shared" si="125"/>
        <v>1.0022726076887278</v>
      </c>
      <c r="T558" s="16">
        <f t="shared" si="127"/>
        <v>7.0661655096744918</v>
      </c>
      <c r="U558" s="22">
        <f t="shared" si="117"/>
        <v>4.7229253159363438E-2</v>
      </c>
      <c r="V558" s="22">
        <f t="shared" si="118"/>
        <v>5.2743940980803927E-3</v>
      </c>
      <c r="W558" s="22">
        <f t="shared" si="119"/>
        <v>4.1954859061283045E-2</v>
      </c>
      <c r="Z558" s="37"/>
      <c r="AA558" s="37"/>
    </row>
    <row r="559" spans="1:27">
      <c r="A559" s="61">
        <f t="shared" si="120"/>
        <v>6179</v>
      </c>
      <c r="B559" s="13">
        <v>1916.11</v>
      </c>
      <c r="C559" s="14">
        <v>10.210000000000001</v>
      </c>
      <c r="D559" s="15">
        <v>0.54920000000000002</v>
      </c>
      <c r="E559" s="14">
        <v>1.476</v>
      </c>
      <c r="F559" s="14">
        <v>11.5</v>
      </c>
      <c r="G559" s="15">
        <f t="shared" si="128"/>
        <v>1916.8749999999584</v>
      </c>
      <c r="H559" s="16">
        <f>H549*2/12+H561*10/12</f>
        <v>4.2</v>
      </c>
      <c r="I559" s="15">
        <f t="shared" si="121"/>
        <v>279.00334304347837</v>
      </c>
      <c r="J559" s="15">
        <f t="shared" si="122"/>
        <v>15.00770186086957</v>
      </c>
      <c r="K559" s="17">
        <f t="shared" si="126"/>
        <v>2791.962568808869</v>
      </c>
      <c r="L559" s="15">
        <f t="shared" si="123"/>
        <v>40.333881913043498</v>
      </c>
      <c r="M559" s="17">
        <f t="shared" si="124"/>
        <v>403.617703385102</v>
      </c>
      <c r="N559" s="36">
        <f t="shared" si="114"/>
        <v>12.053230403230508</v>
      </c>
      <c r="O559" s="18"/>
      <c r="P559" s="19">
        <f t="shared" si="115"/>
        <v>15.442014290555136</v>
      </c>
      <c r="Q559" s="19"/>
      <c r="R559" s="38">
        <f t="shared" si="116"/>
        <v>6.752161327959097E-2</v>
      </c>
      <c r="S559" s="16">
        <f t="shared" si="125"/>
        <v>1.0022859530582944</v>
      </c>
      <c r="T559" s="16">
        <f t="shared" si="127"/>
        <v>6.9590550164069658</v>
      </c>
      <c r="U559" s="22">
        <f t="shared" si="117"/>
        <v>4.7427884489694039E-2</v>
      </c>
      <c r="V559" s="22">
        <f t="shared" si="118"/>
        <v>6.7664898615287239E-3</v>
      </c>
      <c r="W559" s="22">
        <f t="shared" si="119"/>
        <v>4.0661394628165315E-2</v>
      </c>
      <c r="Z559" s="37"/>
      <c r="AA559" s="37"/>
    </row>
    <row r="560" spans="1:27">
      <c r="A560" s="61">
        <f t="shared" si="120"/>
        <v>6210</v>
      </c>
      <c r="B560" s="13">
        <v>1916.12</v>
      </c>
      <c r="C560" s="14">
        <v>9.8000000000000007</v>
      </c>
      <c r="D560" s="15">
        <v>0.56000000000000005</v>
      </c>
      <c r="E560" s="14">
        <v>1.53</v>
      </c>
      <c r="F560" s="14">
        <v>11.6</v>
      </c>
      <c r="G560" s="15">
        <f t="shared" si="128"/>
        <v>1916.9583333332916</v>
      </c>
      <c r="H560" s="16">
        <f>H549*1/12+H561*11/12</f>
        <v>4.2149999999999999</v>
      </c>
      <c r="I560" s="15">
        <f t="shared" si="121"/>
        <v>265.49087068965531</v>
      </c>
      <c r="J560" s="15">
        <f t="shared" si="122"/>
        <v>15.170906896551731</v>
      </c>
      <c r="K560" s="17">
        <f t="shared" si="126"/>
        <v>2669.3955786249139</v>
      </c>
      <c r="L560" s="15">
        <f t="shared" si="123"/>
        <v>41.449084913793122</v>
      </c>
      <c r="M560" s="17">
        <f t="shared" si="124"/>
        <v>416.75257503021612</v>
      </c>
      <c r="N560" s="36">
        <f t="shared" si="114"/>
        <v>11.413559188849497</v>
      </c>
      <c r="O560" s="18"/>
      <c r="P560" s="19">
        <f t="shared" si="115"/>
        <v>14.599793322642675</v>
      </c>
      <c r="Q560" s="19"/>
      <c r="R560" s="38">
        <f t="shared" si="116"/>
        <v>7.1812050346403089E-2</v>
      </c>
      <c r="S560" s="16">
        <f t="shared" si="125"/>
        <v>1.0022992976089014</v>
      </c>
      <c r="T560" s="16">
        <f t="shared" si="127"/>
        <v>6.9148340973536584</v>
      </c>
      <c r="U560" s="22">
        <f t="shared" si="117"/>
        <v>5.4958154235523526E-2</v>
      </c>
      <c r="V560" s="22">
        <f t="shared" si="118"/>
        <v>7.9327507617692472E-3</v>
      </c>
      <c r="W560" s="22">
        <f t="shared" si="119"/>
        <v>4.7025403473754279E-2</v>
      </c>
      <c r="Z560" s="37"/>
      <c r="AA560" s="37"/>
    </row>
    <row r="561" spans="1:27">
      <c r="A561" s="61">
        <f t="shared" si="120"/>
        <v>6241</v>
      </c>
      <c r="B561" s="13">
        <v>1917.01</v>
      </c>
      <c r="C561" s="14">
        <v>9.57</v>
      </c>
      <c r="D561" s="15">
        <v>0.57079999999999997</v>
      </c>
      <c r="E561" s="14">
        <v>1.5089999999999999</v>
      </c>
      <c r="F561" s="14">
        <v>11.7</v>
      </c>
      <c r="G561" s="15">
        <f t="shared" si="128"/>
        <v>1917.0416666666249</v>
      </c>
      <c r="H561" s="16">
        <v>4.2300000000000004</v>
      </c>
      <c r="I561" s="15">
        <f t="shared" si="121"/>
        <v>257.04406538461552</v>
      </c>
      <c r="J561" s="15">
        <f t="shared" si="122"/>
        <v>15.331322102564108</v>
      </c>
      <c r="K561" s="17">
        <f t="shared" si="126"/>
        <v>2597.3124304091407</v>
      </c>
      <c r="L561" s="15">
        <f t="shared" si="123"/>
        <v>40.530772692307707</v>
      </c>
      <c r="M561" s="17">
        <f t="shared" si="124"/>
        <v>409.54487539053213</v>
      </c>
      <c r="N561" s="36">
        <f t="shared" si="114"/>
        <v>10.992361427383432</v>
      </c>
      <c r="O561" s="18"/>
      <c r="P561" s="19">
        <f t="shared" si="115"/>
        <v>14.041135988701283</v>
      </c>
      <c r="Q561" s="19"/>
      <c r="R561" s="38">
        <f t="shared" si="116"/>
        <v>7.7000061756415786E-2</v>
      </c>
      <c r="S561" s="16">
        <f t="shared" si="125"/>
        <v>1.0012364045421127</v>
      </c>
      <c r="T561" s="16">
        <f t="shared" si="127"/>
        <v>6.8714963216044431</v>
      </c>
      <c r="U561" s="22">
        <f t="shared" si="117"/>
        <v>5.8801810018854095E-2</v>
      </c>
      <c r="V561" s="22">
        <f t="shared" si="118"/>
        <v>1.0236826164424118E-2</v>
      </c>
      <c r="W561" s="22">
        <f t="shared" si="119"/>
        <v>4.8564983854429977E-2</v>
      </c>
      <c r="Z561" s="37"/>
      <c r="AA561" s="37"/>
    </row>
    <row r="562" spans="1:27">
      <c r="A562" s="61">
        <f t="shared" si="120"/>
        <v>6269</v>
      </c>
      <c r="B562" s="13">
        <v>1917.02</v>
      </c>
      <c r="C562" s="14">
        <v>9.0299999999999994</v>
      </c>
      <c r="D562" s="15">
        <v>0.58169999999999999</v>
      </c>
      <c r="E562" s="14">
        <v>1.488</v>
      </c>
      <c r="F562" s="14">
        <v>12</v>
      </c>
      <c r="G562" s="15">
        <f t="shared" si="128"/>
        <v>1917.1249999999582</v>
      </c>
      <c r="H562" s="16">
        <f>H561*11/12+H573*1/12</f>
        <v>4.2583333333333329</v>
      </c>
      <c r="I562" s="15">
        <f t="shared" si="121"/>
        <v>236.47651125000007</v>
      </c>
      <c r="J562" s="15">
        <f t="shared" si="122"/>
        <v>15.233486887500007</v>
      </c>
      <c r="K562" s="17">
        <f t="shared" si="126"/>
        <v>2402.3140091423356</v>
      </c>
      <c r="L562" s="15">
        <f t="shared" si="123"/>
        <v>38.967558000000018</v>
      </c>
      <c r="M562" s="17">
        <f t="shared" si="124"/>
        <v>395.86303938026538</v>
      </c>
      <c r="N562" s="36">
        <f t="shared" si="114"/>
        <v>10.063187738735731</v>
      </c>
      <c r="O562" s="18"/>
      <c r="P562" s="19">
        <f t="shared" si="115"/>
        <v>12.842799550212728</v>
      </c>
      <c r="Q562" s="19"/>
      <c r="R562" s="38">
        <f t="shared" si="116"/>
        <v>8.5531669734137644E-2</v>
      </c>
      <c r="S562" s="16">
        <f t="shared" si="125"/>
        <v>1.0012630192103369</v>
      </c>
      <c r="T562" s="16">
        <f t="shared" si="127"/>
        <v>6.7079924640958959</v>
      </c>
      <c r="U562" s="22">
        <f t="shared" si="117"/>
        <v>7.0221134272459462E-2</v>
      </c>
      <c r="V562" s="22">
        <f t="shared" si="118"/>
        <v>1.3541894569252699E-2</v>
      </c>
      <c r="W562" s="22">
        <f t="shared" si="119"/>
        <v>5.6679239703206763E-2</v>
      </c>
      <c r="Z562" s="37"/>
      <c r="AA562" s="37"/>
    </row>
    <row r="563" spans="1:27">
      <c r="A563" s="61">
        <f t="shared" si="120"/>
        <v>6300</v>
      </c>
      <c r="B563" s="13">
        <v>1917.03</v>
      </c>
      <c r="C563" s="14">
        <v>9.31</v>
      </c>
      <c r="D563" s="15">
        <v>0.59250000000000003</v>
      </c>
      <c r="E563" s="14">
        <v>1.468</v>
      </c>
      <c r="F563" s="14">
        <v>12</v>
      </c>
      <c r="G563" s="15">
        <f t="shared" si="128"/>
        <v>1917.2083333332914</v>
      </c>
      <c r="H563" s="16">
        <f>H561*10/12+H573*2/12</f>
        <v>4.2866666666666671</v>
      </c>
      <c r="I563" s="15">
        <f t="shared" si="121"/>
        <v>243.8091162500001</v>
      </c>
      <c r="J563" s="15">
        <f t="shared" si="122"/>
        <v>15.516315937500005</v>
      </c>
      <c r="K563" s="17">
        <f t="shared" si="126"/>
        <v>2489.9399423384884</v>
      </c>
      <c r="L563" s="15">
        <f t="shared" si="123"/>
        <v>38.443800500000016</v>
      </c>
      <c r="M563" s="17">
        <f t="shared" si="124"/>
        <v>392.61351614961342</v>
      </c>
      <c r="N563" s="36">
        <f t="shared" si="114"/>
        <v>10.327157080107877</v>
      </c>
      <c r="O563" s="18"/>
      <c r="P563" s="19">
        <f t="shared" si="115"/>
        <v>13.170393039784479</v>
      </c>
      <c r="Q563" s="19"/>
      <c r="R563" s="38">
        <f t="shared" si="116"/>
        <v>8.3797745412941327E-2</v>
      </c>
      <c r="S563" s="16">
        <f t="shared" si="125"/>
        <v>1.0012896283886159</v>
      </c>
      <c r="T563" s="16">
        <f t="shared" si="127"/>
        <v>6.7164647874408443</v>
      </c>
      <c r="U563" s="22">
        <f t="shared" si="117"/>
        <v>6.9092717594199993E-2</v>
      </c>
      <c r="V563" s="22">
        <f t="shared" si="118"/>
        <v>1.4287155119889317E-2</v>
      </c>
      <c r="W563" s="22">
        <f t="shared" si="119"/>
        <v>5.4805562474310676E-2</v>
      </c>
      <c r="Z563" s="37"/>
      <c r="AA563" s="37"/>
    </row>
    <row r="564" spans="1:27">
      <c r="A564" s="61">
        <f t="shared" si="120"/>
        <v>6330</v>
      </c>
      <c r="B564" s="13">
        <v>1917.04</v>
      </c>
      <c r="C564" s="14">
        <v>9.17</v>
      </c>
      <c r="D564" s="15">
        <v>0.60329999999999995</v>
      </c>
      <c r="E564" s="14">
        <v>1.4470000000000001</v>
      </c>
      <c r="F564" s="14">
        <v>12.6</v>
      </c>
      <c r="G564" s="15">
        <f t="shared" si="128"/>
        <v>1917.2916666666247</v>
      </c>
      <c r="H564" s="16">
        <f>H561*9/12+H573*3/12</f>
        <v>4.3150000000000013</v>
      </c>
      <c r="I564" s="15">
        <f t="shared" si="121"/>
        <v>228.70744166666674</v>
      </c>
      <c r="J564" s="15">
        <f t="shared" si="122"/>
        <v>15.046804750000005</v>
      </c>
      <c r="K564" s="17">
        <f t="shared" si="126"/>
        <v>2348.5173138811319</v>
      </c>
      <c r="L564" s="15">
        <f t="shared" si="123"/>
        <v>36.089385833333353</v>
      </c>
      <c r="M564" s="17">
        <f t="shared" si="124"/>
        <v>370.58937330272613</v>
      </c>
      <c r="N564" s="36">
        <f t="shared" si="114"/>
        <v>9.6445311972812338</v>
      </c>
      <c r="O564" s="18"/>
      <c r="P564" s="19">
        <f t="shared" si="115"/>
        <v>12.294303251461306</v>
      </c>
      <c r="Q564" s="19"/>
      <c r="R564" s="38">
        <f t="shared" si="116"/>
        <v>9.5404891435485528E-2</v>
      </c>
      <c r="S564" s="16">
        <f t="shared" si="125"/>
        <v>1.0013162320884976</v>
      </c>
      <c r="T564" s="16">
        <f t="shared" si="127"/>
        <v>6.4048824105732063</v>
      </c>
      <c r="U564" s="22">
        <f t="shared" si="117"/>
        <v>7.8422141814086022E-2</v>
      </c>
      <c r="V564" s="22">
        <f t="shared" si="118"/>
        <v>1.94069207356935E-2</v>
      </c>
      <c r="W564" s="22">
        <f t="shared" si="119"/>
        <v>5.9015221078392521E-2</v>
      </c>
      <c r="Z564" s="37"/>
      <c r="AA564" s="37"/>
    </row>
    <row r="565" spans="1:27">
      <c r="A565" s="61">
        <f t="shared" si="120"/>
        <v>6361</v>
      </c>
      <c r="B565" s="13">
        <v>1917.05</v>
      </c>
      <c r="C565" s="14">
        <v>8.86</v>
      </c>
      <c r="D565" s="15">
        <v>0.61419999999999997</v>
      </c>
      <c r="E565" s="14">
        <v>1.4259999999999999</v>
      </c>
      <c r="F565" s="14">
        <v>12.8</v>
      </c>
      <c r="G565" s="15">
        <f t="shared" si="128"/>
        <v>1917.3749999999579</v>
      </c>
      <c r="H565" s="16">
        <f>H561*8/12+H573*4/12</f>
        <v>4.3433333333333337</v>
      </c>
      <c r="I565" s="15">
        <f t="shared" si="121"/>
        <v>217.52303671875006</v>
      </c>
      <c r="J565" s="15">
        <f t="shared" si="122"/>
        <v>15.079305773437506</v>
      </c>
      <c r="K565" s="17">
        <f t="shared" si="126"/>
        <v>2246.5722222032541</v>
      </c>
      <c r="L565" s="15">
        <f t="shared" si="123"/>
        <v>35.009915390625011</v>
      </c>
      <c r="M565" s="17">
        <f t="shared" si="124"/>
        <v>361.58148858485782</v>
      </c>
      <c r="N565" s="36">
        <f t="shared" si="114"/>
        <v>9.1389888133735777</v>
      </c>
      <c r="O565" s="18"/>
      <c r="P565" s="19">
        <f t="shared" si="115"/>
        <v>11.651154264223969</v>
      </c>
      <c r="Q565" s="19"/>
      <c r="R565" s="38">
        <f t="shared" si="116"/>
        <v>0.10030784408299681</v>
      </c>
      <c r="S565" s="16">
        <f t="shared" si="125"/>
        <v>1.0013428303215028</v>
      </c>
      <c r="T565" s="16">
        <f t="shared" si="127"/>
        <v>6.3131047110387266</v>
      </c>
      <c r="U565" s="22">
        <f t="shared" si="117"/>
        <v>8.6715488233132909E-2</v>
      </c>
      <c r="V565" s="22">
        <f t="shared" si="118"/>
        <v>2.0581622841253644E-2</v>
      </c>
      <c r="W565" s="22">
        <f t="shared" si="119"/>
        <v>6.6133865391879265E-2</v>
      </c>
      <c r="Z565" s="37"/>
      <c r="AA565" s="37"/>
    </row>
    <row r="566" spans="1:27">
      <c r="A566" s="61">
        <f t="shared" si="120"/>
        <v>6391</v>
      </c>
      <c r="B566" s="13">
        <v>1917.06</v>
      </c>
      <c r="C566" s="14">
        <v>9.0399999999999991</v>
      </c>
      <c r="D566" s="15">
        <v>0.625</v>
      </c>
      <c r="E566" s="14">
        <v>1.405</v>
      </c>
      <c r="F566" s="14">
        <v>13</v>
      </c>
      <c r="G566" s="15">
        <f t="shared" si="128"/>
        <v>1917.4583333332912</v>
      </c>
      <c r="H566" s="16">
        <f>H561*7/12+H573*5/12</f>
        <v>4.371666666666667</v>
      </c>
      <c r="I566" s="15">
        <f t="shared" si="121"/>
        <v>218.52774461538468</v>
      </c>
      <c r="J566" s="15">
        <f t="shared" si="122"/>
        <v>15.108389423076927</v>
      </c>
      <c r="K566" s="17">
        <f t="shared" si="126"/>
        <v>2269.9520731931334</v>
      </c>
      <c r="L566" s="15">
        <f t="shared" si="123"/>
        <v>33.96365942307694</v>
      </c>
      <c r="M566" s="17">
        <f t="shared" si="124"/>
        <v>352.79675473853467</v>
      </c>
      <c r="N566" s="36">
        <f t="shared" si="114"/>
        <v>9.1482202595395812</v>
      </c>
      <c r="O566" s="18"/>
      <c r="P566" s="19">
        <f t="shared" si="115"/>
        <v>11.666161646433123</v>
      </c>
      <c r="Q566" s="19"/>
      <c r="R566" s="38">
        <f t="shared" si="116"/>
        <v>0.1004467064754225</v>
      </c>
      <c r="S566" s="16">
        <f t="shared" si="125"/>
        <v>1.0013694230991275</v>
      </c>
      <c r="T566" s="16">
        <f t="shared" si="127"/>
        <v>6.2243270296295696</v>
      </c>
      <c r="U566" s="22">
        <f t="shared" si="117"/>
        <v>8.6187226223925162E-2</v>
      </c>
      <c r="V566" s="22">
        <f t="shared" si="118"/>
        <v>2.1151300928393457E-2</v>
      </c>
      <c r="W566" s="22">
        <f t="shared" si="119"/>
        <v>6.5035925295531705E-2</v>
      </c>
      <c r="Z566" s="37"/>
      <c r="AA566" s="37"/>
    </row>
    <row r="567" spans="1:27">
      <c r="A567" s="61">
        <f t="shared" si="120"/>
        <v>6422</v>
      </c>
      <c r="B567" s="13">
        <v>1917.07</v>
      </c>
      <c r="C567" s="14">
        <v>8.7899999999999991</v>
      </c>
      <c r="D567" s="15">
        <v>0.63580000000000003</v>
      </c>
      <c r="E567" s="14">
        <v>1.3839999999999999</v>
      </c>
      <c r="F567" s="14">
        <v>12.8</v>
      </c>
      <c r="G567" s="15">
        <f t="shared" si="128"/>
        <v>1917.5416666666245</v>
      </c>
      <c r="H567" s="16">
        <f>H561*6/12+H573*6/12</f>
        <v>4.4000000000000004</v>
      </c>
      <c r="I567" s="15">
        <f t="shared" si="121"/>
        <v>215.80445742187507</v>
      </c>
      <c r="J567" s="15">
        <f t="shared" si="122"/>
        <v>15.609610242187506</v>
      </c>
      <c r="K567" s="17">
        <f t="shared" si="126"/>
        <v>2255.1760280632971</v>
      </c>
      <c r="L567" s="15">
        <f t="shared" si="123"/>
        <v>33.97876781250001</v>
      </c>
      <c r="M567" s="17">
        <f t="shared" si="124"/>
        <v>355.08118576104698</v>
      </c>
      <c r="N567" s="36">
        <f t="shared" si="114"/>
        <v>9.0034723772288032</v>
      </c>
      <c r="O567" s="18"/>
      <c r="P567" s="19">
        <f t="shared" si="115"/>
        <v>11.489562693980311</v>
      </c>
      <c r="Q567" s="19"/>
      <c r="R567" s="38">
        <f t="shared" si="116"/>
        <v>0.10031754123277209</v>
      </c>
      <c r="S567" s="16">
        <f t="shared" si="125"/>
        <v>1.0013960104328399</v>
      </c>
      <c r="T567" s="16">
        <f t="shared" si="127"/>
        <v>6.3302390600723495</v>
      </c>
      <c r="U567" s="22">
        <f t="shared" si="117"/>
        <v>9.1595640648146404E-2</v>
      </c>
      <c r="V567" s="22">
        <f t="shared" si="118"/>
        <v>2.1474629807934686E-2</v>
      </c>
      <c r="W567" s="22">
        <f t="shared" si="119"/>
        <v>7.0121010840211717E-2</v>
      </c>
      <c r="Z567" s="37"/>
      <c r="AA567" s="37"/>
    </row>
    <row r="568" spans="1:27">
      <c r="A568" s="61">
        <f t="shared" si="120"/>
        <v>6453</v>
      </c>
      <c r="B568" s="13">
        <v>1917.08</v>
      </c>
      <c r="C568" s="14">
        <v>8.5299999999999994</v>
      </c>
      <c r="D568" s="15">
        <v>0.64670000000000005</v>
      </c>
      <c r="E568" s="14">
        <v>1.363</v>
      </c>
      <c r="F568" s="14">
        <v>13</v>
      </c>
      <c r="G568" s="15">
        <f t="shared" si="128"/>
        <v>1917.6249999999577</v>
      </c>
      <c r="H568" s="16">
        <f>H561*5/12+H573*7/12</f>
        <v>4.4283333333333337</v>
      </c>
      <c r="I568" s="15">
        <f t="shared" si="121"/>
        <v>206.19929884615391</v>
      </c>
      <c r="J568" s="15">
        <f t="shared" si="122"/>
        <v>15.632952703846161</v>
      </c>
      <c r="K568" s="17">
        <f t="shared" si="126"/>
        <v>2168.4150690577999</v>
      </c>
      <c r="L568" s="15">
        <f t="shared" si="123"/>
        <v>32.948375653846171</v>
      </c>
      <c r="M568" s="17">
        <f t="shared" si="124"/>
        <v>346.48883225390171</v>
      </c>
      <c r="N568" s="36">
        <f t="shared" si="114"/>
        <v>8.5726804667537806</v>
      </c>
      <c r="O568" s="18"/>
      <c r="P568" s="19">
        <f t="shared" si="115"/>
        <v>10.950858128288111</v>
      </c>
      <c r="Q568" s="19"/>
      <c r="R568" s="38">
        <f t="shared" si="116"/>
        <v>0.10721879004303458</v>
      </c>
      <c r="S568" s="16">
        <f t="shared" si="125"/>
        <v>1.0014225923340829</v>
      </c>
      <c r="T568" s="16">
        <f t="shared" si="127"/>
        <v>6.2415518915373109</v>
      </c>
      <c r="U568" s="22">
        <f t="shared" si="117"/>
        <v>0.10264761118331611</v>
      </c>
      <c r="V568" s="22">
        <f t="shared" si="118"/>
        <v>2.3801300523448754E-2</v>
      </c>
      <c r="W568" s="22">
        <f t="shared" si="119"/>
        <v>7.8846310659867358E-2</v>
      </c>
      <c r="Z568" s="37"/>
      <c r="AA568" s="37"/>
    </row>
    <row r="569" spans="1:27">
      <c r="A569" s="61">
        <f t="shared" si="120"/>
        <v>6483</v>
      </c>
      <c r="B569" s="13">
        <v>1917.09</v>
      </c>
      <c r="C569" s="14">
        <v>8.1199999999999992</v>
      </c>
      <c r="D569" s="15">
        <v>0.65749999999999997</v>
      </c>
      <c r="E569" s="14">
        <v>1.343</v>
      </c>
      <c r="F569" s="14">
        <v>13.3</v>
      </c>
      <c r="G569" s="15">
        <f t="shared" si="128"/>
        <v>1917.708333333291</v>
      </c>
      <c r="H569" s="16">
        <f>H561*4/12+H573*8/12</f>
        <v>4.456666666666667</v>
      </c>
      <c r="I569" s="15">
        <f t="shared" si="121"/>
        <v>191.8606421052632</v>
      </c>
      <c r="J569" s="15">
        <f t="shared" si="122"/>
        <v>15.535513815789479</v>
      </c>
      <c r="K569" s="17">
        <f t="shared" si="126"/>
        <v>2031.2425730795831</v>
      </c>
      <c r="L569" s="15">
        <f t="shared" si="123"/>
        <v>31.732616052631588</v>
      </c>
      <c r="M569" s="17">
        <f t="shared" si="124"/>
        <v>335.95551424210345</v>
      </c>
      <c r="N569" s="36">
        <f t="shared" si="114"/>
        <v>7.9508232642170622</v>
      </c>
      <c r="O569" s="18"/>
      <c r="P569" s="19">
        <f t="shared" si="115"/>
        <v>10.172312597694521</v>
      </c>
      <c r="Q569" s="19"/>
      <c r="R569" s="38">
        <f t="shared" si="116"/>
        <v>0.11842264421516829</v>
      </c>
      <c r="S569" s="16">
        <f t="shared" si="125"/>
        <v>1.0014491688142735</v>
      </c>
      <c r="T569" s="16">
        <f t="shared" si="127"/>
        <v>6.1094439082964591</v>
      </c>
      <c r="U569" s="22">
        <f t="shared" si="117"/>
        <v>0.11578614421476363</v>
      </c>
      <c r="V569" s="22">
        <f t="shared" si="118"/>
        <v>2.5691002334874646E-2</v>
      </c>
      <c r="W569" s="22">
        <f t="shared" si="119"/>
        <v>9.0095141879888985E-2</v>
      </c>
      <c r="Z569" s="37"/>
      <c r="AA569" s="37"/>
    </row>
    <row r="570" spans="1:27">
      <c r="A570" s="61">
        <f t="shared" si="120"/>
        <v>6210</v>
      </c>
      <c r="B570" s="13">
        <v>1917.1</v>
      </c>
      <c r="C570" s="14">
        <v>7.68</v>
      </c>
      <c r="D570" s="15">
        <v>0.66830000000000001</v>
      </c>
      <c r="E570" s="14">
        <v>1.3220000000000001</v>
      </c>
      <c r="F570" s="14">
        <v>13.5</v>
      </c>
      <c r="G570" s="15">
        <f t="shared" si="128"/>
        <v>1917.7916666666242</v>
      </c>
      <c r="H570" s="16">
        <f>H561*3/12+H573*9/12</f>
        <v>4.4850000000000003</v>
      </c>
      <c r="I570" s="15">
        <f t="shared" si="121"/>
        <v>178.77589333333341</v>
      </c>
      <c r="J570" s="15">
        <f t="shared" si="122"/>
        <v>15.55676165555556</v>
      </c>
      <c r="K570" s="17">
        <f t="shared" si="126"/>
        <v>1906.438433368171</v>
      </c>
      <c r="L570" s="15">
        <f t="shared" si="123"/>
        <v>30.773662888888904</v>
      </c>
      <c r="M570" s="17">
        <f t="shared" si="124"/>
        <v>328.16557407717738</v>
      </c>
      <c r="N570" s="36">
        <f t="shared" si="114"/>
        <v>7.3871337111081452</v>
      </c>
      <c r="O570" s="18"/>
      <c r="P570" s="19">
        <f t="shared" si="115"/>
        <v>9.4718247309048547</v>
      </c>
      <c r="Q570" s="19"/>
      <c r="R570" s="38">
        <f t="shared" si="116"/>
        <v>0.1282208558476027</v>
      </c>
      <c r="S570" s="16">
        <f t="shared" si="125"/>
        <v>1.001475739884802</v>
      </c>
      <c r="T570" s="16">
        <f t="shared" si="127"/>
        <v>6.0276560790826803</v>
      </c>
      <c r="U570" s="22">
        <f t="shared" si="117"/>
        <v>0.12092534378923592</v>
      </c>
      <c r="V570" s="22">
        <f t="shared" si="118"/>
        <v>2.6774482831725788E-2</v>
      </c>
      <c r="W570" s="22">
        <f t="shared" si="119"/>
        <v>9.415086095751013E-2</v>
      </c>
      <c r="Z570" s="37"/>
      <c r="AA570" s="37"/>
    </row>
    <row r="571" spans="1:27">
      <c r="A571" s="61">
        <f t="shared" si="120"/>
        <v>6544</v>
      </c>
      <c r="B571" s="13">
        <v>1917.11</v>
      </c>
      <c r="C571" s="14">
        <v>7.04</v>
      </c>
      <c r="D571" s="15">
        <v>0.67920000000000003</v>
      </c>
      <c r="E571" s="14">
        <v>1.3009999999999999</v>
      </c>
      <c r="F571" s="14">
        <v>13.5</v>
      </c>
      <c r="G571" s="15">
        <f t="shared" si="128"/>
        <v>1917.8749999999575</v>
      </c>
      <c r="H571" s="16">
        <f>H561*2/12+H573*10/12</f>
        <v>4.5133333333333336</v>
      </c>
      <c r="I571" s="15">
        <f t="shared" si="121"/>
        <v>163.87790222222227</v>
      </c>
      <c r="J571" s="15">
        <f t="shared" si="122"/>
        <v>15.810493066666673</v>
      </c>
      <c r="K571" s="17">
        <f t="shared" si="126"/>
        <v>1761.618618000073</v>
      </c>
      <c r="L571" s="15">
        <f t="shared" si="123"/>
        <v>30.284822555555568</v>
      </c>
      <c r="M571" s="17">
        <f t="shared" si="124"/>
        <v>325.54912244575218</v>
      </c>
      <c r="N571" s="36">
        <f t="shared" si="114"/>
        <v>6.7530136047743063</v>
      </c>
      <c r="O571" s="18"/>
      <c r="P571" s="19">
        <f t="shared" si="115"/>
        <v>8.6855669996580573</v>
      </c>
      <c r="Q571" s="19"/>
      <c r="R571" s="38">
        <f t="shared" si="116"/>
        <v>0.14498243667172833</v>
      </c>
      <c r="S571" s="16">
        <f t="shared" si="125"/>
        <v>1.0015023055570336</v>
      </c>
      <c r="T571" s="16">
        <f t="shared" si="127"/>
        <v>6.0365513315704522</v>
      </c>
      <c r="U571" s="22">
        <f t="shared" si="117"/>
        <v>0.13343864585591159</v>
      </c>
      <c r="V571" s="22">
        <f t="shared" si="118"/>
        <v>2.7507078840413479E-2</v>
      </c>
      <c r="W571" s="22">
        <f t="shared" si="119"/>
        <v>0.10593156701549811</v>
      </c>
      <c r="Z571" s="37"/>
      <c r="AA571" s="37"/>
    </row>
    <row r="572" spans="1:27">
      <c r="A572" s="61">
        <f t="shared" si="120"/>
        <v>6575</v>
      </c>
      <c r="B572" s="13">
        <v>1917.12</v>
      </c>
      <c r="C572" s="14">
        <v>6.8</v>
      </c>
      <c r="D572" s="15">
        <v>0.69</v>
      </c>
      <c r="E572" s="14">
        <v>1.28</v>
      </c>
      <c r="F572" s="14">
        <v>13.7</v>
      </c>
      <c r="G572" s="15">
        <f t="shared" si="128"/>
        <v>1917.9583333332907</v>
      </c>
      <c r="H572" s="16">
        <f>H561*1/12+H573*11/12</f>
        <v>4.541666666666667</v>
      </c>
      <c r="I572" s="15">
        <f t="shared" si="121"/>
        <v>155.98033576642342</v>
      </c>
      <c r="J572" s="15">
        <f t="shared" si="122"/>
        <v>15.82741642335767</v>
      </c>
      <c r="K572" s="17">
        <f t="shared" si="126"/>
        <v>1690.9012689182696</v>
      </c>
      <c r="L572" s="15">
        <f t="shared" si="123"/>
        <v>29.361004379562058</v>
      </c>
      <c r="M572" s="17">
        <f t="shared" si="124"/>
        <v>318.28729767873313</v>
      </c>
      <c r="N572" s="36">
        <f t="shared" si="114"/>
        <v>6.4125938981198196</v>
      </c>
      <c r="O572" s="18"/>
      <c r="P572" s="19">
        <f t="shared" si="115"/>
        <v>8.2763996429386602</v>
      </c>
      <c r="Q572" s="19"/>
      <c r="R572" s="38">
        <f t="shared" si="116"/>
        <v>0.15633999923668374</v>
      </c>
      <c r="S572" s="16">
        <f t="shared" si="125"/>
        <v>1.0015288658423072</v>
      </c>
      <c r="T572" s="16">
        <f t="shared" si="127"/>
        <v>5.957362848791683</v>
      </c>
      <c r="U572" s="22">
        <f t="shared" si="117"/>
        <v>0.14115126304508907</v>
      </c>
      <c r="V572" s="22">
        <f t="shared" si="118"/>
        <v>2.9157305756109198E-2</v>
      </c>
      <c r="W572" s="22">
        <f t="shared" si="119"/>
        <v>0.11199395728897987</v>
      </c>
      <c r="Z572" s="37"/>
      <c r="AA572" s="37"/>
    </row>
    <row r="573" spans="1:27">
      <c r="A573" s="61">
        <f t="shared" si="120"/>
        <v>6606</v>
      </c>
      <c r="B573" s="13">
        <v>1918.01</v>
      </c>
      <c r="C573" s="14">
        <v>7.21</v>
      </c>
      <c r="D573" s="15">
        <v>0.68</v>
      </c>
      <c r="E573" s="14">
        <v>1.256</v>
      </c>
      <c r="F573" s="14">
        <v>14</v>
      </c>
      <c r="G573" s="15">
        <f t="shared" si="128"/>
        <v>1918.041666666624</v>
      </c>
      <c r="H573" s="16">
        <v>4.57</v>
      </c>
      <c r="I573" s="15">
        <f t="shared" si="121"/>
        <v>161.84106750000007</v>
      </c>
      <c r="J573" s="15">
        <f t="shared" si="122"/>
        <v>15.263790000000006</v>
      </c>
      <c r="K573" s="17">
        <f t="shared" si="126"/>
        <v>1768.2232947308489</v>
      </c>
      <c r="L573" s="15">
        <f t="shared" si="123"/>
        <v>28.193118000000009</v>
      </c>
      <c r="M573" s="17">
        <f t="shared" si="124"/>
        <v>308.02891236920192</v>
      </c>
      <c r="N573" s="36">
        <f t="shared" si="114"/>
        <v>6.6406460286553513</v>
      </c>
      <c r="O573" s="18"/>
      <c r="P573" s="19">
        <f t="shared" si="115"/>
        <v>8.5957930734445256</v>
      </c>
      <c r="Q573" s="19"/>
      <c r="R573" s="38">
        <f t="shared" si="116"/>
        <v>0.15411544909528269</v>
      </c>
      <c r="S573" s="16">
        <f t="shared" si="125"/>
        <v>1.0042728992704246</v>
      </c>
      <c r="T573" s="16">
        <f t="shared" si="127"/>
        <v>5.8386179104179705</v>
      </c>
      <c r="U573" s="22">
        <f t="shared" si="117"/>
        <v>0.13693373732090253</v>
      </c>
      <c r="V573" s="22">
        <f t="shared" si="118"/>
        <v>3.1524590147336218E-2</v>
      </c>
      <c r="W573" s="22">
        <f t="shared" si="119"/>
        <v>0.10540914717356631</v>
      </c>
      <c r="Z573" s="37"/>
      <c r="AA573" s="37"/>
    </row>
    <row r="574" spans="1:27">
      <c r="A574" s="61">
        <f t="shared" si="120"/>
        <v>6634</v>
      </c>
      <c r="B574" s="13">
        <v>1918.02</v>
      </c>
      <c r="C574" s="14">
        <v>7.43</v>
      </c>
      <c r="D574" s="15">
        <v>0.67</v>
      </c>
      <c r="E574" s="14">
        <v>1.232</v>
      </c>
      <c r="F574" s="14">
        <v>14.1</v>
      </c>
      <c r="G574" s="15">
        <f t="shared" si="128"/>
        <v>1918.1249999999573</v>
      </c>
      <c r="H574" s="16">
        <f>H573*11/12+H585*1/12</f>
        <v>4.5641666666666669</v>
      </c>
      <c r="I574" s="15">
        <f t="shared" si="121"/>
        <v>165.59652021276602</v>
      </c>
      <c r="J574" s="15">
        <f t="shared" si="122"/>
        <v>14.932660638297881</v>
      </c>
      <c r="K574" s="17">
        <f t="shared" si="126"/>
        <v>1822.8499456686195</v>
      </c>
      <c r="L574" s="15">
        <f t="shared" si="123"/>
        <v>27.458265531914908</v>
      </c>
      <c r="M574" s="17">
        <f t="shared" si="124"/>
        <v>302.25452665730006</v>
      </c>
      <c r="N574" s="36">
        <f t="shared" si="114"/>
        <v>6.7843435516302799</v>
      </c>
      <c r="O574" s="18"/>
      <c r="P574" s="19">
        <f t="shared" si="115"/>
        <v>8.805231160083407</v>
      </c>
      <c r="Q574" s="19"/>
      <c r="R574" s="38">
        <f t="shared" si="116"/>
        <v>0.15289235664348774</v>
      </c>
      <c r="S574" s="16">
        <f t="shared" si="125"/>
        <v>1.0042681631239432</v>
      </c>
      <c r="T574" s="16">
        <f t="shared" si="127"/>
        <v>5.8219801640274875</v>
      </c>
      <c r="U574" s="22">
        <f t="shared" si="117"/>
        <v>0.13385817820459467</v>
      </c>
      <c r="V574" s="22">
        <f t="shared" si="118"/>
        <v>3.311026038935827E-2</v>
      </c>
      <c r="W574" s="22">
        <f t="shared" si="119"/>
        <v>0.1007479178152364</v>
      </c>
      <c r="Z574" s="37"/>
      <c r="AA574" s="37"/>
    </row>
    <row r="575" spans="1:27">
      <c r="A575" s="61">
        <f t="shared" si="120"/>
        <v>6665</v>
      </c>
      <c r="B575" s="13">
        <v>1918.03</v>
      </c>
      <c r="C575" s="14">
        <v>7.28</v>
      </c>
      <c r="D575" s="15">
        <v>0.66</v>
      </c>
      <c r="E575" s="14">
        <v>1.208</v>
      </c>
      <c r="F575" s="14">
        <v>14</v>
      </c>
      <c r="G575" s="15">
        <f t="shared" si="128"/>
        <v>1918.2083333332905</v>
      </c>
      <c r="H575" s="16">
        <f>H573*10/12+H585*2/12</f>
        <v>4.5583333333333336</v>
      </c>
      <c r="I575" s="15">
        <f t="shared" si="121"/>
        <v>163.41234000000006</v>
      </c>
      <c r="J575" s="15">
        <f t="shared" si="122"/>
        <v>14.814855000000007</v>
      </c>
      <c r="K575" s="17">
        <f t="shared" si="126"/>
        <v>1812.3968597948322</v>
      </c>
      <c r="L575" s="15">
        <f t="shared" si="123"/>
        <v>27.115674000000009</v>
      </c>
      <c r="M575" s="17">
        <f t="shared" si="124"/>
        <v>300.73838003188973</v>
      </c>
      <c r="N575" s="36">
        <f t="shared" si="114"/>
        <v>6.6863557604558936</v>
      </c>
      <c r="O575" s="18"/>
      <c r="P575" s="19">
        <f t="shared" si="115"/>
        <v>8.7019899189196011</v>
      </c>
      <c r="Q575" s="19"/>
      <c r="R575" s="38">
        <f t="shared" si="116"/>
        <v>0.15436291759318099</v>
      </c>
      <c r="S575" s="16">
        <f t="shared" si="125"/>
        <v>1.0042634270244146</v>
      </c>
      <c r="T575" s="16">
        <f t="shared" si="127"/>
        <v>5.8885923916795742</v>
      </c>
      <c r="U575" s="22">
        <f t="shared" si="117"/>
        <v>0.14087057280347093</v>
      </c>
      <c r="V575" s="22">
        <f t="shared" si="118"/>
        <v>3.2028415220414663E-2</v>
      </c>
      <c r="W575" s="22">
        <f t="shared" si="119"/>
        <v>0.10884215758305626</v>
      </c>
      <c r="Z575" s="37"/>
      <c r="AA575" s="37"/>
    </row>
    <row r="576" spans="1:27">
      <c r="A576" s="61">
        <f t="shared" si="120"/>
        <v>6695</v>
      </c>
      <c r="B576" s="13">
        <v>1918.04</v>
      </c>
      <c r="C576" s="14">
        <v>7.21</v>
      </c>
      <c r="D576" s="15">
        <v>0.65</v>
      </c>
      <c r="E576" s="14">
        <v>1.1830000000000001</v>
      </c>
      <c r="F576" s="14">
        <v>14.2</v>
      </c>
      <c r="G576" s="15">
        <f t="shared" si="128"/>
        <v>1918.2916666666238</v>
      </c>
      <c r="H576" s="16">
        <f>H573*9/12+H585*3/12</f>
        <v>4.5525000000000002</v>
      </c>
      <c r="I576" s="15">
        <f t="shared" si="121"/>
        <v>159.56161584507049</v>
      </c>
      <c r="J576" s="15">
        <f t="shared" si="122"/>
        <v>14.384889084507048</v>
      </c>
      <c r="K576" s="17">
        <f t="shared" si="126"/>
        <v>1782.983864530466</v>
      </c>
      <c r="L576" s="15">
        <f t="shared" si="123"/>
        <v>26.180498133802828</v>
      </c>
      <c r="M576" s="17">
        <f t="shared" si="124"/>
        <v>292.5478379666493</v>
      </c>
      <c r="N576" s="36">
        <f t="shared" si="114"/>
        <v>6.5207277305471587</v>
      </c>
      <c r="O576" s="18"/>
      <c r="P576" s="19">
        <f t="shared" si="115"/>
        <v>8.5097432226761764</v>
      </c>
      <c r="Q576" s="19"/>
      <c r="R576" s="38">
        <f t="shared" si="116"/>
        <v>0.15854915404352551</v>
      </c>
      <c r="S576" s="16">
        <f t="shared" si="125"/>
        <v>1.0042586909718596</v>
      </c>
      <c r="T576" s="16">
        <f t="shared" si="127"/>
        <v>5.8304064548346712</v>
      </c>
      <c r="U576" s="22">
        <f t="shared" si="117"/>
        <v>0.15013607556016129</v>
      </c>
      <c r="V576" s="22">
        <f t="shared" si="118"/>
        <v>3.3148808797931251E-2</v>
      </c>
      <c r="W576" s="22">
        <f t="shared" si="119"/>
        <v>0.11698726676223004</v>
      </c>
      <c r="Z576" s="37"/>
      <c r="AA576" s="37"/>
    </row>
    <row r="577" spans="1:27">
      <c r="A577" s="61">
        <f t="shared" si="120"/>
        <v>6726</v>
      </c>
      <c r="B577" s="13">
        <v>1918.05</v>
      </c>
      <c r="C577" s="14">
        <v>7.44</v>
      </c>
      <c r="D577" s="15">
        <v>0.64</v>
      </c>
      <c r="E577" s="14">
        <v>1.159</v>
      </c>
      <c r="F577" s="14">
        <v>14.5</v>
      </c>
      <c r="G577" s="15">
        <f t="shared" si="128"/>
        <v>1918.374999999957</v>
      </c>
      <c r="H577" s="16">
        <f>H573*8/12+H585*4/12</f>
        <v>4.5466666666666669</v>
      </c>
      <c r="I577" s="15">
        <f t="shared" si="121"/>
        <v>161.24506758620697</v>
      </c>
      <c r="J577" s="15">
        <f t="shared" si="122"/>
        <v>13.870543448275869</v>
      </c>
      <c r="K577" s="17">
        <f t="shared" si="126"/>
        <v>1814.7112959330343</v>
      </c>
      <c r="L577" s="15">
        <f t="shared" si="123"/>
        <v>25.118687275862079</v>
      </c>
      <c r="M577" s="17">
        <f t="shared" si="124"/>
        <v>282.69494515946059</v>
      </c>
      <c r="N577" s="36">
        <f t="shared" ref="N577:N640" si="129">I577/AVERAGE(L457:L576)</f>
        <v>6.5823632316210814</v>
      </c>
      <c r="O577" s="18"/>
      <c r="P577" s="19">
        <f t="shared" ref="P577:P640" si="130">K577/AVERAGE(M457:M576)</f>
        <v>8.6117930242140517</v>
      </c>
      <c r="Q577" s="19"/>
      <c r="R577" s="38">
        <f t="shared" ref="R577:R640" si="131">1/N577-(H577/100-(((F577/F457)^(1/10))-1))</f>
        <v>0.15937049095408246</v>
      </c>
      <c r="S577" s="16">
        <f t="shared" si="125"/>
        <v>1.0042539549662983</v>
      </c>
      <c r="T577" s="16">
        <f t="shared" si="127"/>
        <v>5.7340935330454679</v>
      </c>
      <c r="U577" s="22">
        <f t="shared" si="117"/>
        <v>0.15132497355288921</v>
      </c>
      <c r="V577" s="22">
        <f t="shared" si="118"/>
        <v>3.4365222142025864E-2</v>
      </c>
      <c r="W577" s="22">
        <f t="shared" si="119"/>
        <v>0.11695975141086334</v>
      </c>
      <c r="Z577" s="37"/>
      <c r="AA577" s="37"/>
    </row>
    <row r="578" spans="1:27">
      <c r="A578" s="61">
        <f t="shared" si="120"/>
        <v>6756</v>
      </c>
      <c r="B578" s="13">
        <v>1918.06</v>
      </c>
      <c r="C578" s="14">
        <v>7.45</v>
      </c>
      <c r="D578" s="15">
        <v>0.63</v>
      </c>
      <c r="E578" s="14">
        <v>1.135</v>
      </c>
      <c r="F578" s="14">
        <v>14.7</v>
      </c>
      <c r="G578" s="15">
        <f t="shared" si="128"/>
        <v>1918.4583333332903</v>
      </c>
      <c r="H578" s="16">
        <f>H573*7/12+H585*5/12</f>
        <v>4.5408333333333335</v>
      </c>
      <c r="I578" s="15">
        <f t="shared" si="121"/>
        <v>159.2650357142858</v>
      </c>
      <c r="J578" s="15">
        <f t="shared" si="122"/>
        <v>13.468050000000007</v>
      </c>
      <c r="K578" s="17">
        <f t="shared" si="126"/>
        <v>1805.0584880147308</v>
      </c>
      <c r="L578" s="15">
        <f t="shared" si="123"/>
        <v>24.26386785714287</v>
      </c>
      <c r="M578" s="17">
        <f t="shared" si="124"/>
        <v>274.99884347606968</v>
      </c>
      <c r="N578" s="36">
        <f t="shared" si="129"/>
        <v>6.4962913186410542</v>
      </c>
      <c r="O578" s="18"/>
      <c r="P578" s="19">
        <f t="shared" si="130"/>
        <v>8.5204377107995235</v>
      </c>
      <c r="Q578" s="19"/>
      <c r="R578" s="38">
        <f t="shared" si="131"/>
        <v>0.16288504851967156</v>
      </c>
      <c r="S578" s="16">
        <f t="shared" si="125"/>
        <v>1.004249219007751</v>
      </c>
      <c r="T578" s="16">
        <f t="shared" si="127"/>
        <v>5.6801393589292513</v>
      </c>
      <c r="U578" s="22">
        <f t="shared" ref="U578:U641" si="132">(($K698/$K578)^(1/10)-1)</f>
        <v>0.14724108245885215</v>
      </c>
      <c r="V578" s="22">
        <f t="shared" ref="V578:V641" si="133">(($T698/$T578)^(1/10)-1)</f>
        <v>3.6047055497378633E-2</v>
      </c>
      <c r="W578" s="22">
        <f t="shared" ref="W578:W641" si="134">U578-V578</f>
        <v>0.11119402696147351</v>
      </c>
      <c r="Z578" s="37"/>
      <c r="AA578" s="37"/>
    </row>
    <row r="579" spans="1:27">
      <c r="A579" s="61">
        <f t="shared" si="120"/>
        <v>6787</v>
      </c>
      <c r="B579" s="13">
        <v>1918.07</v>
      </c>
      <c r="C579" s="14">
        <v>7.51</v>
      </c>
      <c r="D579" s="15">
        <v>0.62</v>
      </c>
      <c r="E579" s="14">
        <v>1.111</v>
      </c>
      <c r="F579" s="14">
        <v>15.1</v>
      </c>
      <c r="G579" s="15">
        <f t="shared" si="128"/>
        <v>1918.5416666666235</v>
      </c>
      <c r="H579" s="16">
        <f>H573*6/12+H585*6/12</f>
        <v>4.5350000000000001</v>
      </c>
      <c r="I579" s="15">
        <f t="shared" si="121"/>
        <v>156.29478774834442</v>
      </c>
      <c r="J579" s="15">
        <f t="shared" si="122"/>
        <v>12.903164900662256</v>
      </c>
      <c r="K579" s="17">
        <f t="shared" si="126"/>
        <v>1783.5813487089147</v>
      </c>
      <c r="L579" s="15">
        <f t="shared" si="123"/>
        <v>23.121639039735108</v>
      </c>
      <c r="M579" s="17">
        <f t="shared" si="124"/>
        <v>263.8560423988821</v>
      </c>
      <c r="N579" s="36">
        <f t="shared" si="129"/>
        <v>6.3713240938489868</v>
      </c>
      <c r="O579" s="18"/>
      <c r="P579" s="19">
        <f t="shared" si="130"/>
        <v>8.3767541875861706</v>
      </c>
      <c r="Q579" s="19"/>
      <c r="R579" s="38">
        <f t="shared" si="131"/>
        <v>0.1676420933086086</v>
      </c>
      <c r="S579" s="16">
        <f t="shared" si="125"/>
        <v>1.004244483096238</v>
      </c>
      <c r="T579" s="16">
        <f t="shared" si="127"/>
        <v>5.5531688788993607</v>
      </c>
      <c r="U579" s="22">
        <f t="shared" si="132"/>
        <v>0.14986543186353485</v>
      </c>
      <c r="V579" s="22">
        <f t="shared" si="133"/>
        <v>3.849390218616433E-2</v>
      </c>
      <c r="W579" s="22">
        <f t="shared" si="134"/>
        <v>0.11137152967737052</v>
      </c>
      <c r="Z579" s="37"/>
      <c r="AA579" s="37"/>
    </row>
    <row r="580" spans="1:27">
      <c r="A580" s="61">
        <f t="shared" si="120"/>
        <v>6818</v>
      </c>
      <c r="B580" s="13">
        <v>1918.08</v>
      </c>
      <c r="C580" s="14">
        <v>7.58</v>
      </c>
      <c r="D580" s="15">
        <v>0.61</v>
      </c>
      <c r="E580" s="14">
        <v>1.087</v>
      </c>
      <c r="F580" s="14">
        <v>15.4</v>
      </c>
      <c r="G580" s="15">
        <f t="shared" si="128"/>
        <v>1918.6249999999568</v>
      </c>
      <c r="H580" s="16">
        <f>H573*5/12+H585*7/12</f>
        <v>4.5291666666666668</v>
      </c>
      <c r="I580" s="15">
        <f t="shared" si="121"/>
        <v>154.67851363636368</v>
      </c>
      <c r="J580" s="15">
        <f t="shared" si="122"/>
        <v>12.447743181818185</v>
      </c>
      <c r="K580" s="17">
        <f t="shared" si="126"/>
        <v>1776.9744351897739</v>
      </c>
      <c r="L580" s="15">
        <f t="shared" si="123"/>
        <v>22.181470227272737</v>
      </c>
      <c r="M580" s="17">
        <f t="shared" si="124"/>
        <v>254.82469802787395</v>
      </c>
      <c r="N580" s="36">
        <f t="shared" si="129"/>
        <v>6.3030737609145895</v>
      </c>
      <c r="O580" s="18"/>
      <c r="P580" s="19">
        <f t="shared" si="130"/>
        <v>8.306783093578094</v>
      </c>
      <c r="Q580" s="19"/>
      <c r="R580" s="38">
        <f t="shared" si="131"/>
        <v>0.17147949792457637</v>
      </c>
      <c r="S580" s="16">
        <f t="shared" si="125"/>
        <v>1.0042397472317799</v>
      </c>
      <c r="T580" s="16">
        <f t="shared" si="127"/>
        <v>5.4681014335116691</v>
      </c>
      <c r="U580" s="22">
        <f t="shared" si="132"/>
        <v>0.15436100616055959</v>
      </c>
      <c r="V580" s="22">
        <f t="shared" si="133"/>
        <v>4.0202616247487777E-2</v>
      </c>
      <c r="W580" s="22">
        <f t="shared" si="134"/>
        <v>0.11415838991307181</v>
      </c>
      <c r="Z580" s="37"/>
      <c r="AA580" s="37"/>
    </row>
    <row r="581" spans="1:27">
      <c r="A581" s="61">
        <f t="shared" si="120"/>
        <v>6848</v>
      </c>
      <c r="B581" s="13">
        <v>1918.09</v>
      </c>
      <c r="C581" s="14">
        <v>7.54</v>
      </c>
      <c r="D581" s="15">
        <v>0.6</v>
      </c>
      <c r="E581" s="14">
        <v>1.0629999999999999</v>
      </c>
      <c r="F581" s="14">
        <v>15.7</v>
      </c>
      <c r="G581" s="15">
        <f t="shared" si="128"/>
        <v>1918.7083333332901</v>
      </c>
      <c r="H581" s="16">
        <f>H573*4/12+H585*8/12</f>
        <v>4.5233333333333334</v>
      </c>
      <c r="I581" s="15">
        <f t="shared" si="121"/>
        <v>150.92222484076441</v>
      </c>
      <c r="J581" s="15">
        <f t="shared" si="122"/>
        <v>12.009726114649686</v>
      </c>
      <c r="K581" s="17">
        <f t="shared" si="126"/>
        <v>1745.319007710468</v>
      </c>
      <c r="L581" s="15">
        <f t="shared" si="123"/>
        <v>21.277231433121027</v>
      </c>
      <c r="M581" s="17">
        <f t="shared" si="124"/>
        <v>246.05757363345188</v>
      </c>
      <c r="N581" s="36">
        <f t="shared" si="129"/>
        <v>6.1491705624316788</v>
      </c>
      <c r="O581" s="18"/>
      <c r="P581" s="19">
        <f t="shared" si="130"/>
        <v>8.1234555716579759</v>
      </c>
      <c r="Q581" s="19"/>
      <c r="R581" s="38">
        <f t="shared" si="131"/>
        <v>0.1775520575881171</v>
      </c>
      <c r="S581" s="16">
        <f t="shared" si="125"/>
        <v>1.004235011414397</v>
      </c>
      <c r="T581" s="16">
        <f t="shared" si="127"/>
        <v>5.3863557924830179</v>
      </c>
      <c r="U581" s="22">
        <f t="shared" si="132"/>
        <v>0.16334466746396381</v>
      </c>
      <c r="V581" s="22">
        <f t="shared" si="133"/>
        <v>4.0666450798550802E-2</v>
      </c>
      <c r="W581" s="22">
        <f t="shared" si="134"/>
        <v>0.12267821666541301</v>
      </c>
      <c r="Z581" s="37"/>
      <c r="AA581" s="37"/>
    </row>
    <row r="582" spans="1:27">
      <c r="A582" s="61">
        <f t="shared" si="120"/>
        <v>6575</v>
      </c>
      <c r="B582" s="13">
        <v>1918.1</v>
      </c>
      <c r="C582" s="14">
        <v>7.86</v>
      </c>
      <c r="D582" s="15">
        <v>0.59</v>
      </c>
      <c r="E582" s="14">
        <v>1.038</v>
      </c>
      <c r="F582" s="14">
        <v>16</v>
      </c>
      <c r="G582" s="15">
        <f t="shared" si="128"/>
        <v>1918.7916666666233</v>
      </c>
      <c r="H582" s="16">
        <f>H573*3/12+H585*9/12</f>
        <v>4.5175000000000001</v>
      </c>
      <c r="I582" s="15">
        <f t="shared" si="121"/>
        <v>154.37752312500007</v>
      </c>
      <c r="J582" s="15">
        <f t="shared" si="122"/>
        <v>11.588134687500004</v>
      </c>
      <c r="K582" s="17">
        <f t="shared" si="126"/>
        <v>1796.444769729683</v>
      </c>
      <c r="L582" s="15">
        <f t="shared" si="123"/>
        <v>20.38726068750001</v>
      </c>
      <c r="M582" s="17">
        <f t="shared" si="124"/>
        <v>237.24041615514136</v>
      </c>
      <c r="N582" s="36">
        <f t="shared" si="129"/>
        <v>6.2905153211913207</v>
      </c>
      <c r="O582" s="18"/>
      <c r="P582" s="19">
        <f t="shared" si="130"/>
        <v>8.3278481223266834</v>
      </c>
      <c r="Q582" s="19"/>
      <c r="R582" s="38">
        <f t="shared" si="131"/>
        <v>0.17481795180631349</v>
      </c>
      <c r="S582" s="16">
        <f t="shared" si="125"/>
        <v>1.0042302756441095</v>
      </c>
      <c r="T582" s="16">
        <f t="shared" si="127"/>
        <v>5.3077451881696955</v>
      </c>
      <c r="U582" s="22">
        <f t="shared" si="132"/>
        <v>0.16337444076672858</v>
      </c>
      <c r="V582" s="22">
        <f t="shared" si="133"/>
        <v>4.2910825267364228E-2</v>
      </c>
      <c r="W582" s="22">
        <f t="shared" si="134"/>
        <v>0.12046361549936435</v>
      </c>
      <c r="Z582" s="37"/>
      <c r="AA582" s="37"/>
    </row>
    <row r="583" spans="1:27">
      <c r="A583" s="61">
        <f t="shared" si="120"/>
        <v>6909</v>
      </c>
      <c r="B583" s="13">
        <v>1918.11</v>
      </c>
      <c r="C583" s="14">
        <v>8.06</v>
      </c>
      <c r="D583" s="15">
        <v>0.57999999999999996</v>
      </c>
      <c r="E583" s="14">
        <v>1.014</v>
      </c>
      <c r="F583" s="14">
        <v>16.3</v>
      </c>
      <c r="G583" s="15">
        <f t="shared" si="128"/>
        <v>1918.8749999999566</v>
      </c>
      <c r="H583" s="16">
        <f>H573*2/12+H585*10/12</f>
        <v>4.5116666666666667</v>
      </c>
      <c r="I583" s="15">
        <f t="shared" si="121"/>
        <v>155.39210245398777</v>
      </c>
      <c r="J583" s="15">
        <f t="shared" si="122"/>
        <v>11.182061963190186</v>
      </c>
      <c r="K583" s="17">
        <f t="shared" si="126"/>
        <v>1819.0946481077146</v>
      </c>
      <c r="L583" s="15">
        <f t="shared" si="123"/>
        <v>19.549329018404915</v>
      </c>
      <c r="M583" s="17">
        <f t="shared" si="124"/>
        <v>228.85384282645444</v>
      </c>
      <c r="N583" s="36">
        <f t="shared" si="129"/>
        <v>6.333327495354153</v>
      </c>
      <c r="O583" s="18"/>
      <c r="P583" s="19">
        <f t="shared" si="130"/>
        <v>8.4011602614822465</v>
      </c>
      <c r="Q583" s="19"/>
      <c r="R583" s="38">
        <f t="shared" si="131"/>
        <v>0.17463797411724735</v>
      </c>
      <c r="S583" s="16">
        <f t="shared" si="125"/>
        <v>1.0042255399209381</v>
      </c>
      <c r="T583" s="16">
        <f t="shared" si="127"/>
        <v>5.2320966020754343</v>
      </c>
      <c r="U583" s="22">
        <f t="shared" si="132"/>
        <v>0.16989821952414319</v>
      </c>
      <c r="V583" s="22">
        <f t="shared" si="133"/>
        <v>4.452025187686659E-2</v>
      </c>
      <c r="W583" s="22">
        <f t="shared" si="134"/>
        <v>0.1253779676472766</v>
      </c>
      <c r="Z583" s="37"/>
      <c r="AA583" s="37"/>
    </row>
    <row r="584" spans="1:27">
      <c r="A584" s="61">
        <f t="shared" si="120"/>
        <v>6940</v>
      </c>
      <c r="B584" s="13">
        <v>1918.12</v>
      </c>
      <c r="C584" s="14">
        <v>7.9</v>
      </c>
      <c r="D584" s="15">
        <v>0.56999999999999995</v>
      </c>
      <c r="E584" s="14">
        <v>0.99</v>
      </c>
      <c r="F584" s="14">
        <v>16.5</v>
      </c>
      <c r="G584" s="15">
        <f t="shared" si="128"/>
        <v>1918.9583333332898</v>
      </c>
      <c r="H584" s="16">
        <f>H573*1/12+H585*11/12</f>
        <v>4.5058333333333334</v>
      </c>
      <c r="I584" s="15">
        <f t="shared" si="121"/>
        <v>150.46124545454552</v>
      </c>
      <c r="J584" s="15">
        <f t="shared" si="122"/>
        <v>10.856064545454549</v>
      </c>
      <c r="K584" s="17">
        <f t="shared" si="126"/>
        <v>1771.9621916544688</v>
      </c>
      <c r="L584" s="15">
        <f t="shared" si="123"/>
        <v>18.855270000000008</v>
      </c>
      <c r="M584" s="17">
        <f t="shared" si="124"/>
        <v>222.0560214858132</v>
      </c>
      <c r="N584" s="36">
        <f t="shared" si="129"/>
        <v>6.1345804112834301</v>
      </c>
      <c r="O584" s="18"/>
      <c r="P584" s="19">
        <f t="shared" si="130"/>
        <v>8.1546927110037295</v>
      </c>
      <c r="Q584" s="19"/>
      <c r="R584" s="38">
        <f t="shared" si="131"/>
        <v>0.17998283511502527</v>
      </c>
      <c r="S584" s="16">
        <f t="shared" si="125"/>
        <v>1.0042208042449028</v>
      </c>
      <c r="T584" s="16">
        <f t="shared" si="127"/>
        <v>5.1905177013784636</v>
      </c>
      <c r="U584" s="22">
        <f t="shared" si="132"/>
        <v>0.17447357005386266</v>
      </c>
      <c r="V584" s="22">
        <f t="shared" si="133"/>
        <v>4.6077266159973762E-2</v>
      </c>
      <c r="W584" s="22">
        <f t="shared" si="134"/>
        <v>0.1283963038938889</v>
      </c>
      <c r="Z584" s="37"/>
      <c r="AA584" s="37"/>
    </row>
    <row r="585" spans="1:27">
      <c r="A585" s="61">
        <f t="shared" ref="A585:A648" si="135">EOMONTH(DATE(LEFT(B585,4),RIGHT(B585,2),1),0)</f>
        <v>6971</v>
      </c>
      <c r="B585" s="13">
        <v>1919.01</v>
      </c>
      <c r="C585" s="14">
        <v>7.85</v>
      </c>
      <c r="D585" s="15">
        <v>0.56669999999999998</v>
      </c>
      <c r="E585" s="14">
        <v>0.98499999999999999</v>
      </c>
      <c r="F585" s="14">
        <v>16.5</v>
      </c>
      <c r="G585" s="15">
        <f t="shared" si="128"/>
        <v>1919.0416666666231</v>
      </c>
      <c r="H585" s="16">
        <v>4.5</v>
      </c>
      <c r="I585" s="15">
        <f t="shared" ref="I585:I648" si="136">C585*$F$1852/F585</f>
        <v>149.50895909090914</v>
      </c>
      <c r="J585" s="15">
        <f t="shared" ref="J585:J648" si="137">D585*$F$1852/F585</f>
        <v>10.793213645454548</v>
      </c>
      <c r="K585" s="17">
        <f t="shared" si="126"/>
        <v>1771.3397618972733</v>
      </c>
      <c r="L585" s="15">
        <f t="shared" ref="L585:L648" si="138">E585*$F$1852/F585</f>
        <v>18.760041363636372</v>
      </c>
      <c r="M585" s="17">
        <f t="shared" ref="M585:M648" si="139">L585*(K585/I585)</f>
        <v>222.26365165207827</v>
      </c>
      <c r="N585" s="36">
        <f t="shared" si="129"/>
        <v>6.0984676399501012</v>
      </c>
      <c r="O585" s="18"/>
      <c r="P585" s="19">
        <f t="shared" si="130"/>
        <v>8.1245805645506159</v>
      </c>
      <c r="Q585" s="19"/>
      <c r="R585" s="38">
        <f t="shared" si="131"/>
        <v>0.18213113329680386</v>
      </c>
      <c r="S585" s="16">
        <f t="shared" ref="S585:S648" si="140">((H585/H586+H585/1200+((1+H586/1200)^(-119))*(1-H585/H586)))</f>
        <v>1.0006271734238761</v>
      </c>
      <c r="T585" s="16">
        <f t="shared" si="127"/>
        <v>5.212425860525685</v>
      </c>
      <c r="U585" s="22">
        <f t="shared" si="132"/>
        <v>0.18325551576602428</v>
      </c>
      <c r="V585" s="22">
        <f t="shared" si="133"/>
        <v>4.57524711083237E-2</v>
      </c>
      <c r="W585" s="22">
        <f t="shared" si="134"/>
        <v>0.13750304465770058</v>
      </c>
      <c r="Z585" s="37"/>
      <c r="AA585" s="37"/>
    </row>
    <row r="586" spans="1:27">
      <c r="A586" s="61">
        <f t="shared" si="135"/>
        <v>6999</v>
      </c>
      <c r="B586" s="13">
        <v>1919.02</v>
      </c>
      <c r="C586" s="14">
        <v>7.88</v>
      </c>
      <c r="D586" s="15">
        <v>0.56330000000000002</v>
      </c>
      <c r="E586" s="14">
        <v>0.98</v>
      </c>
      <c r="F586" s="14">
        <v>16.2</v>
      </c>
      <c r="G586" s="15">
        <f t="shared" si="128"/>
        <v>1919.1249999999563</v>
      </c>
      <c r="H586" s="16">
        <f>H585*11/12+H597*1/12</f>
        <v>4.5391666666666666</v>
      </c>
      <c r="I586" s="15">
        <f t="shared" si="136"/>
        <v>152.85959629629636</v>
      </c>
      <c r="J586" s="15">
        <f t="shared" si="137"/>
        <v>10.927133324074079</v>
      </c>
      <c r="K586" s="17">
        <f t="shared" ref="K586:K649" si="141">K585*((I586+(J586/12))/I585)</f>
        <v>1821.8256264269401</v>
      </c>
      <c r="L586" s="15">
        <f t="shared" si="138"/>
        <v>19.010457407407415</v>
      </c>
      <c r="M586" s="17">
        <f t="shared" si="139"/>
        <v>226.57222257593924</v>
      </c>
      <c r="N586" s="36">
        <f t="shared" si="129"/>
        <v>6.2396927713649761</v>
      </c>
      <c r="O586" s="18"/>
      <c r="P586" s="19">
        <f t="shared" si="130"/>
        <v>8.3299751954304462</v>
      </c>
      <c r="Q586" s="19"/>
      <c r="R586" s="38">
        <f t="shared" si="131"/>
        <v>0.17495652068251064</v>
      </c>
      <c r="S586" s="16">
        <f t="shared" si="140"/>
        <v>1.0006654468310299</v>
      </c>
      <c r="T586" s="16">
        <f t="shared" ref="T586:T649" si="142">T585*S585*F585/F586</f>
        <v>5.3122818991196903</v>
      </c>
      <c r="U586" s="22">
        <f t="shared" si="132"/>
        <v>0.18089251715294341</v>
      </c>
      <c r="V586" s="22">
        <f t="shared" si="133"/>
        <v>4.4306671110342144E-2</v>
      </c>
      <c r="W586" s="22">
        <f t="shared" si="134"/>
        <v>0.13658584604260127</v>
      </c>
      <c r="Z586" s="37"/>
      <c r="AA586" s="37"/>
    </row>
    <row r="587" spans="1:27">
      <c r="A587" s="61">
        <f t="shared" si="135"/>
        <v>7030</v>
      </c>
      <c r="B587" s="13">
        <v>1919.03</v>
      </c>
      <c r="C587" s="14">
        <v>8.1199999999999992</v>
      </c>
      <c r="D587" s="15">
        <v>0.56000000000000005</v>
      </c>
      <c r="E587" s="14">
        <v>0.97499999999999998</v>
      </c>
      <c r="F587" s="14">
        <v>16.399999999999999</v>
      </c>
      <c r="G587" s="15">
        <f t="shared" ref="G587:G650" si="143">G586+1/12</f>
        <v>1919.2083333332896</v>
      </c>
      <c r="H587" s="16">
        <f>H585*10/12+H597*2/12</f>
        <v>4.5783333333333331</v>
      </c>
      <c r="I587" s="15">
        <f t="shared" si="136"/>
        <v>155.59430121951223</v>
      </c>
      <c r="J587" s="15">
        <f t="shared" si="137"/>
        <v>10.73064146341464</v>
      </c>
      <c r="K587" s="17">
        <f t="shared" si="141"/>
        <v>1865.0762224238897</v>
      </c>
      <c r="L587" s="15">
        <f t="shared" si="138"/>
        <v>18.682813262195133</v>
      </c>
      <c r="M587" s="17">
        <f t="shared" si="139"/>
        <v>223.94696020483906</v>
      </c>
      <c r="N587" s="36">
        <f t="shared" si="129"/>
        <v>6.3560740048691402</v>
      </c>
      <c r="O587" s="18"/>
      <c r="P587" s="19">
        <f t="shared" si="130"/>
        <v>8.5005462473323821</v>
      </c>
      <c r="Q587" s="19"/>
      <c r="R587" s="38">
        <f t="shared" si="131"/>
        <v>0.17293190745470655</v>
      </c>
      <c r="S587" s="16">
        <f t="shared" si="140"/>
        <v>1.0007037060469857</v>
      </c>
      <c r="T587" s="16">
        <f t="shared" si="142"/>
        <v>5.2509899044179837</v>
      </c>
      <c r="U587" s="22">
        <f t="shared" si="132"/>
        <v>0.18121561867449509</v>
      </c>
      <c r="V587" s="22">
        <f t="shared" si="133"/>
        <v>4.6668663899576357E-2</v>
      </c>
      <c r="W587" s="22">
        <f t="shared" si="134"/>
        <v>0.13454695477491874</v>
      </c>
      <c r="Z587" s="37"/>
      <c r="AA587" s="37"/>
    </row>
    <row r="588" spans="1:27">
      <c r="A588" s="61">
        <f t="shared" si="135"/>
        <v>7060</v>
      </c>
      <c r="B588" s="13">
        <v>1919.04</v>
      </c>
      <c r="C588" s="14">
        <v>8.39</v>
      </c>
      <c r="D588" s="15">
        <v>0.55669999999999997</v>
      </c>
      <c r="E588" s="14">
        <v>0.97</v>
      </c>
      <c r="F588" s="14">
        <v>16.7</v>
      </c>
      <c r="G588" s="15">
        <f t="shared" si="143"/>
        <v>1919.2916666666229</v>
      </c>
      <c r="H588" s="16">
        <f>H585*9/12+H597*3/12</f>
        <v>4.6174999999999997</v>
      </c>
      <c r="I588" s="15">
        <f t="shared" si="136"/>
        <v>157.87995538922164</v>
      </c>
      <c r="J588" s="15">
        <f t="shared" si="137"/>
        <v>10.475777254491023</v>
      </c>
      <c r="K588" s="17">
        <f t="shared" si="141"/>
        <v>1902.9381243112507</v>
      </c>
      <c r="L588" s="15">
        <f t="shared" si="138"/>
        <v>18.25310568862276</v>
      </c>
      <c r="M588" s="17">
        <f t="shared" si="139"/>
        <v>220.00595716113384</v>
      </c>
      <c r="N588" s="36">
        <f t="shared" si="129"/>
        <v>6.4561395558192718</v>
      </c>
      <c r="O588" s="18"/>
      <c r="P588" s="19">
        <f t="shared" si="130"/>
        <v>8.6477422275317455</v>
      </c>
      <c r="Q588" s="19"/>
      <c r="R588" s="38">
        <f t="shared" si="131"/>
        <v>0.1698149746545371</v>
      </c>
      <c r="S588" s="16">
        <f t="shared" si="140"/>
        <v>1.0007419511129143</v>
      </c>
      <c r="T588" s="16">
        <f t="shared" si="142"/>
        <v>5.1602895178065076</v>
      </c>
      <c r="U588" s="22">
        <f t="shared" si="132"/>
        <v>0.17918756948696402</v>
      </c>
      <c r="V588" s="22">
        <f t="shared" si="133"/>
        <v>4.9648274311074214E-2</v>
      </c>
      <c r="W588" s="22">
        <f t="shared" si="134"/>
        <v>0.1295392951758898</v>
      </c>
      <c r="Z588" s="37"/>
      <c r="AA588" s="37"/>
    </row>
    <row r="589" spans="1:27">
      <c r="A589" s="61">
        <f t="shared" si="135"/>
        <v>7091</v>
      </c>
      <c r="B589" s="13">
        <v>1919.05</v>
      </c>
      <c r="C589" s="14">
        <v>8.9700000000000006</v>
      </c>
      <c r="D589" s="15">
        <v>0.55330000000000001</v>
      </c>
      <c r="E589" s="14">
        <v>0.96499999999999997</v>
      </c>
      <c r="F589" s="14">
        <v>16.899999999999999</v>
      </c>
      <c r="G589" s="15">
        <f t="shared" si="143"/>
        <v>1919.3749999999561</v>
      </c>
      <c r="H589" s="16">
        <f>H585*8/12+H597*4/12</f>
        <v>4.6566666666666663</v>
      </c>
      <c r="I589" s="15">
        <f t="shared" si="136"/>
        <v>166.79661923076932</v>
      </c>
      <c r="J589" s="15">
        <f t="shared" si="137"/>
        <v>10.288580760355035</v>
      </c>
      <c r="K589" s="17">
        <f t="shared" si="141"/>
        <v>2020.7453779366826</v>
      </c>
      <c r="L589" s="15">
        <f t="shared" si="138"/>
        <v>17.94411789940829</v>
      </c>
      <c r="M589" s="17">
        <f t="shared" si="139"/>
        <v>217.39345481704552</v>
      </c>
      <c r="N589" s="36">
        <f t="shared" si="129"/>
        <v>6.8290022614820298</v>
      </c>
      <c r="O589" s="18"/>
      <c r="P589" s="19">
        <f t="shared" si="130"/>
        <v>9.1580224805396444</v>
      </c>
      <c r="Q589" s="19"/>
      <c r="R589" s="38">
        <f t="shared" si="131"/>
        <v>0.16114095836448958</v>
      </c>
      <c r="S589" s="16">
        <f t="shared" si="140"/>
        <v>1.0007801820698572</v>
      </c>
      <c r="T589" s="16">
        <f t="shared" si="142"/>
        <v>5.1030043755009062</v>
      </c>
      <c r="U589" s="22">
        <f t="shared" si="132"/>
        <v>0.17352592506401199</v>
      </c>
      <c r="V589" s="22">
        <f t="shared" si="133"/>
        <v>5.0735029935927489E-2</v>
      </c>
      <c r="W589" s="22">
        <f t="shared" si="134"/>
        <v>0.1227908951280845</v>
      </c>
      <c r="Z589" s="37"/>
      <c r="AA589" s="37"/>
    </row>
    <row r="590" spans="1:27">
      <c r="A590" s="61">
        <f t="shared" si="135"/>
        <v>7121</v>
      </c>
      <c r="B590" s="13">
        <v>1919.06</v>
      </c>
      <c r="C590" s="14">
        <v>9.2100000000000009</v>
      </c>
      <c r="D590" s="15">
        <v>0.55000000000000004</v>
      </c>
      <c r="E590" s="14">
        <v>0.96</v>
      </c>
      <c r="F590" s="14">
        <v>16.899999999999999</v>
      </c>
      <c r="G590" s="15">
        <f t="shared" si="143"/>
        <v>1919.4583333332894</v>
      </c>
      <c r="H590" s="16">
        <f>H585*7/12+H597*5/12</f>
        <v>4.6958333333333329</v>
      </c>
      <c r="I590" s="15">
        <f t="shared" si="136"/>
        <v>171.25940502958591</v>
      </c>
      <c r="J590" s="15">
        <f t="shared" si="137"/>
        <v>10.227217455621307</v>
      </c>
      <c r="K590" s="17">
        <f t="shared" si="141"/>
        <v>2085.1373943462222</v>
      </c>
      <c r="L590" s="15">
        <f t="shared" si="138"/>
        <v>17.851143195266282</v>
      </c>
      <c r="M590" s="17">
        <f t="shared" si="139"/>
        <v>217.3433114627984</v>
      </c>
      <c r="N590" s="36">
        <f t="shared" si="129"/>
        <v>7.0216152147841298</v>
      </c>
      <c r="O590" s="18"/>
      <c r="P590" s="19">
        <f t="shared" si="130"/>
        <v>9.4259041506496573</v>
      </c>
      <c r="Q590" s="19"/>
      <c r="R590" s="38">
        <f t="shared" si="131"/>
        <v>0.15565526932897697</v>
      </c>
      <c r="S590" s="16">
        <f t="shared" si="140"/>
        <v>1.0008183989587263</v>
      </c>
      <c r="T590" s="16">
        <f t="shared" si="142"/>
        <v>5.1069856480170746</v>
      </c>
      <c r="U590" s="22">
        <f t="shared" si="132"/>
        <v>0.17171752509691518</v>
      </c>
      <c r="V590" s="22">
        <f t="shared" si="133"/>
        <v>5.0569117240239825E-2</v>
      </c>
      <c r="W590" s="22">
        <f t="shared" si="134"/>
        <v>0.12114840785667536</v>
      </c>
      <c r="Z590" s="37"/>
      <c r="AA590" s="37"/>
    </row>
    <row r="591" spans="1:27">
      <c r="A591" s="61">
        <f t="shared" si="135"/>
        <v>7152</v>
      </c>
      <c r="B591" s="13">
        <v>1919.07</v>
      </c>
      <c r="C591" s="14">
        <v>9.51</v>
      </c>
      <c r="D591" s="15">
        <v>0.54669999999999996</v>
      </c>
      <c r="E591" s="14">
        <v>0.95499999999999996</v>
      </c>
      <c r="F591" s="14">
        <v>17.399999999999999</v>
      </c>
      <c r="G591" s="15">
        <f t="shared" si="143"/>
        <v>1919.5416666666226</v>
      </c>
      <c r="H591" s="16">
        <f>H585*6/12+H597*6/12</f>
        <v>4.7349999999999994</v>
      </c>
      <c r="I591" s="15">
        <f t="shared" si="136"/>
        <v>171.75633879310354</v>
      </c>
      <c r="J591" s="15">
        <f t="shared" si="137"/>
        <v>9.8737319051724182</v>
      </c>
      <c r="K591" s="17">
        <f t="shared" si="141"/>
        <v>2101.2057039403758</v>
      </c>
      <c r="L591" s="15">
        <f t="shared" si="138"/>
        <v>17.247876293103456</v>
      </c>
      <c r="M591" s="17">
        <f t="shared" si="139"/>
        <v>211.00435828213026</v>
      </c>
      <c r="N591" s="36">
        <f t="shared" si="129"/>
        <v>7.0528371654463102</v>
      </c>
      <c r="O591" s="18"/>
      <c r="P591" s="19">
        <f t="shared" si="130"/>
        <v>9.4754185080965634</v>
      </c>
      <c r="Q591" s="19"/>
      <c r="R591" s="38">
        <f t="shared" si="131"/>
        <v>0.15772882117381559</v>
      </c>
      <c r="S591" s="16">
        <f t="shared" si="140"/>
        <v>1.0008566018203051</v>
      </c>
      <c r="T591" s="16">
        <f t="shared" si="142"/>
        <v>4.9642926365423303</v>
      </c>
      <c r="U591" s="22">
        <f t="shared" si="132"/>
        <v>0.17979925831988153</v>
      </c>
      <c r="V591" s="22">
        <f t="shared" si="133"/>
        <v>5.2857385544895275E-2</v>
      </c>
      <c r="W591" s="22">
        <f t="shared" si="134"/>
        <v>0.12694187277498625</v>
      </c>
      <c r="Z591" s="37"/>
      <c r="AA591" s="37"/>
    </row>
    <row r="592" spans="1:27">
      <c r="A592" s="61">
        <f t="shared" si="135"/>
        <v>7183</v>
      </c>
      <c r="B592" s="13">
        <v>1919.08</v>
      </c>
      <c r="C592" s="14">
        <v>8.8699999999999992</v>
      </c>
      <c r="D592" s="15">
        <v>0.54330000000000001</v>
      </c>
      <c r="E592" s="14">
        <v>0.95</v>
      </c>
      <c r="F592" s="14">
        <v>17.7</v>
      </c>
      <c r="G592" s="15">
        <f t="shared" si="143"/>
        <v>1919.6249999999559</v>
      </c>
      <c r="H592" s="16">
        <f>H585*5/12+H597*7/12</f>
        <v>4.774166666666666</v>
      </c>
      <c r="I592" s="15">
        <f t="shared" si="136"/>
        <v>157.48233983050852</v>
      </c>
      <c r="J592" s="15">
        <f t="shared" si="137"/>
        <v>9.6460152457627153</v>
      </c>
      <c r="K592" s="17">
        <f t="shared" si="141"/>
        <v>1936.4165242072174</v>
      </c>
      <c r="L592" s="15">
        <f t="shared" si="138"/>
        <v>16.866766949152549</v>
      </c>
      <c r="M592" s="17">
        <f t="shared" si="139"/>
        <v>207.39523089028822</v>
      </c>
      <c r="N592" s="36">
        <f t="shared" si="129"/>
        <v>6.4791311017052742</v>
      </c>
      <c r="O592" s="18"/>
      <c r="P592" s="19">
        <f t="shared" si="130"/>
        <v>8.7144609504817101</v>
      </c>
      <c r="Q592" s="19"/>
      <c r="R592" s="38">
        <f t="shared" si="131"/>
        <v>0.17064096355555297</v>
      </c>
      <c r="S592" s="16">
        <f t="shared" si="140"/>
        <v>1.0008947906952499</v>
      </c>
      <c r="T592" s="16">
        <f t="shared" si="142"/>
        <v>4.8843324305385849</v>
      </c>
      <c r="U592" s="22">
        <f t="shared" si="132"/>
        <v>0.1963807741116379</v>
      </c>
      <c r="V592" s="22">
        <f t="shared" si="133"/>
        <v>5.5098822920063073E-2</v>
      </c>
      <c r="W592" s="22">
        <f t="shared" si="134"/>
        <v>0.14128195119157483</v>
      </c>
      <c r="Z592" s="37"/>
      <c r="AA592" s="37"/>
    </row>
    <row r="593" spans="1:27">
      <c r="A593" s="61">
        <f t="shared" si="135"/>
        <v>7213</v>
      </c>
      <c r="B593" s="13">
        <v>1919.09</v>
      </c>
      <c r="C593" s="14">
        <v>9.01</v>
      </c>
      <c r="D593" s="15">
        <v>0.54</v>
      </c>
      <c r="E593" s="14">
        <v>0.94499999999999995</v>
      </c>
      <c r="F593" s="14">
        <v>17.8</v>
      </c>
      <c r="G593" s="15">
        <f t="shared" si="143"/>
        <v>1919.7083333332891</v>
      </c>
      <c r="H593" s="16">
        <f>H585*4/12+H597*8/12</f>
        <v>4.8133333333333326</v>
      </c>
      <c r="I593" s="15">
        <f t="shared" si="136"/>
        <v>159.06927219101129</v>
      </c>
      <c r="J593" s="15">
        <f t="shared" si="137"/>
        <v>9.5335634831460716</v>
      </c>
      <c r="K593" s="17">
        <f t="shared" si="141"/>
        <v>1965.6983759961331</v>
      </c>
      <c r="L593" s="15">
        <f t="shared" si="138"/>
        <v>16.683736095505623</v>
      </c>
      <c r="M593" s="17">
        <f t="shared" si="139"/>
        <v>206.1692525323358</v>
      </c>
      <c r="N593" s="36">
        <f t="shared" si="129"/>
        <v>6.5584816720612595</v>
      </c>
      <c r="O593" s="18"/>
      <c r="P593" s="19">
        <f t="shared" si="130"/>
        <v>8.8301835458236244</v>
      </c>
      <c r="Q593" s="19"/>
      <c r="R593" s="38">
        <f t="shared" si="131"/>
        <v>0.16792341432674909</v>
      </c>
      <c r="S593" s="16">
        <f t="shared" si="140"/>
        <v>1.0009329656240877</v>
      </c>
      <c r="T593" s="16">
        <f t="shared" si="142"/>
        <v>4.8612382627962853</v>
      </c>
      <c r="U593" s="22">
        <f t="shared" si="132"/>
        <v>0.19956546211141046</v>
      </c>
      <c r="V593" s="22">
        <f t="shared" si="133"/>
        <v>5.6127929331281523E-2</v>
      </c>
      <c r="W593" s="22">
        <f t="shared" si="134"/>
        <v>0.14343753278012894</v>
      </c>
      <c r="Z593" s="37"/>
      <c r="AA593" s="37"/>
    </row>
    <row r="594" spans="1:27">
      <c r="A594" s="61">
        <f t="shared" si="135"/>
        <v>6940</v>
      </c>
      <c r="B594" s="13">
        <v>1919.1</v>
      </c>
      <c r="C594" s="14">
        <v>9.4700000000000006</v>
      </c>
      <c r="D594" s="15">
        <v>0.53669999999999995</v>
      </c>
      <c r="E594" s="14">
        <v>0.94</v>
      </c>
      <c r="F594" s="14">
        <v>18.100000000000001</v>
      </c>
      <c r="G594" s="15">
        <f t="shared" si="143"/>
        <v>1919.7916666666224</v>
      </c>
      <c r="H594" s="16">
        <f>H585*3/12+H597*9/12</f>
        <v>4.8524999999999991</v>
      </c>
      <c r="I594" s="15">
        <f t="shared" si="136"/>
        <v>164.41934337016582</v>
      </c>
      <c r="J594" s="15">
        <f t="shared" si="137"/>
        <v>9.318253599447516</v>
      </c>
      <c r="K594" s="17">
        <f t="shared" si="141"/>
        <v>2041.4077345232531</v>
      </c>
      <c r="L594" s="15">
        <f t="shared" si="138"/>
        <v>16.320399447513818</v>
      </c>
      <c r="M594" s="17">
        <f t="shared" si="139"/>
        <v>202.63181314169563</v>
      </c>
      <c r="N594" s="36">
        <f t="shared" si="129"/>
        <v>6.794704199949301</v>
      </c>
      <c r="O594" s="18"/>
      <c r="P594" s="19">
        <f t="shared" si="130"/>
        <v>9.1548959122599403</v>
      </c>
      <c r="Q594" s="19"/>
      <c r="R594" s="38">
        <f t="shared" si="131"/>
        <v>0.16192257750459027</v>
      </c>
      <c r="S594" s="16">
        <f t="shared" si="140"/>
        <v>1.0009711266472197</v>
      </c>
      <c r="T594" s="16">
        <f t="shared" si="142"/>
        <v>4.7851254492569248</v>
      </c>
      <c r="U594" s="22">
        <f t="shared" si="132"/>
        <v>0.18209174235471903</v>
      </c>
      <c r="V594" s="22">
        <f t="shared" si="133"/>
        <v>5.8323959274907189E-2</v>
      </c>
      <c r="W594" s="22">
        <f t="shared" si="134"/>
        <v>0.12376778307981184</v>
      </c>
      <c r="Z594" s="37"/>
      <c r="AA594" s="37"/>
    </row>
    <row r="595" spans="1:27">
      <c r="A595" s="61">
        <f t="shared" si="135"/>
        <v>7274</v>
      </c>
      <c r="B595" s="13">
        <v>1919.11</v>
      </c>
      <c r="C595" s="14">
        <v>9.19</v>
      </c>
      <c r="D595" s="15">
        <v>0.5333</v>
      </c>
      <c r="E595" s="14">
        <v>0.93500000000000005</v>
      </c>
      <c r="F595" s="14">
        <v>18.5</v>
      </c>
      <c r="G595" s="15">
        <f t="shared" si="143"/>
        <v>1919.8749999999557</v>
      </c>
      <c r="H595" s="16">
        <f>H585*2/12+H597*10/12</f>
        <v>4.8916666666666666</v>
      </c>
      <c r="I595" s="15">
        <f t="shared" si="136"/>
        <v>156.10804621621625</v>
      </c>
      <c r="J595" s="15">
        <f t="shared" si="137"/>
        <v>9.0590229648648677</v>
      </c>
      <c r="K595" s="17">
        <f t="shared" si="141"/>
        <v>1947.5887875013673</v>
      </c>
      <c r="L595" s="15">
        <f t="shared" si="138"/>
        <v>15.882592297297304</v>
      </c>
      <c r="M595" s="17">
        <f t="shared" si="139"/>
        <v>198.14967533338179</v>
      </c>
      <c r="N595" s="36">
        <f t="shared" si="129"/>
        <v>6.4670225741331304</v>
      </c>
      <c r="O595" s="18"/>
      <c r="P595" s="19">
        <f t="shared" si="130"/>
        <v>8.7209241391434915</v>
      </c>
      <c r="Q595" s="19"/>
      <c r="R595" s="38">
        <f t="shared" si="131"/>
        <v>0.17028557703903743</v>
      </c>
      <c r="S595" s="16">
        <f t="shared" si="140"/>
        <v>1.0010092738049188</v>
      </c>
      <c r="T595" s="16">
        <f t="shared" si="142"/>
        <v>4.6862097653430741</v>
      </c>
      <c r="U595" s="22">
        <f t="shared" si="132"/>
        <v>0.15214509279830768</v>
      </c>
      <c r="V595" s="22">
        <f t="shared" si="133"/>
        <v>6.106433055266991E-2</v>
      </c>
      <c r="W595" s="22">
        <f t="shared" si="134"/>
        <v>9.108076224563777E-2</v>
      </c>
      <c r="Z595" s="37"/>
      <c r="AA595" s="37"/>
    </row>
    <row r="596" spans="1:27">
      <c r="A596" s="61">
        <f t="shared" si="135"/>
        <v>7305</v>
      </c>
      <c r="B596" s="13">
        <v>1919.12</v>
      </c>
      <c r="C596" s="14">
        <v>8.92</v>
      </c>
      <c r="D596" s="15">
        <v>0.53</v>
      </c>
      <c r="E596" s="14">
        <v>0.93</v>
      </c>
      <c r="F596" s="14">
        <v>18.899999999999999</v>
      </c>
      <c r="G596" s="15">
        <f t="shared" si="143"/>
        <v>1919.9583333332889</v>
      </c>
      <c r="H596" s="16">
        <f>H585*1/12+H597*11/12</f>
        <v>4.9308333333333332</v>
      </c>
      <c r="I596" s="15">
        <f t="shared" si="136"/>
        <v>148.31482222222229</v>
      </c>
      <c r="J596" s="15">
        <f t="shared" si="137"/>
        <v>8.8124277777777813</v>
      </c>
      <c r="K596" s="17">
        <f t="shared" si="141"/>
        <v>1859.5231995436145</v>
      </c>
      <c r="L596" s="15">
        <f t="shared" si="138"/>
        <v>15.463316666666675</v>
      </c>
      <c r="M596" s="17">
        <f t="shared" si="139"/>
        <v>193.87405555779839</v>
      </c>
      <c r="N596" s="36">
        <f t="shared" si="129"/>
        <v>6.1607170337991768</v>
      </c>
      <c r="O596" s="18"/>
      <c r="P596" s="19">
        <f t="shared" si="130"/>
        <v>8.3160977133829661</v>
      </c>
      <c r="Q596" s="19"/>
      <c r="R596" s="38">
        <f t="shared" si="131"/>
        <v>0.17884105892950652</v>
      </c>
      <c r="S596" s="16">
        <f t="shared" si="140"/>
        <v>1.0010474071373323</v>
      </c>
      <c r="T596" s="16">
        <f t="shared" si="142"/>
        <v>4.5916602926410803</v>
      </c>
      <c r="U596" s="22">
        <f t="shared" si="132"/>
        <v>0.16313220849180454</v>
      </c>
      <c r="V596" s="22">
        <f t="shared" si="133"/>
        <v>6.4372853539080399E-2</v>
      </c>
      <c r="W596" s="22">
        <f t="shared" si="134"/>
        <v>9.8759354952724143E-2</v>
      </c>
      <c r="Z596" s="37"/>
      <c r="AA596" s="37"/>
    </row>
    <row r="597" spans="1:27">
      <c r="A597" s="61">
        <f t="shared" si="135"/>
        <v>7336</v>
      </c>
      <c r="B597" s="13">
        <v>1920.01</v>
      </c>
      <c r="C597" s="14">
        <v>8.83</v>
      </c>
      <c r="D597" s="15">
        <v>0.52829999999999999</v>
      </c>
      <c r="E597" s="14">
        <v>0.91920000000000002</v>
      </c>
      <c r="F597" s="14">
        <v>19.3</v>
      </c>
      <c r="G597" s="15">
        <f t="shared" si="143"/>
        <v>1920.0416666666222</v>
      </c>
      <c r="H597" s="16">
        <v>4.97</v>
      </c>
      <c r="I597" s="15">
        <f t="shared" si="136"/>
        <v>143.77550440414512</v>
      </c>
      <c r="J597" s="15">
        <f t="shared" si="137"/>
        <v>8.602106339378242</v>
      </c>
      <c r="K597" s="17">
        <f t="shared" si="141"/>
        <v>1811.5982383401531</v>
      </c>
      <c r="L597" s="15">
        <f t="shared" si="138"/>
        <v>14.966981160621767</v>
      </c>
      <c r="M597" s="17">
        <f t="shared" si="139"/>
        <v>188.58676111916975</v>
      </c>
      <c r="N597" s="36">
        <f t="shared" si="129"/>
        <v>5.9896677711394375</v>
      </c>
      <c r="O597" s="18"/>
      <c r="P597" s="19">
        <f t="shared" si="130"/>
        <v>8.0935613101848354</v>
      </c>
      <c r="Q597" s="19"/>
      <c r="R597" s="38">
        <f t="shared" si="131"/>
        <v>0.18634209615215633</v>
      </c>
      <c r="S597" s="16">
        <f t="shared" si="140"/>
        <v>1.0033603338970001</v>
      </c>
      <c r="T597" s="16">
        <f t="shared" si="142"/>
        <v>4.5012060111208179</v>
      </c>
      <c r="U597" s="22">
        <f t="shared" si="132"/>
        <v>0.16896747118832156</v>
      </c>
      <c r="V597" s="22">
        <f t="shared" si="133"/>
        <v>6.764139689307469E-2</v>
      </c>
      <c r="W597" s="22">
        <f t="shared" si="134"/>
        <v>0.10132607429524687</v>
      </c>
      <c r="Z597" s="37"/>
      <c r="AA597" s="37"/>
    </row>
    <row r="598" spans="1:27">
      <c r="A598" s="61">
        <f t="shared" si="135"/>
        <v>7365</v>
      </c>
      <c r="B598" s="13">
        <v>1920.02</v>
      </c>
      <c r="C598" s="14">
        <v>8.1</v>
      </c>
      <c r="D598" s="15">
        <v>0.52669999999999995</v>
      </c>
      <c r="E598" s="14">
        <v>0.9083</v>
      </c>
      <c r="F598" s="14">
        <v>19.5</v>
      </c>
      <c r="G598" s="15">
        <f t="shared" si="143"/>
        <v>1920.1249999999554</v>
      </c>
      <c r="H598" s="16">
        <f>H597*11/12+H609*1/12</f>
        <v>4.9799999999999995</v>
      </c>
      <c r="I598" s="15">
        <f t="shared" si="136"/>
        <v>130.53648461538464</v>
      </c>
      <c r="J598" s="15">
        <f t="shared" si="137"/>
        <v>8.4880946230769254</v>
      </c>
      <c r="K598" s="17">
        <f t="shared" si="141"/>
        <v>1653.6967452085325</v>
      </c>
      <c r="L598" s="15">
        <f t="shared" si="138"/>
        <v>14.63781345384616</v>
      </c>
      <c r="M598" s="17">
        <f t="shared" si="139"/>
        <v>185.43861156455685</v>
      </c>
      <c r="N598" s="36">
        <f t="shared" si="129"/>
        <v>5.45534764990777</v>
      </c>
      <c r="O598" s="18"/>
      <c r="P598" s="19">
        <f t="shared" si="130"/>
        <v>7.3825458808385021</v>
      </c>
      <c r="Q598" s="19"/>
      <c r="R598" s="38">
        <f t="shared" si="131"/>
        <v>0.20369703325046379</v>
      </c>
      <c r="S598" s="16">
        <f t="shared" si="140"/>
        <v>1.003369024607683</v>
      </c>
      <c r="T598" s="16">
        <f t="shared" si="142"/>
        <v>4.4700102168598557</v>
      </c>
      <c r="U598" s="22">
        <f t="shared" si="132"/>
        <v>0.18797880726469285</v>
      </c>
      <c r="V598" s="22">
        <f t="shared" si="133"/>
        <v>6.926614317005142E-2</v>
      </c>
      <c r="W598" s="22">
        <f t="shared" si="134"/>
        <v>0.11871266409464143</v>
      </c>
      <c r="Z598" s="37"/>
      <c r="AA598" s="37"/>
    </row>
    <row r="599" spans="1:27">
      <c r="A599" s="61">
        <f t="shared" si="135"/>
        <v>7396</v>
      </c>
      <c r="B599" s="13">
        <v>1920.03</v>
      </c>
      <c r="C599" s="14">
        <v>8.67</v>
      </c>
      <c r="D599" s="15">
        <v>0.52500000000000002</v>
      </c>
      <c r="E599" s="14">
        <v>0.89749999999999996</v>
      </c>
      <c r="F599" s="14">
        <v>19.7</v>
      </c>
      <c r="G599" s="15">
        <f t="shared" si="143"/>
        <v>1920.2083333332887</v>
      </c>
      <c r="H599" s="16">
        <f>H597*10/12+H609*2/12</f>
        <v>4.99</v>
      </c>
      <c r="I599" s="15">
        <f t="shared" si="136"/>
        <v>138.30388401015233</v>
      </c>
      <c r="J599" s="15">
        <f t="shared" si="137"/>
        <v>8.3748026649746237</v>
      </c>
      <c r="K599" s="17">
        <f t="shared" si="141"/>
        <v>1760.939087951599</v>
      </c>
      <c r="L599" s="15">
        <f t="shared" si="138"/>
        <v>14.316924555837568</v>
      </c>
      <c r="M599" s="17">
        <f t="shared" si="139"/>
        <v>182.28867721298272</v>
      </c>
      <c r="N599" s="36">
        <f t="shared" si="129"/>
        <v>5.798822727557158</v>
      </c>
      <c r="O599" s="18"/>
      <c r="P599" s="19">
        <f t="shared" si="130"/>
        <v>7.8563273114693422</v>
      </c>
      <c r="Q599" s="19"/>
      <c r="R599" s="38">
        <f t="shared" si="131"/>
        <v>0.19179383998495131</v>
      </c>
      <c r="S599" s="16">
        <f t="shared" si="140"/>
        <v>1.0033777150892671</v>
      </c>
      <c r="T599" s="16">
        <f t="shared" si="142"/>
        <v>4.4395360878123098</v>
      </c>
      <c r="U599" s="22">
        <f t="shared" si="132"/>
        <v>0.18601584961496531</v>
      </c>
      <c r="V599" s="22">
        <f t="shared" si="133"/>
        <v>7.0885252648408059E-2</v>
      </c>
      <c r="W599" s="22">
        <f t="shared" si="134"/>
        <v>0.11513059696655725</v>
      </c>
      <c r="Z599" s="37"/>
      <c r="AA599" s="37"/>
    </row>
    <row r="600" spans="1:27">
      <c r="A600" s="61">
        <f t="shared" si="135"/>
        <v>7426</v>
      </c>
      <c r="B600" s="13">
        <v>1920.04</v>
      </c>
      <c r="C600" s="14">
        <v>8.6</v>
      </c>
      <c r="D600" s="15">
        <v>0.52329999999999999</v>
      </c>
      <c r="E600" s="14">
        <v>0.88670000000000004</v>
      </c>
      <c r="F600" s="14">
        <v>20.3</v>
      </c>
      <c r="G600" s="15">
        <f t="shared" si="143"/>
        <v>1920.2916666666219</v>
      </c>
      <c r="H600" s="16">
        <f>H597*9/12+H609*3/12</f>
        <v>5</v>
      </c>
      <c r="I600" s="15">
        <f t="shared" si="136"/>
        <v>133.13244827586212</v>
      </c>
      <c r="J600" s="15">
        <f t="shared" si="137"/>
        <v>8.1009546724137955</v>
      </c>
      <c r="K600" s="17">
        <f t="shared" si="141"/>
        <v>1703.6897243179503</v>
      </c>
      <c r="L600" s="15">
        <f t="shared" si="138"/>
        <v>13.726574637931041</v>
      </c>
      <c r="M600" s="17">
        <f t="shared" si="139"/>
        <v>175.65833471543334</v>
      </c>
      <c r="N600" s="36">
        <f t="shared" si="129"/>
        <v>5.5998587255061851</v>
      </c>
      <c r="O600" s="18"/>
      <c r="P600" s="19">
        <f t="shared" si="130"/>
        <v>7.5961153675815414</v>
      </c>
      <c r="Q600" s="19"/>
      <c r="R600" s="38">
        <f t="shared" si="131"/>
        <v>0.20002702354681728</v>
      </c>
      <c r="S600" s="16">
        <f t="shared" si="140"/>
        <v>1.0033864053419226</v>
      </c>
      <c r="T600" s="16">
        <f t="shared" si="142"/>
        <v>4.3228705440470714</v>
      </c>
      <c r="U600" s="22">
        <f t="shared" si="132"/>
        <v>0.19696434381990335</v>
      </c>
      <c r="V600" s="22">
        <f t="shared" si="133"/>
        <v>7.3364465691549974E-2</v>
      </c>
      <c r="W600" s="22">
        <f t="shared" si="134"/>
        <v>0.12359987812835338</v>
      </c>
      <c r="Z600" s="37"/>
      <c r="AA600" s="37"/>
    </row>
    <row r="601" spans="1:27">
      <c r="A601" s="61">
        <f t="shared" si="135"/>
        <v>7457</v>
      </c>
      <c r="B601" s="13">
        <v>1920.05</v>
      </c>
      <c r="C601" s="14">
        <v>8.06</v>
      </c>
      <c r="D601" s="15">
        <v>0.52170000000000005</v>
      </c>
      <c r="E601" s="14">
        <v>0.87580000000000002</v>
      </c>
      <c r="F601" s="14">
        <v>20.6</v>
      </c>
      <c r="G601" s="15">
        <f t="shared" si="143"/>
        <v>1920.3749999999552</v>
      </c>
      <c r="H601" s="16">
        <f>H597*8/12+H609*4/12</f>
        <v>5.01</v>
      </c>
      <c r="I601" s="15">
        <f t="shared" si="136"/>
        <v>122.95588689320392</v>
      </c>
      <c r="J601" s="15">
        <f t="shared" si="137"/>
        <v>7.9585714878640816</v>
      </c>
      <c r="K601" s="17">
        <f t="shared" si="141"/>
        <v>1581.947865782221</v>
      </c>
      <c r="L601" s="15">
        <f t="shared" si="138"/>
        <v>13.360392771844666</v>
      </c>
      <c r="M601" s="17">
        <f t="shared" si="139"/>
        <v>171.8945336044751</v>
      </c>
      <c r="N601" s="36">
        <f t="shared" si="129"/>
        <v>5.1889504620474929</v>
      </c>
      <c r="O601" s="18"/>
      <c r="P601" s="19">
        <f t="shared" si="130"/>
        <v>7.050218771960469</v>
      </c>
      <c r="Q601" s="19"/>
      <c r="R601" s="38">
        <f t="shared" si="131"/>
        <v>0.21766737891949176</v>
      </c>
      <c r="S601" s="16">
        <f t="shared" si="140"/>
        <v>1.0033950953658182</v>
      </c>
      <c r="T601" s="16">
        <f t="shared" si="142"/>
        <v>4.2743419213486602</v>
      </c>
      <c r="U601" s="22">
        <f t="shared" si="132"/>
        <v>0.19958456398027846</v>
      </c>
      <c r="V601" s="22">
        <f t="shared" si="133"/>
        <v>7.5468877672946189E-2</v>
      </c>
      <c r="W601" s="22">
        <f t="shared" si="134"/>
        <v>0.12411568630733227</v>
      </c>
      <c r="Z601" s="37"/>
      <c r="AA601" s="37"/>
    </row>
    <row r="602" spans="1:27">
      <c r="A602" s="61">
        <f t="shared" si="135"/>
        <v>7487</v>
      </c>
      <c r="B602" s="13">
        <v>1920.06</v>
      </c>
      <c r="C602" s="14">
        <v>7.92</v>
      </c>
      <c r="D602" s="15">
        <v>0.52</v>
      </c>
      <c r="E602" s="14">
        <v>0.86499999999999999</v>
      </c>
      <c r="F602" s="14">
        <v>20.9</v>
      </c>
      <c r="G602" s="15">
        <f t="shared" si="143"/>
        <v>1920.4583333332885</v>
      </c>
      <c r="H602" s="16">
        <f>H597*7/12+H609*5/12</f>
        <v>5.0199999999999996</v>
      </c>
      <c r="I602" s="15">
        <f t="shared" si="136"/>
        <v>119.08591578947375</v>
      </c>
      <c r="J602" s="15">
        <f t="shared" si="137"/>
        <v>7.8187722488038309</v>
      </c>
      <c r="K602" s="17">
        <f t="shared" si="141"/>
        <v>1540.5399119420688</v>
      </c>
      <c r="L602" s="15">
        <f t="shared" si="138"/>
        <v>13.006226913875603</v>
      </c>
      <c r="M602" s="17">
        <f t="shared" si="139"/>
        <v>168.25341209973351</v>
      </c>
      <c r="N602" s="36">
        <f t="shared" si="129"/>
        <v>5.0436396804516193</v>
      </c>
      <c r="O602" s="18"/>
      <c r="P602" s="19">
        <f t="shared" si="130"/>
        <v>6.864445335016808</v>
      </c>
      <c r="Q602" s="19"/>
      <c r="R602" s="38">
        <f t="shared" si="131"/>
        <v>0.225706092273008</v>
      </c>
      <c r="S602" s="16">
        <f t="shared" si="140"/>
        <v>1.0034037851611233</v>
      </c>
      <c r="T602" s="16">
        <f t="shared" si="142"/>
        <v>4.2272912262121407</v>
      </c>
      <c r="U602" s="22">
        <f t="shared" si="132"/>
        <v>0.19117619572981881</v>
      </c>
      <c r="V602" s="22">
        <f t="shared" si="133"/>
        <v>7.7557779973142393E-2</v>
      </c>
      <c r="W602" s="22">
        <f t="shared" si="134"/>
        <v>0.11361841575667642</v>
      </c>
      <c r="Z602" s="37"/>
      <c r="AA602" s="37"/>
    </row>
    <row r="603" spans="1:27">
      <c r="A603" s="61">
        <f t="shared" si="135"/>
        <v>7518</v>
      </c>
      <c r="B603" s="13">
        <v>1920.07</v>
      </c>
      <c r="C603" s="14">
        <v>7.91</v>
      </c>
      <c r="D603" s="15">
        <v>0.51829999999999998</v>
      </c>
      <c r="E603" s="14">
        <v>0.85419999999999996</v>
      </c>
      <c r="F603" s="14">
        <v>20.8</v>
      </c>
      <c r="G603" s="15">
        <f t="shared" si="143"/>
        <v>1920.5416666666217</v>
      </c>
      <c r="H603" s="16">
        <f>H597*6/12+H609*6/12</f>
        <v>5.0299999999999994</v>
      </c>
      <c r="I603" s="15">
        <f t="shared" si="136"/>
        <v>119.5073603365385</v>
      </c>
      <c r="J603" s="15">
        <f t="shared" si="137"/>
        <v>7.8306782379807718</v>
      </c>
      <c r="K603" s="17">
        <f t="shared" si="141"/>
        <v>1554.4335911236387</v>
      </c>
      <c r="L603" s="15">
        <f t="shared" si="138"/>
        <v>12.905586245192312</v>
      </c>
      <c r="M603" s="17">
        <f t="shared" si="139"/>
        <v>167.86310664194846</v>
      </c>
      <c r="N603" s="36">
        <f t="shared" si="129"/>
        <v>5.0805929195407931</v>
      </c>
      <c r="O603" s="18"/>
      <c r="P603" s="19">
        <f t="shared" si="130"/>
        <v>6.9264957589329388</v>
      </c>
      <c r="Q603" s="19"/>
      <c r="R603" s="38">
        <f t="shared" si="131"/>
        <v>0.2236472675046155</v>
      </c>
      <c r="S603" s="16">
        <f t="shared" si="140"/>
        <v>1.0034124747280067</v>
      </c>
      <c r="T603" s="16">
        <f t="shared" si="142"/>
        <v>4.2620727097508198</v>
      </c>
      <c r="U603" s="22">
        <f t="shared" si="132"/>
        <v>0.18941984411646229</v>
      </c>
      <c r="V603" s="22">
        <f t="shared" si="133"/>
        <v>7.8224607807439561E-2</v>
      </c>
      <c r="W603" s="22">
        <f t="shared" si="134"/>
        <v>0.11119523630902273</v>
      </c>
      <c r="Z603" s="37"/>
      <c r="AA603" s="37"/>
    </row>
    <row r="604" spans="1:27">
      <c r="A604" s="61">
        <f t="shared" si="135"/>
        <v>7549</v>
      </c>
      <c r="B604" s="13">
        <v>1920.08</v>
      </c>
      <c r="C604" s="14">
        <v>7.6</v>
      </c>
      <c r="D604" s="15">
        <v>0.51670000000000005</v>
      </c>
      <c r="E604" s="14">
        <v>0.84330000000000005</v>
      </c>
      <c r="F604" s="14">
        <v>20.3</v>
      </c>
      <c r="G604" s="15">
        <f t="shared" si="143"/>
        <v>1920.624999999955</v>
      </c>
      <c r="H604" s="16">
        <f>H597*5/12+H609*7/12</f>
        <v>5.0399999999999991</v>
      </c>
      <c r="I604" s="15">
        <f t="shared" si="136"/>
        <v>117.65193103448279</v>
      </c>
      <c r="J604" s="15">
        <f t="shared" si="137"/>
        <v>7.9987832586206933</v>
      </c>
      <c r="K604" s="17">
        <f t="shared" si="141"/>
        <v>1538.9700231970278</v>
      </c>
      <c r="L604" s="15">
        <f t="shared" si="138"/>
        <v>13.054720189655178</v>
      </c>
      <c r="M604" s="17">
        <f t="shared" si="139"/>
        <v>170.76492375816497</v>
      </c>
      <c r="N604" s="36">
        <f t="shared" si="129"/>
        <v>5.0207010779228556</v>
      </c>
      <c r="O604" s="18"/>
      <c r="P604" s="19">
        <f t="shared" si="130"/>
        <v>6.8578754838189058</v>
      </c>
      <c r="Q604" s="19"/>
      <c r="R604" s="38">
        <f t="shared" si="131"/>
        <v>0.2243164347337181</v>
      </c>
      <c r="S604" s="16">
        <f t="shared" si="140"/>
        <v>1.0034211640666379</v>
      </c>
      <c r="T604" s="16">
        <f t="shared" si="142"/>
        <v>4.3819523174071344</v>
      </c>
      <c r="U604" s="22">
        <f t="shared" si="132"/>
        <v>0.19025797397288469</v>
      </c>
      <c r="V604" s="22">
        <f t="shared" si="133"/>
        <v>7.6146876508933925E-2</v>
      </c>
      <c r="W604" s="22">
        <f t="shared" si="134"/>
        <v>0.11411109746395076</v>
      </c>
      <c r="Z604" s="37"/>
      <c r="AA604" s="37"/>
    </row>
    <row r="605" spans="1:27">
      <c r="A605" s="61">
        <f t="shared" si="135"/>
        <v>7579</v>
      </c>
      <c r="B605" s="13">
        <v>1920.09</v>
      </c>
      <c r="C605" s="14">
        <v>7.87</v>
      </c>
      <c r="D605" s="15">
        <v>0.51500000000000001</v>
      </c>
      <c r="E605" s="14">
        <v>0.83250000000000002</v>
      </c>
      <c r="F605" s="14">
        <v>20</v>
      </c>
      <c r="G605" s="15">
        <f t="shared" si="143"/>
        <v>1920.7083333332882</v>
      </c>
      <c r="H605" s="16">
        <f>H597*4/12+H609*8/12</f>
        <v>5.05</v>
      </c>
      <c r="I605" s="15">
        <f t="shared" si="136"/>
        <v>123.65914575000004</v>
      </c>
      <c r="J605" s="15">
        <f t="shared" si="137"/>
        <v>8.0920533750000025</v>
      </c>
      <c r="K605" s="17">
        <f t="shared" si="141"/>
        <v>1626.3694301640776</v>
      </c>
      <c r="L605" s="15">
        <f t="shared" si="138"/>
        <v>13.080843562500004</v>
      </c>
      <c r="M605" s="17">
        <f t="shared" si="139"/>
        <v>172.03971418190528</v>
      </c>
      <c r="N605" s="36">
        <f t="shared" si="129"/>
        <v>5.2971627701080548</v>
      </c>
      <c r="O605" s="18"/>
      <c r="P605" s="19">
        <f t="shared" si="130"/>
        <v>7.2473452714932378</v>
      </c>
      <c r="Q605" s="19"/>
      <c r="R605" s="38">
        <f t="shared" si="131"/>
        <v>0.21326971272005252</v>
      </c>
      <c r="S605" s="16">
        <f t="shared" si="140"/>
        <v>1.0034298531771852</v>
      </c>
      <c r="T605" s="16">
        <f t="shared" si="142"/>
        <v>4.462897850645426</v>
      </c>
      <c r="U605" s="22">
        <f t="shared" si="132"/>
        <v>0.18339246211333871</v>
      </c>
      <c r="V605" s="22">
        <f t="shared" si="133"/>
        <v>7.3788958079249234E-2</v>
      </c>
      <c r="W605" s="22">
        <f t="shared" si="134"/>
        <v>0.10960350403408947</v>
      </c>
      <c r="Z605" s="37"/>
      <c r="AA605" s="37"/>
    </row>
    <row r="606" spans="1:27">
      <c r="A606" s="61">
        <f t="shared" si="135"/>
        <v>7305</v>
      </c>
      <c r="B606" s="13">
        <v>1920.1</v>
      </c>
      <c r="C606" s="14">
        <v>7.88</v>
      </c>
      <c r="D606" s="15">
        <v>0.51329999999999998</v>
      </c>
      <c r="E606" s="14">
        <v>0.82169999999999999</v>
      </c>
      <c r="F606" s="14">
        <v>19.899999999999999</v>
      </c>
      <c r="G606" s="15">
        <f t="shared" si="143"/>
        <v>1920.7916666666215</v>
      </c>
      <c r="H606" s="16">
        <f>H597*3/12+H609*9/12</f>
        <v>5.0600000000000005</v>
      </c>
      <c r="I606" s="15">
        <f t="shared" si="136"/>
        <v>124.43846532663322</v>
      </c>
      <c r="J606" s="15">
        <f t="shared" si="137"/>
        <v>8.1058710979899526</v>
      </c>
      <c r="K606" s="17">
        <f t="shared" si="141"/>
        <v>1645.5031270798977</v>
      </c>
      <c r="L606" s="15">
        <f t="shared" si="138"/>
        <v>12.976026263819101</v>
      </c>
      <c r="M606" s="17">
        <f t="shared" si="139"/>
        <v>171.58755323877563</v>
      </c>
      <c r="N606" s="36">
        <f t="shared" si="129"/>
        <v>5.3511773934241544</v>
      </c>
      <c r="O606" s="18"/>
      <c r="P606" s="19">
        <f t="shared" si="130"/>
        <v>7.3327658910836124</v>
      </c>
      <c r="Q606" s="19"/>
      <c r="R606" s="38">
        <f t="shared" si="131"/>
        <v>0.21393756305947351</v>
      </c>
      <c r="S606" s="16">
        <f t="shared" si="140"/>
        <v>1.0034385420598178</v>
      </c>
      <c r="T606" s="16">
        <f t="shared" si="142"/>
        <v>4.50070847740494</v>
      </c>
      <c r="U606" s="22">
        <f t="shared" si="132"/>
        <v>0.16586868535422217</v>
      </c>
      <c r="V606" s="22">
        <f t="shared" si="133"/>
        <v>7.3791189902679077E-2</v>
      </c>
      <c r="W606" s="22">
        <f t="shared" si="134"/>
        <v>9.207749545154309E-2</v>
      </c>
      <c r="Z606" s="37"/>
      <c r="AA606" s="37"/>
    </row>
    <row r="607" spans="1:27">
      <c r="A607" s="61">
        <f t="shared" si="135"/>
        <v>7640</v>
      </c>
      <c r="B607" s="13">
        <v>1920.11</v>
      </c>
      <c r="C607" s="14">
        <v>7.48</v>
      </c>
      <c r="D607" s="15">
        <v>0.51170000000000004</v>
      </c>
      <c r="E607" s="14">
        <v>0.81079999999999997</v>
      </c>
      <c r="F607" s="14">
        <v>19.8</v>
      </c>
      <c r="G607" s="15">
        <f t="shared" si="143"/>
        <v>1920.8749999999548</v>
      </c>
      <c r="H607" s="16">
        <f>H597*2/12+H609*10/12</f>
        <v>5.0699999999999994</v>
      </c>
      <c r="I607" s="15">
        <f t="shared" si="136"/>
        <v>118.71836666666672</v>
      </c>
      <c r="J607" s="15">
        <f t="shared" si="137"/>
        <v>8.1214155378787911</v>
      </c>
      <c r="K607" s="17">
        <f t="shared" si="141"/>
        <v>1578.8132254614068</v>
      </c>
      <c r="L607" s="15">
        <f t="shared" si="138"/>
        <v>12.868563060606064</v>
      </c>
      <c r="M607" s="17">
        <f t="shared" si="139"/>
        <v>171.136599358838</v>
      </c>
      <c r="N607" s="36">
        <f t="shared" si="129"/>
        <v>5.1264079309479245</v>
      </c>
      <c r="O607" s="18"/>
      <c r="P607" s="19">
        <f t="shared" si="130"/>
        <v>7.0372510508450157</v>
      </c>
      <c r="Q607" s="19"/>
      <c r="R607" s="38">
        <f t="shared" si="131"/>
        <v>0.22368938063015112</v>
      </c>
      <c r="S607" s="16">
        <f t="shared" si="140"/>
        <v>1.0034472307147033</v>
      </c>
      <c r="T607" s="16">
        <f t="shared" si="142"/>
        <v>4.5389933646863208</v>
      </c>
      <c r="U607" s="22">
        <f t="shared" si="132"/>
        <v>0.16319479470239728</v>
      </c>
      <c r="V607" s="22">
        <f t="shared" si="133"/>
        <v>7.3794103911501319E-2</v>
      </c>
      <c r="W607" s="22">
        <f t="shared" si="134"/>
        <v>8.9400690790895965E-2</v>
      </c>
      <c r="Z607" s="37"/>
      <c r="AA607" s="37"/>
    </row>
    <row r="608" spans="1:27">
      <c r="A608" s="61">
        <f t="shared" si="135"/>
        <v>7671</v>
      </c>
      <c r="B608" s="13">
        <v>1920.12</v>
      </c>
      <c r="C608" s="14">
        <v>6.81</v>
      </c>
      <c r="D608" s="15">
        <v>0.51</v>
      </c>
      <c r="E608" s="14">
        <v>0.8</v>
      </c>
      <c r="F608" s="14">
        <v>19.399999999999999</v>
      </c>
      <c r="G608" s="15">
        <f t="shared" si="143"/>
        <v>1920.958333333288</v>
      </c>
      <c r="H608" s="16">
        <f>H597*1/12+H609*11/12</f>
        <v>5.0799999999999992</v>
      </c>
      <c r="I608" s="15">
        <f t="shared" si="136"/>
        <v>110.31304871134026</v>
      </c>
      <c r="J608" s="15">
        <f t="shared" si="137"/>
        <v>8.261329639175262</v>
      </c>
      <c r="K608" s="17">
        <f t="shared" si="141"/>
        <v>1476.1879722145029</v>
      </c>
      <c r="L608" s="15">
        <f t="shared" si="138"/>
        <v>12.958948453608253</v>
      </c>
      <c r="M608" s="17">
        <f t="shared" si="139"/>
        <v>173.41415238936892</v>
      </c>
      <c r="N608" s="36">
        <f t="shared" si="129"/>
        <v>4.784241045083248</v>
      </c>
      <c r="O608" s="18"/>
      <c r="P608" s="19">
        <f t="shared" si="130"/>
        <v>6.5824249808668815</v>
      </c>
      <c r="Q608" s="19"/>
      <c r="R608" s="38">
        <f t="shared" si="131"/>
        <v>0.23534006085393736</v>
      </c>
      <c r="S608" s="16">
        <f t="shared" si="140"/>
        <v>1.0034559191420109</v>
      </c>
      <c r="T608" s="16">
        <f t="shared" si="142"/>
        <v>4.648550431759416</v>
      </c>
      <c r="U608" s="22">
        <f t="shared" si="132"/>
        <v>0.16573358508088321</v>
      </c>
      <c r="V608" s="22">
        <f t="shared" si="133"/>
        <v>7.3475658499204677E-2</v>
      </c>
      <c r="W608" s="22">
        <f t="shared" si="134"/>
        <v>9.2257926581678529E-2</v>
      </c>
      <c r="Z608" s="37"/>
      <c r="AA608" s="37"/>
    </row>
    <row r="609" spans="1:27">
      <c r="A609" s="61">
        <f t="shared" si="135"/>
        <v>7702</v>
      </c>
      <c r="B609" s="13">
        <v>1921.01</v>
      </c>
      <c r="C609" s="14">
        <v>7.11</v>
      </c>
      <c r="D609" s="15">
        <v>0.50580000000000003</v>
      </c>
      <c r="E609" s="14">
        <v>0.75749999999999995</v>
      </c>
      <c r="F609" s="14">
        <v>19</v>
      </c>
      <c r="G609" s="15">
        <f t="shared" si="143"/>
        <v>1921.0416666666213</v>
      </c>
      <c r="H609" s="16">
        <v>5.09</v>
      </c>
      <c r="I609" s="15">
        <f t="shared" si="136"/>
        <v>117.59734184210531</v>
      </c>
      <c r="J609" s="15">
        <f t="shared" si="137"/>
        <v>8.3657855842105295</v>
      </c>
      <c r="K609" s="17">
        <f t="shared" si="141"/>
        <v>1582.9940909358895</v>
      </c>
      <c r="L609" s="15">
        <f t="shared" si="138"/>
        <v>12.528830723684214</v>
      </c>
      <c r="M609" s="17">
        <f t="shared" si="139"/>
        <v>168.65232403430889</v>
      </c>
      <c r="N609" s="36">
        <f t="shared" si="129"/>
        <v>5.1221841468873723</v>
      </c>
      <c r="O609" s="18"/>
      <c r="P609" s="19">
        <f t="shared" si="130"/>
        <v>7.0609227162370773</v>
      </c>
      <c r="Q609" s="19"/>
      <c r="R609" s="38">
        <f t="shared" si="131"/>
        <v>0.21920796290222033</v>
      </c>
      <c r="S609" s="16">
        <f t="shared" si="140"/>
        <v>1.0093750608638843</v>
      </c>
      <c r="T609" s="16">
        <f t="shared" si="142"/>
        <v>4.7628178766250127</v>
      </c>
      <c r="U609" s="22">
        <f t="shared" si="132"/>
        <v>0.16311673642059321</v>
      </c>
      <c r="V609" s="22">
        <f t="shared" si="133"/>
        <v>7.2471538690655368E-2</v>
      </c>
      <c r="W609" s="22">
        <f t="shared" si="134"/>
        <v>9.0645197729937843E-2</v>
      </c>
      <c r="Z609" s="37"/>
      <c r="AA609" s="37"/>
    </row>
    <row r="610" spans="1:27">
      <c r="A610" s="61">
        <f t="shared" si="135"/>
        <v>7730</v>
      </c>
      <c r="B610" s="13">
        <v>1921.02</v>
      </c>
      <c r="C610" s="14">
        <v>7.06</v>
      </c>
      <c r="D610" s="15">
        <v>0.50170000000000003</v>
      </c>
      <c r="E610" s="14">
        <v>0.71499999999999997</v>
      </c>
      <c r="F610" s="14">
        <v>18.399999999999999</v>
      </c>
      <c r="G610" s="15">
        <f t="shared" si="143"/>
        <v>1921.1249999999545</v>
      </c>
      <c r="H610" s="16">
        <f>H609*11/12+H621*1/12</f>
        <v>5.024166666666666</v>
      </c>
      <c r="I610" s="15">
        <f t="shared" si="136"/>
        <v>120.57808532608699</v>
      </c>
      <c r="J610" s="15">
        <f t="shared" si="137"/>
        <v>8.5685588396739174</v>
      </c>
      <c r="K610" s="17">
        <f t="shared" si="141"/>
        <v>1632.7301711145703</v>
      </c>
      <c r="L610" s="15">
        <f t="shared" si="138"/>
        <v>12.211519972826093</v>
      </c>
      <c r="M610" s="17">
        <f t="shared" si="139"/>
        <v>165.354401182283</v>
      </c>
      <c r="N610" s="36">
        <f t="shared" si="129"/>
        <v>5.2748571912050428</v>
      </c>
      <c r="O610" s="18"/>
      <c r="P610" s="19">
        <f t="shared" si="130"/>
        <v>7.2857884017168812</v>
      </c>
      <c r="Q610" s="19"/>
      <c r="R610" s="38">
        <f t="shared" si="131"/>
        <v>0.21414317843259165</v>
      </c>
      <c r="S610" s="16">
        <f t="shared" si="140"/>
        <v>1.0093356823927233</v>
      </c>
      <c r="T610" s="16">
        <f t="shared" si="142"/>
        <v>4.9642348966270324</v>
      </c>
      <c r="U610" s="22">
        <f t="shared" si="132"/>
        <v>0.17010499357006537</v>
      </c>
      <c r="V610" s="22">
        <f t="shared" si="133"/>
        <v>6.9433905952720476E-2</v>
      </c>
      <c r="W610" s="22">
        <f t="shared" si="134"/>
        <v>0.10067108761734489</v>
      </c>
      <c r="Z610" s="37"/>
      <c r="AA610" s="37"/>
    </row>
    <row r="611" spans="1:27">
      <c r="A611" s="61">
        <f t="shared" si="135"/>
        <v>7761</v>
      </c>
      <c r="B611" s="13">
        <v>1921.03</v>
      </c>
      <c r="C611" s="14">
        <v>6.88</v>
      </c>
      <c r="D611" s="15">
        <v>0.4975</v>
      </c>
      <c r="E611" s="14">
        <v>0.67249999999999999</v>
      </c>
      <c r="F611" s="14">
        <v>18.3</v>
      </c>
      <c r="G611" s="15">
        <f t="shared" si="143"/>
        <v>1921.2083333332878</v>
      </c>
      <c r="H611" s="16">
        <f>H609*10/12+H621*2/12</f>
        <v>4.958333333333333</v>
      </c>
      <c r="I611" s="15">
        <f t="shared" si="136"/>
        <v>118.1459540983607</v>
      </c>
      <c r="J611" s="15">
        <f t="shared" si="137"/>
        <v>8.5432575819672163</v>
      </c>
      <c r="K611" s="17">
        <f t="shared" si="141"/>
        <v>1609.4372886623707</v>
      </c>
      <c r="L611" s="15">
        <f t="shared" si="138"/>
        <v>11.548423565573774</v>
      </c>
      <c r="M611" s="17">
        <f t="shared" si="139"/>
        <v>157.31781636997735</v>
      </c>
      <c r="N611" s="36">
        <f t="shared" si="129"/>
        <v>5.192348158684176</v>
      </c>
      <c r="O611" s="18"/>
      <c r="P611" s="19">
        <f t="shared" si="130"/>
        <v>7.1866431496339844</v>
      </c>
      <c r="Q611" s="19"/>
      <c r="R611" s="38">
        <f t="shared" si="131"/>
        <v>0.2160920578171753</v>
      </c>
      <c r="S611" s="16">
        <f t="shared" si="140"/>
        <v>1.0092963694422421</v>
      </c>
      <c r="T611" s="16">
        <f t="shared" si="142"/>
        <v>5.037959632337957</v>
      </c>
      <c r="U611" s="22">
        <f t="shared" si="132"/>
        <v>0.17529084842368103</v>
      </c>
      <c r="V611" s="22">
        <f t="shared" si="133"/>
        <v>6.8586400266291481E-2</v>
      </c>
      <c r="W611" s="22">
        <f t="shared" si="134"/>
        <v>0.10670444815738955</v>
      </c>
      <c r="Z611" s="37"/>
      <c r="AA611" s="37"/>
    </row>
    <row r="612" spans="1:27">
      <c r="A612" s="61">
        <f t="shared" si="135"/>
        <v>7791</v>
      </c>
      <c r="B612" s="13">
        <v>1921.04</v>
      </c>
      <c r="C612" s="14">
        <v>6.91</v>
      </c>
      <c r="D612" s="15">
        <v>0.49330000000000002</v>
      </c>
      <c r="E612" s="14">
        <v>0.63</v>
      </c>
      <c r="F612" s="14">
        <v>18.100000000000001</v>
      </c>
      <c r="G612" s="15">
        <f t="shared" si="143"/>
        <v>1921.291666666621</v>
      </c>
      <c r="H612" s="16">
        <f>H609*9/12+H621*3/12</f>
        <v>4.8925000000000001</v>
      </c>
      <c r="I612" s="15">
        <f t="shared" si="136"/>
        <v>119.97229806629838</v>
      </c>
      <c r="J612" s="15">
        <f t="shared" si="137"/>
        <v>8.5647372845303895</v>
      </c>
      <c r="K612" s="17">
        <f t="shared" si="141"/>
        <v>1644.0392921297289</v>
      </c>
      <c r="L612" s="15">
        <f t="shared" si="138"/>
        <v>10.938140055248622</v>
      </c>
      <c r="M612" s="17">
        <f t="shared" si="139"/>
        <v>149.89070246624158</v>
      </c>
      <c r="N612" s="36">
        <f t="shared" si="129"/>
        <v>5.2970859227396732</v>
      </c>
      <c r="O612" s="18"/>
      <c r="P612" s="19">
        <f t="shared" si="130"/>
        <v>7.3471112451693354</v>
      </c>
      <c r="Q612" s="19"/>
      <c r="R612" s="38">
        <f t="shared" si="131"/>
        <v>0.21520858180944386</v>
      </c>
      <c r="S612" s="16">
        <f t="shared" si="140"/>
        <v>1.0092571223325355</v>
      </c>
      <c r="T612" s="16">
        <f t="shared" si="142"/>
        <v>5.1409799394237288</v>
      </c>
      <c r="U612" s="22">
        <f t="shared" si="132"/>
        <v>0.1624222384357481</v>
      </c>
      <c r="V612" s="22">
        <f t="shared" si="133"/>
        <v>6.7159652991352958E-2</v>
      </c>
      <c r="W612" s="22">
        <f t="shared" si="134"/>
        <v>9.5262585444395143E-2</v>
      </c>
      <c r="Z612" s="37"/>
      <c r="AA612" s="37"/>
    </row>
    <row r="613" spans="1:27">
      <c r="A613" s="61">
        <f t="shared" si="135"/>
        <v>7822</v>
      </c>
      <c r="B613" s="13">
        <v>1921.05</v>
      </c>
      <c r="C613" s="14">
        <v>7.12</v>
      </c>
      <c r="D613" s="15">
        <v>0.48920000000000002</v>
      </c>
      <c r="E613" s="14">
        <v>0.58750000000000002</v>
      </c>
      <c r="F613" s="14">
        <v>17.7</v>
      </c>
      <c r="G613" s="15">
        <f t="shared" si="143"/>
        <v>1921.3749999999543</v>
      </c>
      <c r="H613" s="16">
        <f>H609*8/12+H621*4/12</f>
        <v>4.8266666666666662</v>
      </c>
      <c r="I613" s="15">
        <f t="shared" si="136"/>
        <v>126.41197966101701</v>
      </c>
      <c r="J613" s="15">
        <f t="shared" si="137"/>
        <v>8.6854972542372924</v>
      </c>
      <c r="K613" s="17">
        <f t="shared" si="141"/>
        <v>1742.2038794843156</v>
      </c>
      <c r="L613" s="15">
        <f t="shared" si="138"/>
        <v>10.430763771186445</v>
      </c>
      <c r="M613" s="17">
        <f t="shared" si="139"/>
        <v>143.75628921306676</v>
      </c>
      <c r="N613" s="36">
        <f t="shared" si="129"/>
        <v>5.6094692253307752</v>
      </c>
      <c r="O613" s="18"/>
      <c r="P613" s="19">
        <f t="shared" si="130"/>
        <v>7.7953012232006396</v>
      </c>
      <c r="Q613" s="19"/>
      <c r="R613" s="38">
        <f t="shared" si="131"/>
        <v>0.20295342319783582</v>
      </c>
      <c r="S613" s="16">
        <f t="shared" si="140"/>
        <v>1.0092179413853946</v>
      </c>
      <c r="T613" s="16">
        <f t="shared" si="142"/>
        <v>5.3058264528441113</v>
      </c>
      <c r="U613" s="22">
        <f t="shared" si="132"/>
        <v>0.14612928022673488</v>
      </c>
      <c r="V613" s="22">
        <f t="shared" si="133"/>
        <v>6.5230175097410248E-2</v>
      </c>
      <c r="W613" s="22">
        <f t="shared" si="134"/>
        <v>8.0899105129324633E-2</v>
      </c>
      <c r="Z613" s="37"/>
      <c r="AA613" s="37"/>
    </row>
    <row r="614" spans="1:27">
      <c r="A614" s="61">
        <f t="shared" si="135"/>
        <v>7852</v>
      </c>
      <c r="B614" s="13">
        <v>1921.06</v>
      </c>
      <c r="C614" s="14">
        <v>6.55</v>
      </c>
      <c r="D614" s="15">
        <v>0.48499999999999999</v>
      </c>
      <c r="E614" s="14">
        <v>0.54500000000000004</v>
      </c>
      <c r="F614" s="14">
        <v>17.600000000000001</v>
      </c>
      <c r="G614" s="15">
        <f t="shared" si="143"/>
        <v>1921.4583333332876</v>
      </c>
      <c r="H614" s="16">
        <f>H609*7/12+H621*5/12</f>
        <v>4.7608333333333333</v>
      </c>
      <c r="I614" s="15">
        <f t="shared" si="136"/>
        <v>116.95266903409095</v>
      </c>
      <c r="J614" s="15">
        <f t="shared" si="137"/>
        <v>8.6598541193181848</v>
      </c>
      <c r="K614" s="17">
        <f t="shared" si="141"/>
        <v>1621.7819192758886</v>
      </c>
      <c r="L614" s="15">
        <f t="shared" si="138"/>
        <v>9.7311762784090945</v>
      </c>
      <c r="M614" s="17">
        <f t="shared" si="139"/>
        <v>134.94215969547471</v>
      </c>
      <c r="N614" s="36">
        <f t="shared" si="129"/>
        <v>5.2161109609893206</v>
      </c>
      <c r="O614" s="18"/>
      <c r="P614" s="19">
        <f t="shared" si="130"/>
        <v>7.2663741034908451</v>
      </c>
      <c r="Q614" s="19"/>
      <c r="R614" s="38">
        <f t="shared" si="131"/>
        <v>0.21644775043781012</v>
      </c>
      <c r="S614" s="16">
        <f t="shared" si="140"/>
        <v>1.0091788269243167</v>
      </c>
      <c r="T614" s="16">
        <f t="shared" si="142"/>
        <v>5.3851598821902735</v>
      </c>
      <c r="U614" s="22">
        <f t="shared" si="132"/>
        <v>0.15274418739271223</v>
      </c>
      <c r="V614" s="22">
        <f t="shared" si="133"/>
        <v>6.5104610088245751E-2</v>
      </c>
      <c r="W614" s="22">
        <f t="shared" si="134"/>
        <v>8.7639577304466476E-2</v>
      </c>
      <c r="Z614" s="37"/>
      <c r="AA614" s="37"/>
    </row>
    <row r="615" spans="1:27">
      <c r="A615" s="61">
        <f t="shared" si="135"/>
        <v>7883</v>
      </c>
      <c r="B615" s="13">
        <v>1921.07</v>
      </c>
      <c r="C615" s="14">
        <v>6.53</v>
      </c>
      <c r="D615" s="15">
        <v>0.48080000000000001</v>
      </c>
      <c r="E615" s="14">
        <v>0.50249999999999995</v>
      </c>
      <c r="F615" s="14">
        <v>17.7</v>
      </c>
      <c r="G615" s="15">
        <f t="shared" si="143"/>
        <v>1921.5416666666208</v>
      </c>
      <c r="H615" s="16">
        <f>H609*6/12+H621*6/12</f>
        <v>4.6950000000000003</v>
      </c>
      <c r="I615" s="15">
        <f t="shared" si="136"/>
        <v>115.93682966101701</v>
      </c>
      <c r="J615" s="15">
        <f t="shared" si="137"/>
        <v>8.5363595254237321</v>
      </c>
      <c r="K615" s="17">
        <f t="shared" si="141"/>
        <v>1617.559751416698</v>
      </c>
      <c r="L615" s="15">
        <f t="shared" si="138"/>
        <v>8.9216319915254267</v>
      </c>
      <c r="M615" s="17">
        <f t="shared" si="139"/>
        <v>124.47531012050392</v>
      </c>
      <c r="N615" s="36">
        <f t="shared" si="129"/>
        <v>5.1977793619054697</v>
      </c>
      <c r="O615" s="18"/>
      <c r="P615" s="19">
        <f t="shared" si="130"/>
        <v>7.259080472195274</v>
      </c>
      <c r="Q615" s="19"/>
      <c r="R615" s="38">
        <f t="shared" si="131"/>
        <v>0.21723137134873222</v>
      </c>
      <c r="S615" s="16">
        <f t="shared" si="140"/>
        <v>1.0091397792745151</v>
      </c>
      <c r="T615" s="16">
        <f t="shared" si="142"/>
        <v>5.4038854381735959</v>
      </c>
      <c r="U615" s="22">
        <f t="shared" si="132"/>
        <v>0.15740803163018846</v>
      </c>
      <c r="V615" s="22">
        <f t="shared" si="133"/>
        <v>6.4791523394092998E-2</v>
      </c>
      <c r="W615" s="22">
        <f t="shared" si="134"/>
        <v>9.2616508236095463E-2</v>
      </c>
      <c r="Z615" s="37"/>
      <c r="AA615" s="37"/>
    </row>
    <row r="616" spans="1:27">
      <c r="A616" s="61">
        <f t="shared" si="135"/>
        <v>7914</v>
      </c>
      <c r="B616" s="13">
        <v>1921.08</v>
      </c>
      <c r="C616" s="14">
        <v>6.45</v>
      </c>
      <c r="D616" s="15">
        <v>0.47670000000000001</v>
      </c>
      <c r="E616" s="14">
        <v>0.46</v>
      </c>
      <c r="F616" s="14">
        <v>17.7</v>
      </c>
      <c r="G616" s="15">
        <f t="shared" si="143"/>
        <v>1921.6249999999541</v>
      </c>
      <c r="H616" s="16">
        <f>H609*5/12+H621*7/12</f>
        <v>4.6291666666666664</v>
      </c>
      <c r="I616" s="15">
        <f t="shared" si="136"/>
        <v>114.5164703389831</v>
      </c>
      <c r="J616" s="15">
        <f t="shared" si="137"/>
        <v>8.463566110169495</v>
      </c>
      <c r="K616" s="17">
        <f t="shared" si="141"/>
        <v>1607.5831482025619</v>
      </c>
      <c r="L616" s="15">
        <f t="shared" si="138"/>
        <v>8.1670661016949193</v>
      </c>
      <c r="M616" s="17">
        <f t="shared" si="139"/>
        <v>114.64934080204318</v>
      </c>
      <c r="N616" s="36">
        <f t="shared" si="129"/>
        <v>5.1612948232157301</v>
      </c>
      <c r="O616" s="18"/>
      <c r="P616" s="19">
        <f t="shared" si="130"/>
        <v>7.2275602020151322</v>
      </c>
      <c r="Q616" s="19"/>
      <c r="R616" s="38">
        <f t="shared" si="131"/>
        <v>0.21585157871859117</v>
      </c>
      <c r="S616" s="16">
        <f t="shared" si="140"/>
        <v>1.0091007987629279</v>
      </c>
      <c r="T616" s="16">
        <f t="shared" si="142"/>
        <v>5.4532757583032687</v>
      </c>
      <c r="U616" s="22">
        <f t="shared" si="132"/>
        <v>0.15520438301000405</v>
      </c>
      <c r="V616" s="22">
        <f t="shared" si="133"/>
        <v>6.3882556258163525E-2</v>
      </c>
      <c r="W616" s="22">
        <f t="shared" si="134"/>
        <v>9.1321826751840529E-2</v>
      </c>
      <c r="Z616" s="37"/>
      <c r="AA616" s="37"/>
    </row>
    <row r="617" spans="1:27">
      <c r="A617" s="61">
        <f t="shared" si="135"/>
        <v>7944</v>
      </c>
      <c r="B617" s="13">
        <v>1921.09</v>
      </c>
      <c r="C617" s="14">
        <v>6.61</v>
      </c>
      <c r="D617" s="15">
        <v>0.47249999999999998</v>
      </c>
      <c r="E617" s="14">
        <v>0.41749999999999998</v>
      </c>
      <c r="F617" s="14">
        <v>17.5</v>
      </c>
      <c r="G617" s="15">
        <f t="shared" si="143"/>
        <v>1921.7083333332873</v>
      </c>
      <c r="H617" s="16">
        <f>H609*4/12+H621*8/12</f>
        <v>4.5633333333333335</v>
      </c>
      <c r="I617" s="15">
        <f t="shared" si="136"/>
        <v>118.69841400000004</v>
      </c>
      <c r="J617" s="15">
        <f t="shared" si="137"/>
        <v>8.4848715000000041</v>
      </c>
      <c r="K617" s="17">
        <f t="shared" si="141"/>
        <v>1676.215198853648</v>
      </c>
      <c r="L617" s="15">
        <f t="shared" si="138"/>
        <v>7.4972145000000019</v>
      </c>
      <c r="M617" s="17">
        <f t="shared" si="139"/>
        <v>105.87289644801785</v>
      </c>
      <c r="N617" s="36">
        <f t="shared" si="129"/>
        <v>5.3775244254582582</v>
      </c>
      <c r="O617" s="18"/>
      <c r="P617" s="19">
        <f t="shared" si="130"/>
        <v>7.5505875789303607</v>
      </c>
      <c r="Q617" s="19"/>
      <c r="R617" s="38">
        <f t="shared" si="131"/>
        <v>0.20640123633622984</v>
      </c>
      <c r="S617" s="16">
        <f t="shared" si="140"/>
        <v>1.0090618857182294</v>
      </c>
      <c r="T617" s="16">
        <f t="shared" si="142"/>
        <v>5.5657952655620919</v>
      </c>
      <c r="U617" s="22">
        <f t="shared" si="132"/>
        <v>0.13342049673951029</v>
      </c>
      <c r="V617" s="22">
        <f t="shared" si="133"/>
        <v>6.2479788382081125E-2</v>
      </c>
      <c r="W617" s="22">
        <f t="shared" si="134"/>
        <v>7.0940708357429161E-2</v>
      </c>
      <c r="Z617" s="37"/>
      <c r="AA617" s="37"/>
    </row>
    <row r="618" spans="1:27">
      <c r="A618" s="61">
        <f t="shared" si="135"/>
        <v>7671</v>
      </c>
      <c r="B618" s="13">
        <v>1921.1</v>
      </c>
      <c r="C618" s="14">
        <v>6.7</v>
      </c>
      <c r="D618" s="15">
        <v>0.46829999999999999</v>
      </c>
      <c r="E618" s="14">
        <v>0.375</v>
      </c>
      <c r="F618" s="14">
        <v>17.5</v>
      </c>
      <c r="G618" s="15">
        <f t="shared" si="143"/>
        <v>1921.7916666666206</v>
      </c>
      <c r="H618" s="16">
        <f>H609*3/12+H621*9/12</f>
        <v>4.4974999999999996</v>
      </c>
      <c r="I618" s="15">
        <f t="shared" si="136"/>
        <v>120.31458000000005</v>
      </c>
      <c r="J618" s="15">
        <f t="shared" si="137"/>
        <v>8.4094504200000024</v>
      </c>
      <c r="K618" s="17">
        <f t="shared" si="141"/>
        <v>1708.9343616421643</v>
      </c>
      <c r="L618" s="15">
        <f t="shared" si="138"/>
        <v>6.7340250000000026</v>
      </c>
      <c r="M618" s="17">
        <f t="shared" si="139"/>
        <v>95.649311285942034</v>
      </c>
      <c r="N618" s="36">
        <f t="shared" si="129"/>
        <v>5.4792576780533464</v>
      </c>
      <c r="O618" s="18"/>
      <c r="P618" s="19">
        <f t="shared" si="130"/>
        <v>7.7141620987324906</v>
      </c>
      <c r="Q618" s="19"/>
      <c r="R618" s="38">
        <f t="shared" si="131"/>
        <v>0.20360686991963542</v>
      </c>
      <c r="S618" s="16">
        <f t="shared" si="140"/>
        <v>1.0090230404708369</v>
      </c>
      <c r="T618" s="16">
        <f t="shared" si="142"/>
        <v>5.6162318661896782</v>
      </c>
      <c r="U618" s="22">
        <f t="shared" si="132"/>
        <v>0.11664170789688111</v>
      </c>
      <c r="V618" s="22">
        <f t="shared" si="133"/>
        <v>6.2296997971143186E-2</v>
      </c>
      <c r="W618" s="22">
        <f t="shared" si="134"/>
        <v>5.4344709925737922E-2</v>
      </c>
      <c r="Z618" s="37"/>
      <c r="AA618" s="37"/>
    </row>
    <row r="619" spans="1:27">
      <c r="A619" s="61">
        <f t="shared" si="135"/>
        <v>8005</v>
      </c>
      <c r="B619" s="13">
        <v>1921.11</v>
      </c>
      <c r="C619" s="14">
        <v>7.06</v>
      </c>
      <c r="D619" s="15">
        <v>0.4642</v>
      </c>
      <c r="E619" s="14">
        <v>0.33250000000000002</v>
      </c>
      <c r="F619" s="14">
        <v>17.399999999999999</v>
      </c>
      <c r="G619" s="15">
        <f t="shared" si="143"/>
        <v>1921.8749999999538</v>
      </c>
      <c r="H619" s="16">
        <f>H609*2/12+H621*10/12</f>
        <v>4.4316666666666666</v>
      </c>
      <c r="I619" s="15">
        <f t="shared" si="136"/>
        <v>127.50786034482762</v>
      </c>
      <c r="J619" s="15">
        <f t="shared" si="137"/>
        <v>8.3837321206896593</v>
      </c>
      <c r="K619" s="17">
        <f t="shared" si="141"/>
        <v>1821.030346012375</v>
      </c>
      <c r="L619" s="15">
        <f t="shared" si="138"/>
        <v>6.0051506465517273</v>
      </c>
      <c r="M619" s="17">
        <f t="shared" si="139"/>
        <v>85.763822953132419</v>
      </c>
      <c r="N619" s="36">
        <f t="shared" si="129"/>
        <v>5.8381969932008895</v>
      </c>
      <c r="O619" s="18"/>
      <c r="P619" s="19">
        <f t="shared" si="130"/>
        <v>8.23994607876309</v>
      </c>
      <c r="Q619" s="19"/>
      <c r="R619" s="38">
        <f t="shared" si="131"/>
        <v>0.19353770826111444</v>
      </c>
      <c r="S619" s="16">
        <f t="shared" si="140"/>
        <v>1.0089842633529238</v>
      </c>
      <c r="T619" s="16">
        <f t="shared" si="142"/>
        <v>5.6994757866786472</v>
      </c>
      <c r="U619" s="22">
        <f t="shared" si="132"/>
        <v>0.11332002889117798</v>
      </c>
      <c r="V619" s="22">
        <f t="shared" si="133"/>
        <v>6.2237375274959872E-2</v>
      </c>
      <c r="W619" s="22">
        <f t="shared" si="134"/>
        <v>5.108265361621811E-2</v>
      </c>
      <c r="Z619" s="37"/>
      <c r="AA619" s="37"/>
    </row>
    <row r="620" spans="1:27">
      <c r="A620" s="61">
        <f t="shared" si="135"/>
        <v>8036</v>
      </c>
      <c r="B620" s="13">
        <v>1921.12</v>
      </c>
      <c r="C620" s="14">
        <v>7.31</v>
      </c>
      <c r="D620" s="15">
        <v>0.46</v>
      </c>
      <c r="E620" s="14">
        <v>0.28999999999999998</v>
      </c>
      <c r="F620" s="14">
        <v>17.3</v>
      </c>
      <c r="G620" s="15">
        <f t="shared" si="143"/>
        <v>1921.9583333332871</v>
      </c>
      <c r="H620" s="16">
        <f>H609*1/12+H621*11/12</f>
        <v>4.3658333333333328</v>
      </c>
      <c r="I620" s="15">
        <f t="shared" si="136"/>
        <v>132.78615000000005</v>
      </c>
      <c r="J620" s="15">
        <f t="shared" si="137"/>
        <v>8.3559000000000037</v>
      </c>
      <c r="K620" s="17">
        <f t="shared" si="141"/>
        <v>1906.3580627772546</v>
      </c>
      <c r="L620" s="15">
        <f t="shared" si="138"/>
        <v>5.267850000000001</v>
      </c>
      <c r="M620" s="17">
        <f t="shared" si="139"/>
        <v>75.62843203904292</v>
      </c>
      <c r="N620" s="36">
        <f t="shared" si="129"/>
        <v>6.1141588494172705</v>
      </c>
      <c r="O620" s="18"/>
      <c r="P620" s="19">
        <f t="shared" si="130"/>
        <v>8.6498527940779351</v>
      </c>
      <c r="Q620" s="19"/>
      <c r="R620" s="38">
        <f t="shared" si="131"/>
        <v>0.18696752320380902</v>
      </c>
      <c r="S620" s="16">
        <f t="shared" si="140"/>
        <v>1.0089455546984269</v>
      </c>
      <c r="T620" s="16">
        <f t="shared" si="142"/>
        <v>5.7839223109412812</v>
      </c>
      <c r="U620" s="22">
        <f t="shared" si="132"/>
        <v>8.7052791666405893E-2</v>
      </c>
      <c r="V620" s="22">
        <f t="shared" si="133"/>
        <v>6.1471044956979082E-2</v>
      </c>
      <c r="W620" s="22">
        <f t="shared" si="134"/>
        <v>2.5581746709426811E-2</v>
      </c>
      <c r="Z620" s="37"/>
      <c r="AA620" s="37"/>
    </row>
    <row r="621" spans="1:27">
      <c r="A621" s="61">
        <f t="shared" si="135"/>
        <v>8067</v>
      </c>
      <c r="B621" s="13">
        <v>1922.01</v>
      </c>
      <c r="C621" s="14">
        <v>7.3</v>
      </c>
      <c r="D621" s="15">
        <v>0.4642</v>
      </c>
      <c r="E621" s="14">
        <v>0.32329999999999998</v>
      </c>
      <c r="F621" s="14">
        <v>16.899999999999999</v>
      </c>
      <c r="G621" s="15">
        <f t="shared" si="143"/>
        <v>1922.0416666666204</v>
      </c>
      <c r="H621" s="16">
        <v>4.3</v>
      </c>
      <c r="I621" s="15">
        <f t="shared" si="136"/>
        <v>135.74306804733735</v>
      </c>
      <c r="J621" s="15">
        <f t="shared" si="137"/>
        <v>8.6317715325443825</v>
      </c>
      <c r="K621" s="17">
        <f t="shared" si="141"/>
        <v>1959.1362716888982</v>
      </c>
      <c r="L621" s="15">
        <f t="shared" si="138"/>
        <v>6.0117443698224875</v>
      </c>
      <c r="M621" s="17">
        <f t="shared" si="139"/>
        <v>86.765583100961734</v>
      </c>
      <c r="N621" s="36">
        <f t="shared" si="129"/>
        <v>6.2870872903471264</v>
      </c>
      <c r="O621" s="18"/>
      <c r="P621" s="19">
        <f t="shared" si="130"/>
        <v>8.9170964731832179</v>
      </c>
      <c r="Q621" s="19"/>
      <c r="R621" s="38">
        <f t="shared" si="131"/>
        <v>0.17951956182160139</v>
      </c>
      <c r="S621" s="16">
        <f t="shared" si="140"/>
        <v>1.0031803360364855</v>
      </c>
      <c r="T621" s="16">
        <f t="shared" si="142"/>
        <v>5.9737848985309467</v>
      </c>
      <c r="U621" s="22">
        <f t="shared" si="132"/>
        <v>8.5386471884166149E-2</v>
      </c>
      <c r="V621" s="22">
        <f t="shared" si="133"/>
        <v>6.0320506332032897E-2</v>
      </c>
      <c r="W621" s="22">
        <f t="shared" si="134"/>
        <v>2.5065965552133251E-2</v>
      </c>
      <c r="Z621" s="37"/>
      <c r="AA621" s="37"/>
    </row>
    <row r="622" spans="1:27">
      <c r="A622" s="61">
        <f t="shared" si="135"/>
        <v>8095</v>
      </c>
      <c r="B622" s="13">
        <v>1922.02</v>
      </c>
      <c r="C622" s="14">
        <v>7.46</v>
      </c>
      <c r="D622" s="15">
        <v>0.46829999999999999</v>
      </c>
      <c r="E622" s="14">
        <v>0.35670000000000002</v>
      </c>
      <c r="F622" s="14">
        <v>16.899999999999999</v>
      </c>
      <c r="G622" s="15">
        <f t="shared" si="143"/>
        <v>1922.1249999999536</v>
      </c>
      <c r="H622" s="16">
        <f>H621*11/12+H633*1/12</f>
        <v>4.3049999999999997</v>
      </c>
      <c r="I622" s="15">
        <f t="shared" si="136"/>
        <v>138.71825857988171</v>
      </c>
      <c r="J622" s="15">
        <f t="shared" si="137"/>
        <v>8.7080107899408326</v>
      </c>
      <c r="K622" s="17">
        <f t="shared" si="141"/>
        <v>2012.5495725755943</v>
      </c>
      <c r="L622" s="15">
        <f t="shared" si="138"/>
        <v>6.6328153934911285</v>
      </c>
      <c r="M622" s="17">
        <f t="shared" si="139"/>
        <v>96.230084790578388</v>
      </c>
      <c r="N622" s="36">
        <f t="shared" si="129"/>
        <v>6.4613058726969808</v>
      </c>
      <c r="O622" s="18"/>
      <c r="P622" s="19">
        <f t="shared" si="130"/>
        <v>9.1855378690400542</v>
      </c>
      <c r="Q622" s="19"/>
      <c r="R622" s="38">
        <f t="shared" si="131"/>
        <v>0.17408010681528904</v>
      </c>
      <c r="S622" s="16">
        <f t="shared" si="140"/>
        <v>1.0031845960283758</v>
      </c>
      <c r="T622" s="16">
        <f t="shared" si="142"/>
        <v>5.9927835419179578</v>
      </c>
      <c r="U622" s="22">
        <f t="shared" si="132"/>
        <v>8.3916754121699411E-2</v>
      </c>
      <c r="V622" s="22">
        <f t="shared" si="133"/>
        <v>6.2073880429736938E-2</v>
      </c>
      <c r="W622" s="22">
        <f t="shared" si="134"/>
        <v>2.1842873691962472E-2</v>
      </c>
      <c r="Z622" s="37"/>
      <c r="AA622" s="37"/>
    </row>
    <row r="623" spans="1:27">
      <c r="A623" s="61">
        <f t="shared" si="135"/>
        <v>8126</v>
      </c>
      <c r="B623" s="13">
        <v>1922.03</v>
      </c>
      <c r="C623" s="14">
        <v>7.74</v>
      </c>
      <c r="D623" s="15">
        <v>0.47249999999999998</v>
      </c>
      <c r="E623" s="14">
        <v>0.39</v>
      </c>
      <c r="F623" s="14">
        <v>16.7</v>
      </c>
      <c r="G623" s="15">
        <f t="shared" si="143"/>
        <v>1922.2083333332869</v>
      </c>
      <c r="H623" s="16">
        <f>H621*10/12+H633*2/12</f>
        <v>4.3100000000000005</v>
      </c>
      <c r="I623" s="15">
        <f t="shared" si="136"/>
        <v>145.64849281437134</v>
      </c>
      <c r="J623" s="15">
        <f t="shared" si="137"/>
        <v>8.8913324101796452</v>
      </c>
      <c r="K623" s="17">
        <f t="shared" si="141"/>
        <v>2123.8444185076819</v>
      </c>
      <c r="L623" s="15">
        <f t="shared" si="138"/>
        <v>7.3388775449101828</v>
      </c>
      <c r="M623" s="17">
        <f t="shared" si="139"/>
        <v>107.01541643643357</v>
      </c>
      <c r="N623" s="36">
        <f t="shared" si="129"/>
        <v>6.8213872490360421</v>
      </c>
      <c r="O623" s="18"/>
      <c r="P623" s="19">
        <f t="shared" si="130"/>
        <v>9.7174091458281193</v>
      </c>
      <c r="Q623" s="19"/>
      <c r="R623" s="38">
        <f t="shared" si="131"/>
        <v>0.16243257308781894</v>
      </c>
      <c r="S623" s="16">
        <f t="shared" si="140"/>
        <v>1.0031888559901481</v>
      </c>
      <c r="T623" s="16">
        <f t="shared" si="142"/>
        <v>6.0838665573818842</v>
      </c>
      <c r="U623" s="22">
        <f t="shared" si="132"/>
        <v>8.0061470782865074E-2</v>
      </c>
      <c r="V623" s="22">
        <f t="shared" si="133"/>
        <v>6.1821595873386315E-2</v>
      </c>
      <c r="W623" s="22">
        <f t="shared" si="134"/>
        <v>1.8239874909478759E-2</v>
      </c>
      <c r="Z623" s="37"/>
      <c r="AA623" s="37"/>
    </row>
    <row r="624" spans="1:27">
      <c r="A624" s="61">
        <f t="shared" si="135"/>
        <v>8156</v>
      </c>
      <c r="B624" s="13">
        <v>1922.04</v>
      </c>
      <c r="C624" s="14">
        <v>8.2100000000000009</v>
      </c>
      <c r="D624" s="15">
        <v>0.47670000000000001</v>
      </c>
      <c r="E624" s="14">
        <v>0.42330000000000001</v>
      </c>
      <c r="F624" s="14">
        <v>16.7</v>
      </c>
      <c r="G624" s="15">
        <f t="shared" si="143"/>
        <v>1922.2916666666201</v>
      </c>
      <c r="H624" s="16">
        <f>H621*9/12+H633*3/12</f>
        <v>4.3149999999999995</v>
      </c>
      <c r="I624" s="15">
        <f t="shared" si="136"/>
        <v>154.49278113772465</v>
      </c>
      <c r="J624" s="15">
        <f t="shared" si="137"/>
        <v>8.9703664760479072</v>
      </c>
      <c r="K624" s="17">
        <f t="shared" si="141"/>
        <v>2263.7121957975824</v>
      </c>
      <c r="L624" s="15">
        <f t="shared" si="138"/>
        <v>7.9655047814371294</v>
      </c>
      <c r="M624" s="17">
        <f t="shared" si="139"/>
        <v>116.7149052961165</v>
      </c>
      <c r="N624" s="36">
        <f t="shared" si="129"/>
        <v>7.2732533902098631</v>
      </c>
      <c r="O624" s="18"/>
      <c r="P624" s="19">
        <f t="shared" si="130"/>
        <v>10.378612240077564</v>
      </c>
      <c r="Q624" s="19"/>
      <c r="R624" s="38">
        <f t="shared" si="131"/>
        <v>0.15011860019363649</v>
      </c>
      <c r="S624" s="16">
        <f t="shared" si="140"/>
        <v>1.0031931159218126</v>
      </c>
      <c r="T624" s="16">
        <f t="shared" si="142"/>
        <v>6.1032671316966525</v>
      </c>
      <c r="U624" s="22">
        <f t="shared" si="132"/>
        <v>4.5916567580980727E-2</v>
      </c>
      <c r="V624" s="22">
        <f t="shared" si="133"/>
        <v>6.2836560148972875E-2</v>
      </c>
      <c r="W624" s="22">
        <f t="shared" si="134"/>
        <v>-1.6919992567992148E-2</v>
      </c>
      <c r="Z624" s="37"/>
      <c r="AA624" s="37"/>
    </row>
    <row r="625" spans="1:27">
      <c r="A625" s="61">
        <f t="shared" si="135"/>
        <v>8187</v>
      </c>
      <c r="B625" s="13">
        <v>1922.05</v>
      </c>
      <c r="C625" s="14">
        <v>8.5299999999999994</v>
      </c>
      <c r="D625" s="15">
        <v>0.48080000000000001</v>
      </c>
      <c r="E625" s="14">
        <v>0.45669999999999999</v>
      </c>
      <c r="F625" s="14">
        <v>16.7</v>
      </c>
      <c r="G625" s="15">
        <f t="shared" si="143"/>
        <v>1922.3749999999534</v>
      </c>
      <c r="H625" s="16">
        <f>H621*8/12+H633*4/12</f>
        <v>4.32</v>
      </c>
      <c r="I625" s="15">
        <f t="shared" si="136"/>
        <v>160.51442425149708</v>
      </c>
      <c r="J625" s="15">
        <f t="shared" si="137"/>
        <v>9.0475187784431181</v>
      </c>
      <c r="K625" s="17">
        <f t="shared" si="141"/>
        <v>2362.9920136579372</v>
      </c>
      <c r="L625" s="15">
        <f t="shared" si="138"/>
        <v>8.5940137814371287</v>
      </c>
      <c r="M625" s="17">
        <f t="shared" si="139"/>
        <v>126.51564509233057</v>
      </c>
      <c r="N625" s="36">
        <f t="shared" si="129"/>
        <v>7.5934672589193797</v>
      </c>
      <c r="O625" s="18"/>
      <c r="P625" s="19">
        <f t="shared" si="130"/>
        <v>10.851308007115502</v>
      </c>
      <c r="Q625" s="19"/>
      <c r="R625" s="38">
        <f t="shared" si="131"/>
        <v>0.14427069252660302</v>
      </c>
      <c r="S625" s="16">
        <f t="shared" si="140"/>
        <v>1.0031973758233814</v>
      </c>
      <c r="T625" s="16">
        <f t="shared" si="142"/>
        <v>6.1227555711499484</v>
      </c>
      <c r="U625" s="22">
        <f t="shared" si="132"/>
        <v>3.0457950462606576E-2</v>
      </c>
      <c r="V625" s="22">
        <f t="shared" si="133"/>
        <v>6.4629222340574666E-2</v>
      </c>
      <c r="W625" s="22">
        <f t="shared" si="134"/>
        <v>-3.417127187796809E-2</v>
      </c>
      <c r="Z625" s="37"/>
      <c r="AA625" s="37"/>
    </row>
    <row r="626" spans="1:27">
      <c r="A626" s="61">
        <f t="shared" si="135"/>
        <v>8217</v>
      </c>
      <c r="B626" s="13">
        <v>1922.06</v>
      </c>
      <c r="C626" s="14">
        <v>8.4499999999999993</v>
      </c>
      <c r="D626" s="15">
        <v>0.48499999999999999</v>
      </c>
      <c r="E626" s="14">
        <v>0.49</v>
      </c>
      <c r="F626" s="14">
        <v>16.7</v>
      </c>
      <c r="G626" s="15">
        <f t="shared" si="143"/>
        <v>1922.4583333332866</v>
      </c>
      <c r="H626" s="16">
        <f>H621*7/12+H633*5/12</f>
        <v>4.3250000000000002</v>
      </c>
      <c r="I626" s="15">
        <f t="shared" si="136"/>
        <v>159.00901347305393</v>
      </c>
      <c r="J626" s="15">
        <f t="shared" si="137"/>
        <v>9.1265528443113801</v>
      </c>
      <c r="K626" s="17">
        <f t="shared" si="141"/>
        <v>2352.0265856930332</v>
      </c>
      <c r="L626" s="15">
        <f t="shared" si="138"/>
        <v>9.2206410179640752</v>
      </c>
      <c r="M626" s="17">
        <f t="shared" si="139"/>
        <v>136.38970733604572</v>
      </c>
      <c r="N626" s="36">
        <f t="shared" si="129"/>
        <v>7.5579873517551261</v>
      </c>
      <c r="O626" s="18"/>
      <c r="P626" s="19">
        <f t="shared" si="130"/>
        <v>10.815617689535207</v>
      </c>
      <c r="Q626" s="19"/>
      <c r="R626" s="38">
        <f t="shared" si="131"/>
        <v>0.14587981797708549</v>
      </c>
      <c r="S626" s="16">
        <f t="shared" si="140"/>
        <v>1.0032016356948654</v>
      </c>
      <c r="T626" s="16">
        <f t="shared" si="142"/>
        <v>6.1423323217856174</v>
      </c>
      <c r="U626" s="22">
        <f t="shared" si="132"/>
        <v>1.8087288159285952E-2</v>
      </c>
      <c r="V626" s="22">
        <f t="shared" si="133"/>
        <v>6.5658098466928827E-2</v>
      </c>
      <c r="W626" s="22">
        <f t="shared" si="134"/>
        <v>-4.7570810307642875E-2</v>
      </c>
      <c r="Z626" s="37"/>
      <c r="AA626" s="37"/>
    </row>
    <row r="627" spans="1:27">
      <c r="A627" s="61">
        <f t="shared" si="135"/>
        <v>8248</v>
      </c>
      <c r="B627" s="13">
        <v>1922.07</v>
      </c>
      <c r="C627" s="14">
        <v>8.51</v>
      </c>
      <c r="D627" s="15">
        <v>0.48920000000000002</v>
      </c>
      <c r="E627" s="14">
        <v>0.52329999999999999</v>
      </c>
      <c r="F627" s="14">
        <v>16.8</v>
      </c>
      <c r="G627" s="15">
        <f t="shared" si="143"/>
        <v>1922.5416666666199</v>
      </c>
      <c r="H627" s="16">
        <f>H621*6/12+H633*6/12</f>
        <v>4.33</v>
      </c>
      <c r="I627" s="15">
        <f t="shared" si="136"/>
        <v>159.18486875000005</v>
      </c>
      <c r="J627" s="15">
        <f t="shared" si="137"/>
        <v>9.1507917500000033</v>
      </c>
      <c r="K627" s="17">
        <f t="shared" si="141"/>
        <v>2365.9075078794399</v>
      </c>
      <c r="L627" s="15">
        <f t="shared" si="138"/>
        <v>9.788653562500004</v>
      </c>
      <c r="M627" s="17">
        <f t="shared" si="139"/>
        <v>145.4852407606711</v>
      </c>
      <c r="N627" s="36">
        <f t="shared" si="129"/>
        <v>7.6020950457740311</v>
      </c>
      <c r="O627" s="18"/>
      <c r="P627" s="19">
        <f t="shared" si="130"/>
        <v>10.892058792535369</v>
      </c>
      <c r="Q627" s="19"/>
      <c r="R627" s="38">
        <f t="shared" si="131"/>
        <v>0.14569327464091719</v>
      </c>
      <c r="S627" s="16">
        <f t="shared" si="140"/>
        <v>1.0032058955362759</v>
      </c>
      <c r="T627" s="16">
        <f t="shared" si="142"/>
        <v>6.1253192736717903</v>
      </c>
      <c r="U627" s="22">
        <f t="shared" si="132"/>
        <v>2.356749577898376E-2</v>
      </c>
      <c r="V627" s="22">
        <f t="shared" si="133"/>
        <v>6.6540567520546379E-2</v>
      </c>
      <c r="W627" s="22">
        <f t="shared" si="134"/>
        <v>-4.2973071741562618E-2</v>
      </c>
      <c r="Z627" s="37"/>
      <c r="AA627" s="37"/>
    </row>
    <row r="628" spans="1:27">
      <c r="A628" s="61">
        <f t="shared" si="135"/>
        <v>8279</v>
      </c>
      <c r="B628" s="13">
        <v>1922.08</v>
      </c>
      <c r="C628" s="14">
        <v>8.83</v>
      </c>
      <c r="D628" s="15">
        <v>0.49330000000000002</v>
      </c>
      <c r="E628" s="14">
        <v>0.55669999999999997</v>
      </c>
      <c r="F628" s="14">
        <v>16.600000000000001</v>
      </c>
      <c r="G628" s="15">
        <f t="shared" si="143"/>
        <v>1922.6249999999532</v>
      </c>
      <c r="H628" s="16">
        <f>H621*5/12+H633*7/12</f>
        <v>4.335</v>
      </c>
      <c r="I628" s="15">
        <f t="shared" si="136"/>
        <v>167.16067680722895</v>
      </c>
      <c r="J628" s="15">
        <f t="shared" si="137"/>
        <v>9.3386593283132555</v>
      </c>
      <c r="K628" s="17">
        <f t="shared" si="141"/>
        <v>2496.015505443343</v>
      </c>
      <c r="L628" s="15">
        <f t="shared" si="138"/>
        <v>10.538884346385545</v>
      </c>
      <c r="M628" s="17">
        <f t="shared" si="139"/>
        <v>157.36487337262844</v>
      </c>
      <c r="N628" s="36">
        <f t="shared" si="129"/>
        <v>8.0200306898957745</v>
      </c>
      <c r="O628" s="18"/>
      <c r="P628" s="19">
        <f t="shared" si="130"/>
        <v>11.501719558533324</v>
      </c>
      <c r="Q628" s="19"/>
      <c r="R628" s="38">
        <f t="shared" si="131"/>
        <v>0.13648243579404423</v>
      </c>
      <c r="S628" s="16">
        <f t="shared" si="140"/>
        <v>1.0032101553476238</v>
      </c>
      <c r="T628" s="16">
        <f t="shared" si="142"/>
        <v>6.2189920267556591</v>
      </c>
      <c r="U628" s="22">
        <f t="shared" si="132"/>
        <v>6.1936125765673644E-2</v>
      </c>
      <c r="V628" s="22">
        <f t="shared" si="133"/>
        <v>6.6293715830372912E-2</v>
      </c>
      <c r="W628" s="22">
        <f t="shared" si="134"/>
        <v>-4.3575900646992682E-3</v>
      </c>
      <c r="Z628" s="37"/>
      <c r="AA628" s="37"/>
    </row>
    <row r="629" spans="1:27">
      <c r="A629" s="61">
        <f t="shared" si="135"/>
        <v>8309</v>
      </c>
      <c r="B629" s="13">
        <v>1922.09</v>
      </c>
      <c r="C629" s="14">
        <v>9.06</v>
      </c>
      <c r="D629" s="15">
        <v>0.4975</v>
      </c>
      <c r="E629" s="14">
        <v>0.59</v>
      </c>
      <c r="F629" s="14">
        <v>16.600000000000001</v>
      </c>
      <c r="G629" s="15">
        <f t="shared" si="143"/>
        <v>1922.7083333332864</v>
      </c>
      <c r="H629" s="16">
        <f>H621*4/12+H633*8/12</f>
        <v>4.34</v>
      </c>
      <c r="I629" s="15">
        <f t="shared" si="136"/>
        <v>171.51480542168682</v>
      </c>
      <c r="J629" s="15">
        <f t="shared" si="137"/>
        <v>9.4181695030120505</v>
      </c>
      <c r="K629" s="17">
        <f t="shared" si="141"/>
        <v>2572.7498439577043</v>
      </c>
      <c r="L629" s="15">
        <f t="shared" si="138"/>
        <v>11.169286445783134</v>
      </c>
      <c r="M629" s="17">
        <f t="shared" si="139"/>
        <v>167.54110462859219</v>
      </c>
      <c r="N629" s="36">
        <f t="shared" si="129"/>
        <v>8.2650830022843031</v>
      </c>
      <c r="O629" s="18"/>
      <c r="P629" s="19">
        <f t="shared" si="130"/>
        <v>11.861543308882677</v>
      </c>
      <c r="Q629" s="19"/>
      <c r="R629" s="38">
        <f t="shared" si="131"/>
        <v>0.13170642498863802</v>
      </c>
      <c r="S629" s="16">
        <f t="shared" si="140"/>
        <v>1.0032144151289202</v>
      </c>
      <c r="T629" s="16">
        <f t="shared" si="142"/>
        <v>6.2389559572671782</v>
      </c>
      <c r="U629" s="22">
        <f t="shared" si="132"/>
        <v>6.9986153695603903E-2</v>
      </c>
      <c r="V629" s="22">
        <f t="shared" si="133"/>
        <v>6.7327478405122099E-2</v>
      </c>
      <c r="W629" s="22">
        <f t="shared" si="134"/>
        <v>2.6586752904818045E-3</v>
      </c>
      <c r="Z629" s="37"/>
      <c r="AA629" s="37"/>
    </row>
    <row r="630" spans="1:27">
      <c r="A630" s="61">
        <f t="shared" si="135"/>
        <v>8036</v>
      </c>
      <c r="B630" s="13">
        <v>1922.1</v>
      </c>
      <c r="C630" s="14">
        <v>9.26</v>
      </c>
      <c r="D630" s="15">
        <v>0.50170000000000003</v>
      </c>
      <c r="E630" s="14">
        <v>0.62329999999999997</v>
      </c>
      <c r="F630" s="14">
        <v>16.7</v>
      </c>
      <c r="G630" s="15">
        <f t="shared" si="143"/>
        <v>1922.7916666666197</v>
      </c>
      <c r="H630" s="16">
        <f>H621*3/12+H633*9/12</f>
        <v>4.3449999999999998</v>
      </c>
      <c r="I630" s="15">
        <f t="shared" si="136"/>
        <v>174.25129760479049</v>
      </c>
      <c r="J630" s="15">
        <f t="shared" si="137"/>
        <v>9.4408073443113825</v>
      </c>
      <c r="K630" s="17">
        <f t="shared" si="141"/>
        <v>2625.5988061796252</v>
      </c>
      <c r="L630" s="15">
        <f t="shared" si="138"/>
        <v>11.729031727544914</v>
      </c>
      <c r="M630" s="17">
        <f t="shared" si="139"/>
        <v>176.73172093863502</v>
      </c>
      <c r="N630" s="36">
        <f t="shared" si="129"/>
        <v>8.4321519987618991</v>
      </c>
      <c r="O630" s="18"/>
      <c r="P630" s="19">
        <f t="shared" si="130"/>
        <v>12.107471819097537</v>
      </c>
      <c r="Q630" s="19"/>
      <c r="R630" s="38">
        <f t="shared" si="131"/>
        <v>0.12989248661951502</v>
      </c>
      <c r="S630" s="16">
        <f t="shared" si="140"/>
        <v>1.0032186748801766</v>
      </c>
      <c r="T630" s="16">
        <f t="shared" si="142"/>
        <v>6.2215314465849758</v>
      </c>
      <c r="U630" s="22">
        <f t="shared" si="132"/>
        <v>5.3539262109139285E-2</v>
      </c>
      <c r="V630" s="22">
        <f t="shared" si="133"/>
        <v>6.9007264494567178E-2</v>
      </c>
      <c r="W630" s="22">
        <f t="shared" si="134"/>
        <v>-1.5468002385427893E-2</v>
      </c>
      <c r="Z630" s="37"/>
      <c r="AA630" s="37"/>
    </row>
    <row r="631" spans="1:27">
      <c r="A631" s="61">
        <f t="shared" si="135"/>
        <v>8370</v>
      </c>
      <c r="B631" s="13">
        <v>1922.11</v>
      </c>
      <c r="C631" s="14">
        <v>8.8000000000000007</v>
      </c>
      <c r="D631" s="15">
        <v>0.50580000000000003</v>
      </c>
      <c r="E631" s="14">
        <v>0.65669999999999995</v>
      </c>
      <c r="F631" s="14">
        <v>16.8</v>
      </c>
      <c r="G631" s="15">
        <f t="shared" si="143"/>
        <v>1922.8749999999529</v>
      </c>
      <c r="H631" s="16">
        <f>H621*2/12+H633*10/12</f>
        <v>4.3499999999999996</v>
      </c>
      <c r="I631" s="15">
        <f t="shared" si="136"/>
        <v>164.60950000000005</v>
      </c>
      <c r="J631" s="15">
        <f t="shared" si="137"/>
        <v>9.4613051250000026</v>
      </c>
      <c r="K631" s="17">
        <f t="shared" si="141"/>
        <v>2492.1974486001077</v>
      </c>
      <c r="L631" s="15">
        <f t="shared" si="138"/>
        <v>12.283983937500004</v>
      </c>
      <c r="M631" s="17">
        <f t="shared" si="139"/>
        <v>185.98023460178305</v>
      </c>
      <c r="N631" s="36">
        <f t="shared" si="129"/>
        <v>7.9982537722698348</v>
      </c>
      <c r="O631" s="18"/>
      <c r="P631" s="19">
        <f t="shared" si="130"/>
        <v>11.49176715541015</v>
      </c>
      <c r="Q631" s="19"/>
      <c r="R631" s="38">
        <f t="shared" si="131"/>
        <v>0.136905980432102</v>
      </c>
      <c r="S631" s="16">
        <f t="shared" si="140"/>
        <v>1.0032229346014039</v>
      </c>
      <c r="T631" s="16">
        <f t="shared" si="142"/>
        <v>6.2044044113447061</v>
      </c>
      <c r="U631" s="22">
        <f t="shared" si="132"/>
        <v>5.9457509838696021E-2</v>
      </c>
      <c r="V631" s="22">
        <f t="shared" si="133"/>
        <v>7.068911847756465E-2</v>
      </c>
      <c r="W631" s="22">
        <f t="shared" si="134"/>
        <v>-1.1231608638868629E-2</v>
      </c>
      <c r="Z631" s="37"/>
      <c r="AA631" s="37"/>
    </row>
    <row r="632" spans="1:27">
      <c r="A632" s="61">
        <f t="shared" si="135"/>
        <v>8401</v>
      </c>
      <c r="B632" s="13">
        <v>1922.12</v>
      </c>
      <c r="C632" s="14">
        <v>8.7799999999999994</v>
      </c>
      <c r="D632" s="15">
        <v>0.51</v>
      </c>
      <c r="E632" s="14">
        <v>0.69</v>
      </c>
      <c r="F632" s="14">
        <v>16.899999999999999</v>
      </c>
      <c r="G632" s="15">
        <f t="shared" si="143"/>
        <v>1922.9583333332862</v>
      </c>
      <c r="H632" s="16">
        <f>H621*1/12+H633*11/12</f>
        <v>4.3549999999999995</v>
      </c>
      <c r="I632" s="15">
        <f t="shared" si="136"/>
        <v>163.26358047337283</v>
      </c>
      <c r="J632" s="15">
        <f t="shared" si="137"/>
        <v>9.483419822485212</v>
      </c>
      <c r="K632" s="17">
        <f t="shared" si="141"/>
        <v>2483.7851091757043</v>
      </c>
      <c r="L632" s="15">
        <f t="shared" si="138"/>
        <v>12.830509171597638</v>
      </c>
      <c r="M632" s="17">
        <f t="shared" si="139"/>
        <v>195.19495732702006</v>
      </c>
      <c r="N632" s="36">
        <f t="shared" si="129"/>
        <v>7.9646798649399972</v>
      </c>
      <c r="O632" s="18"/>
      <c r="P632" s="19">
        <f t="shared" si="130"/>
        <v>11.449713276395808</v>
      </c>
      <c r="Q632" s="19"/>
      <c r="R632" s="38">
        <f t="shared" si="131"/>
        <v>0.13904051336828624</v>
      </c>
      <c r="S632" s="16">
        <f t="shared" si="140"/>
        <v>1.0032271942926132</v>
      </c>
      <c r="T632" s="16">
        <f t="shared" si="142"/>
        <v>6.1875700270326996</v>
      </c>
      <c r="U632" s="22">
        <f t="shared" si="132"/>
        <v>5.7754057837540396E-2</v>
      </c>
      <c r="V632" s="22">
        <f t="shared" si="133"/>
        <v>7.2373180407452997E-2</v>
      </c>
      <c r="W632" s="22">
        <f t="shared" si="134"/>
        <v>-1.4619122569912602E-2</v>
      </c>
      <c r="Z632" s="37"/>
      <c r="AA632" s="37"/>
    </row>
    <row r="633" spans="1:27">
      <c r="A633" s="61">
        <f t="shared" si="135"/>
        <v>8432</v>
      </c>
      <c r="B633" s="13">
        <v>1923.01</v>
      </c>
      <c r="C633" s="14">
        <v>8.9</v>
      </c>
      <c r="D633" s="15">
        <v>0.51170000000000004</v>
      </c>
      <c r="E633" s="14">
        <v>0.71419999999999995</v>
      </c>
      <c r="F633" s="14">
        <v>16.8</v>
      </c>
      <c r="G633" s="15">
        <f t="shared" si="143"/>
        <v>1923.0416666666194</v>
      </c>
      <c r="H633" s="16">
        <v>4.3600000000000003</v>
      </c>
      <c r="I633" s="15">
        <f t="shared" si="136"/>
        <v>166.48006250000006</v>
      </c>
      <c r="J633" s="15">
        <f t="shared" si="137"/>
        <v>9.5716683125000035</v>
      </c>
      <c r="K633" s="17">
        <f t="shared" si="141"/>
        <v>2544.8533159866765</v>
      </c>
      <c r="L633" s="15">
        <f t="shared" si="138"/>
        <v>13.359557375000003</v>
      </c>
      <c r="M633" s="17">
        <f t="shared" si="139"/>
        <v>204.21733014356002</v>
      </c>
      <c r="N633" s="36">
        <f t="shared" si="129"/>
        <v>8.1542004830691521</v>
      </c>
      <c r="O633" s="18"/>
      <c r="P633" s="19">
        <f t="shared" si="130"/>
        <v>11.725953614115136</v>
      </c>
      <c r="Q633" s="19"/>
      <c r="R633" s="38">
        <f t="shared" si="131"/>
        <v>0.13441486988785217</v>
      </c>
      <c r="S633" s="16">
        <f t="shared" si="140"/>
        <v>1.0056455223186209</v>
      </c>
      <c r="T633" s="16">
        <f t="shared" si="142"/>
        <v>6.2444881517430657</v>
      </c>
      <c r="U633" s="22">
        <f t="shared" si="132"/>
        <v>6.1539389511198195E-2</v>
      </c>
      <c r="V633" s="22">
        <f t="shared" si="133"/>
        <v>7.3617985826168297E-2</v>
      </c>
      <c r="W633" s="22">
        <f t="shared" si="134"/>
        <v>-1.2078596314970103E-2</v>
      </c>
      <c r="Z633" s="37"/>
      <c r="AA633" s="37"/>
    </row>
    <row r="634" spans="1:27">
      <c r="A634" s="61">
        <f t="shared" si="135"/>
        <v>8460</v>
      </c>
      <c r="B634" s="13">
        <v>1923.02</v>
      </c>
      <c r="C634" s="14">
        <v>9.2799999999999994</v>
      </c>
      <c r="D634" s="15">
        <v>0.51329999999999998</v>
      </c>
      <c r="E634" s="14">
        <v>0.73829999999999996</v>
      </c>
      <c r="F634" s="14">
        <v>16.8</v>
      </c>
      <c r="G634" s="15">
        <f t="shared" si="143"/>
        <v>1923.1249999999527</v>
      </c>
      <c r="H634" s="16">
        <f>H633*11/12+H645*1/12</f>
        <v>4.335</v>
      </c>
      <c r="I634" s="15">
        <f t="shared" si="136"/>
        <v>173.58820000000003</v>
      </c>
      <c r="J634" s="15">
        <f t="shared" si="137"/>
        <v>9.6015973125000027</v>
      </c>
      <c r="K634" s="17">
        <f t="shared" si="141"/>
        <v>2665.7409969604141</v>
      </c>
      <c r="L634" s="15">
        <f t="shared" si="138"/>
        <v>13.810362937500004</v>
      </c>
      <c r="M634" s="17">
        <f t="shared" si="139"/>
        <v>212.08152780774503</v>
      </c>
      <c r="N634" s="36">
        <f t="shared" si="129"/>
        <v>8.5333605790659668</v>
      </c>
      <c r="O634" s="18"/>
      <c r="P634" s="19">
        <f t="shared" si="130"/>
        <v>12.272020083350817</v>
      </c>
      <c r="Q634" s="19"/>
      <c r="R634" s="38">
        <f t="shared" si="131"/>
        <v>0.12921581550482802</v>
      </c>
      <c r="S634" s="16">
        <f t="shared" si="140"/>
        <v>1.0056270198581208</v>
      </c>
      <c r="T634" s="16">
        <f t="shared" si="142"/>
        <v>6.2797415489720949</v>
      </c>
      <c r="U634" s="22">
        <f t="shared" si="132"/>
        <v>4.5695857243911009E-2</v>
      </c>
      <c r="V634" s="22">
        <f t="shared" si="133"/>
        <v>7.513108654325773E-2</v>
      </c>
      <c r="W634" s="22">
        <f t="shared" si="134"/>
        <v>-2.9435229299346721E-2</v>
      </c>
      <c r="Z634" s="37"/>
      <c r="AA634" s="37"/>
    </row>
    <row r="635" spans="1:27">
      <c r="A635" s="61">
        <f t="shared" si="135"/>
        <v>8491</v>
      </c>
      <c r="B635" s="13">
        <v>1923.03</v>
      </c>
      <c r="C635" s="14">
        <v>9.43</v>
      </c>
      <c r="D635" s="15">
        <v>0.51500000000000001</v>
      </c>
      <c r="E635" s="14">
        <v>0.76249999999999996</v>
      </c>
      <c r="F635" s="14">
        <v>16.8</v>
      </c>
      <c r="G635" s="15">
        <f t="shared" si="143"/>
        <v>1923.208333333286</v>
      </c>
      <c r="H635" s="16">
        <f>H633*10/12+H645*2/12</f>
        <v>4.3099999999999996</v>
      </c>
      <c r="I635" s="15">
        <f t="shared" si="136"/>
        <v>176.39404375000007</v>
      </c>
      <c r="J635" s="15">
        <f t="shared" si="137"/>
        <v>9.6333968750000043</v>
      </c>
      <c r="K635" s="17">
        <f t="shared" si="141"/>
        <v>2721.1575774916951</v>
      </c>
      <c r="L635" s="15">
        <f t="shared" si="138"/>
        <v>14.263039062500004</v>
      </c>
      <c r="M635" s="17">
        <f t="shared" si="139"/>
        <v>220.02997378975795</v>
      </c>
      <c r="N635" s="36">
        <f t="shared" si="129"/>
        <v>8.7007375009785335</v>
      </c>
      <c r="O635" s="18"/>
      <c r="P635" s="19">
        <f t="shared" si="130"/>
        <v>12.511853851855701</v>
      </c>
      <c r="Q635" s="19"/>
      <c r="R635" s="38">
        <f t="shared" si="131"/>
        <v>0.12721147552406911</v>
      </c>
      <c r="S635" s="16">
        <f t="shared" si="140"/>
        <v>1.0056085211624202</v>
      </c>
      <c r="T635" s="16">
        <f t="shared" si="142"/>
        <v>6.315077779372027</v>
      </c>
      <c r="U635" s="22">
        <f t="shared" si="132"/>
        <v>4.4712447628235896E-2</v>
      </c>
      <c r="V635" s="22">
        <f t="shared" si="133"/>
        <v>7.5816127455445637E-2</v>
      </c>
      <c r="W635" s="22">
        <f t="shared" si="134"/>
        <v>-3.110367982720974E-2</v>
      </c>
      <c r="Z635" s="37"/>
      <c r="AA635" s="37"/>
    </row>
    <row r="636" spans="1:27">
      <c r="A636" s="61">
        <f t="shared" si="135"/>
        <v>8521</v>
      </c>
      <c r="B636" s="13">
        <v>1923.04</v>
      </c>
      <c r="C636" s="14">
        <v>9.1</v>
      </c>
      <c r="D636" s="15">
        <v>0.51670000000000005</v>
      </c>
      <c r="E636" s="14">
        <v>0.78669999999999995</v>
      </c>
      <c r="F636" s="14">
        <v>16.899999999999999</v>
      </c>
      <c r="G636" s="15">
        <f t="shared" si="143"/>
        <v>1923.2916666666192</v>
      </c>
      <c r="H636" s="16">
        <f>H633*9/12+H645*3/12</f>
        <v>4.2850000000000001</v>
      </c>
      <c r="I636" s="15">
        <f t="shared" si="136"/>
        <v>169.21396153846163</v>
      </c>
      <c r="J636" s="15">
        <f t="shared" si="137"/>
        <v>9.6080059260355082</v>
      </c>
      <c r="K636" s="17">
        <f t="shared" si="141"/>
        <v>2622.7449937272859</v>
      </c>
      <c r="L636" s="15">
        <f t="shared" si="138"/>
        <v>14.628639949704148</v>
      </c>
      <c r="M636" s="17">
        <f t="shared" si="139"/>
        <v>226.73774577640171</v>
      </c>
      <c r="N636" s="36">
        <f t="shared" si="129"/>
        <v>8.372809668463816</v>
      </c>
      <c r="O636" s="18"/>
      <c r="P636" s="19">
        <f t="shared" si="130"/>
        <v>12.040671976551762</v>
      </c>
      <c r="Q636" s="19"/>
      <c r="R636" s="38">
        <f t="shared" si="131"/>
        <v>0.13258943586124278</v>
      </c>
      <c r="S636" s="16">
        <f t="shared" si="140"/>
        <v>1.0055900262385207</v>
      </c>
      <c r="T636" s="16">
        <f t="shared" si="142"/>
        <v>6.3129191271734566</v>
      </c>
      <c r="U636" s="22">
        <f t="shared" si="132"/>
        <v>5.9793009656515572E-2</v>
      </c>
      <c r="V636" s="22">
        <f t="shared" si="133"/>
        <v>7.629017997406895E-2</v>
      </c>
      <c r="W636" s="22">
        <f t="shared" si="134"/>
        <v>-1.6497170317553378E-2</v>
      </c>
      <c r="Z636" s="37"/>
      <c r="AA636" s="37"/>
    </row>
    <row r="637" spans="1:27">
      <c r="A637" s="61">
        <f t="shared" si="135"/>
        <v>8552</v>
      </c>
      <c r="B637" s="13">
        <v>1923.05</v>
      </c>
      <c r="C637" s="14">
        <v>8.67</v>
      </c>
      <c r="D637" s="15">
        <v>0.51829999999999998</v>
      </c>
      <c r="E637" s="14">
        <v>0.81079999999999997</v>
      </c>
      <c r="F637" s="14">
        <v>16.899999999999999</v>
      </c>
      <c r="G637" s="15">
        <f t="shared" si="143"/>
        <v>1923.3749999999525</v>
      </c>
      <c r="H637" s="16">
        <f>H633*8/12+H645*4/12</f>
        <v>4.26</v>
      </c>
      <c r="I637" s="15">
        <f t="shared" si="136"/>
        <v>161.21813698224858</v>
      </c>
      <c r="J637" s="15">
        <f t="shared" si="137"/>
        <v>9.6377578313609504</v>
      </c>
      <c r="K637" s="17">
        <f t="shared" si="141"/>
        <v>2511.2615190259671</v>
      </c>
      <c r="L637" s="15">
        <f t="shared" si="138"/>
        <v>15.076778023668645</v>
      </c>
      <c r="M637" s="17">
        <f t="shared" si="139"/>
        <v>234.84784770775713</v>
      </c>
      <c r="N637" s="36">
        <f t="shared" si="129"/>
        <v>8.0004978675982095</v>
      </c>
      <c r="O637" s="18"/>
      <c r="P637" s="19">
        <f t="shared" si="130"/>
        <v>11.507770660192872</v>
      </c>
      <c r="Q637" s="19"/>
      <c r="R637" s="38">
        <f t="shared" si="131"/>
        <v>0.13948108359684205</v>
      </c>
      <c r="S637" s="16">
        <f t="shared" si="140"/>
        <v>1.0055715350934378</v>
      </c>
      <c r="T637" s="16">
        <f t="shared" si="142"/>
        <v>6.3482085107360149</v>
      </c>
      <c r="U637" s="22">
        <f t="shared" si="132"/>
        <v>9.2122313295782909E-2</v>
      </c>
      <c r="V637" s="22">
        <f t="shared" si="133"/>
        <v>7.6126272209097623E-2</v>
      </c>
      <c r="W637" s="22">
        <f t="shared" si="134"/>
        <v>1.5996041086685286E-2</v>
      </c>
      <c r="Z637" s="37"/>
      <c r="AA637" s="37"/>
    </row>
    <row r="638" spans="1:27">
      <c r="A638" s="61">
        <f t="shared" si="135"/>
        <v>8582</v>
      </c>
      <c r="B638" s="13">
        <v>1923.06</v>
      </c>
      <c r="C638" s="14">
        <v>8.34</v>
      </c>
      <c r="D638" s="15">
        <v>0.52</v>
      </c>
      <c r="E638" s="14">
        <v>0.83499999999999996</v>
      </c>
      <c r="F638" s="14">
        <v>17</v>
      </c>
      <c r="G638" s="15">
        <f t="shared" si="143"/>
        <v>1923.4583333332857</v>
      </c>
      <c r="H638" s="16">
        <f>H633*7/12+H645*5/12</f>
        <v>4.2349999999999994</v>
      </c>
      <c r="I638" s="15">
        <f t="shared" si="136"/>
        <v>154.16956058823533</v>
      </c>
      <c r="J638" s="15">
        <f t="shared" si="137"/>
        <v>9.612490588235298</v>
      </c>
      <c r="K638" s="17">
        <f t="shared" si="141"/>
        <v>2413.9449527086904</v>
      </c>
      <c r="L638" s="15">
        <f t="shared" si="138"/>
        <v>15.435441617647063</v>
      </c>
      <c r="M638" s="17">
        <f t="shared" si="139"/>
        <v>241.68393711172141</v>
      </c>
      <c r="N638" s="36">
        <f t="shared" si="129"/>
        <v>7.6718252826730762</v>
      </c>
      <c r="O638" s="18"/>
      <c r="P638" s="19">
        <f t="shared" si="130"/>
        <v>11.038669785687134</v>
      </c>
      <c r="Q638" s="19"/>
      <c r="R638" s="38">
        <f t="shared" si="131"/>
        <v>0.14462548934004041</v>
      </c>
      <c r="S638" s="16">
        <f t="shared" si="140"/>
        <v>1.0055530477342007</v>
      </c>
      <c r="T638" s="16">
        <f t="shared" si="142"/>
        <v>6.3460273197208981</v>
      </c>
      <c r="U638" s="22">
        <f t="shared" si="132"/>
        <v>0.11346615187144016</v>
      </c>
      <c r="V638" s="22">
        <f t="shared" si="133"/>
        <v>7.5747303318780324E-2</v>
      </c>
      <c r="W638" s="22">
        <f t="shared" si="134"/>
        <v>3.7718848552659834E-2</v>
      </c>
      <c r="Z638" s="37"/>
      <c r="AA638" s="37"/>
    </row>
    <row r="639" spans="1:27">
      <c r="A639" s="61">
        <f t="shared" si="135"/>
        <v>8613</v>
      </c>
      <c r="B639" s="13">
        <v>1923.07</v>
      </c>
      <c r="C639" s="14">
        <v>8.06</v>
      </c>
      <c r="D639" s="15">
        <v>0.52170000000000005</v>
      </c>
      <c r="E639" s="14">
        <v>0.85919999999999996</v>
      </c>
      <c r="F639" s="14">
        <v>17.2</v>
      </c>
      <c r="G639" s="15">
        <f t="shared" si="143"/>
        <v>1923.541666666619</v>
      </c>
      <c r="H639" s="16">
        <f>H633*6/12+H645*6/12</f>
        <v>4.21</v>
      </c>
      <c r="I639" s="15">
        <f t="shared" si="136"/>
        <v>147.26112034883727</v>
      </c>
      <c r="J639" s="15">
        <f t="shared" si="137"/>
        <v>9.5317774796511685</v>
      </c>
      <c r="K639" s="17">
        <f t="shared" si="141"/>
        <v>2318.2116431464224</v>
      </c>
      <c r="L639" s="15">
        <f t="shared" si="138"/>
        <v>15.698108511627915</v>
      </c>
      <c r="M639" s="17">
        <f t="shared" si="139"/>
        <v>247.1225116366509</v>
      </c>
      <c r="N639" s="36">
        <f t="shared" si="129"/>
        <v>7.3459851194906465</v>
      </c>
      <c r="O639" s="18"/>
      <c r="P639" s="19">
        <f t="shared" si="130"/>
        <v>10.574996358749736</v>
      </c>
      <c r="Q639" s="19"/>
      <c r="R639" s="38">
        <f t="shared" si="131"/>
        <v>0.1508203144791655</v>
      </c>
      <c r="S639" s="16">
        <f t="shared" si="140"/>
        <v>1.0055345641678535</v>
      </c>
      <c r="T639" s="16">
        <f t="shared" si="142"/>
        <v>6.3070663319736893</v>
      </c>
      <c r="U639" s="22">
        <f t="shared" si="132"/>
        <v>0.12360512033295934</v>
      </c>
      <c r="V639" s="22">
        <f t="shared" si="133"/>
        <v>7.3509420818807181E-2</v>
      </c>
      <c r="W639" s="22">
        <f t="shared" si="134"/>
        <v>5.0095699514152159E-2</v>
      </c>
      <c r="Z639" s="37"/>
      <c r="AA639" s="37"/>
    </row>
    <row r="640" spans="1:27">
      <c r="A640" s="61">
        <f t="shared" si="135"/>
        <v>8644</v>
      </c>
      <c r="B640" s="13">
        <v>1923.08</v>
      </c>
      <c r="C640" s="14">
        <v>8.1</v>
      </c>
      <c r="D640" s="15">
        <v>0.52329999999999999</v>
      </c>
      <c r="E640" s="14">
        <v>0.88329999999999997</v>
      </c>
      <c r="F640" s="14">
        <v>17.100000000000001</v>
      </c>
      <c r="G640" s="15">
        <f t="shared" si="143"/>
        <v>1923.6249999999523</v>
      </c>
      <c r="H640" s="16">
        <f>H633*5/12+H645*7/12</f>
        <v>4.1849999999999996</v>
      </c>
      <c r="I640" s="15">
        <f t="shared" si="136"/>
        <v>148.85739473684214</v>
      </c>
      <c r="J640" s="15">
        <f t="shared" si="137"/>
        <v>9.6169227982456178</v>
      </c>
      <c r="K640" s="17">
        <f t="shared" si="141"/>
        <v>2355.9564354736412</v>
      </c>
      <c r="L640" s="15">
        <f t="shared" si="138"/>
        <v>16.232807008771935</v>
      </c>
      <c r="M640" s="17">
        <f t="shared" si="139"/>
        <v>256.91559499430463</v>
      </c>
      <c r="N640" s="36">
        <f t="shared" si="129"/>
        <v>7.4417831742173686</v>
      </c>
      <c r="O640" s="18"/>
      <c r="P640" s="19">
        <f t="shared" si="130"/>
        <v>10.717769172275755</v>
      </c>
      <c r="Q640" s="19"/>
      <c r="R640" s="38">
        <f t="shared" si="131"/>
        <v>0.14870190194385632</v>
      </c>
      <c r="S640" s="16">
        <f t="shared" si="140"/>
        <v>1.0055160844014541</v>
      </c>
      <c r="T640" s="16">
        <f t="shared" si="142"/>
        <v>6.3790607578445133</v>
      </c>
      <c r="U640" s="22">
        <f t="shared" si="132"/>
        <v>0.11561987147598662</v>
      </c>
      <c r="V640" s="22">
        <f t="shared" si="133"/>
        <v>7.190681665087606E-2</v>
      </c>
      <c r="W640" s="22">
        <f t="shared" si="134"/>
        <v>4.3713054825110564E-2</v>
      </c>
      <c r="Z640" s="37"/>
      <c r="AA640" s="37"/>
    </row>
    <row r="641" spans="1:27">
      <c r="A641" s="61">
        <f t="shared" si="135"/>
        <v>8674</v>
      </c>
      <c r="B641" s="13">
        <v>1923.09</v>
      </c>
      <c r="C641" s="14">
        <v>8.15</v>
      </c>
      <c r="D641" s="15">
        <v>0.52500000000000002</v>
      </c>
      <c r="E641" s="14">
        <v>0.90749999999999997</v>
      </c>
      <c r="F641" s="14">
        <v>17.2</v>
      </c>
      <c r="G641" s="15">
        <f t="shared" si="143"/>
        <v>1923.7083333332855</v>
      </c>
      <c r="H641" s="16">
        <f>H633*4/12+H645*8/12</f>
        <v>4.16</v>
      </c>
      <c r="I641" s="15">
        <f t="shared" si="136"/>
        <v>148.90547529069775</v>
      </c>
      <c r="J641" s="15">
        <f t="shared" si="137"/>
        <v>9.5920704941860517</v>
      </c>
      <c r="K641" s="17">
        <f t="shared" si="141"/>
        <v>2369.3684936697732</v>
      </c>
      <c r="L641" s="15">
        <f t="shared" si="138"/>
        <v>16.580578997093031</v>
      </c>
      <c r="M641" s="17">
        <f t="shared" si="139"/>
        <v>263.82845496997783</v>
      </c>
      <c r="N641" s="36">
        <f t="shared" ref="N641:N704" si="144">I641/AVERAGE(L521:L640)</f>
        <v>7.458183867189792</v>
      </c>
      <c r="O641" s="18"/>
      <c r="P641" s="19">
        <f t="shared" ref="P641:P704" si="145">K641/AVERAGE(M521:M640)</f>
        <v>10.745088848507415</v>
      </c>
      <c r="Q641" s="19"/>
      <c r="R641" s="38">
        <f t="shared" ref="R641:R704" si="146">1/N641-(H641/100-(((F641/F521)^(1/10))-1))</f>
        <v>0.14821085527765077</v>
      </c>
      <c r="S641" s="16">
        <f t="shared" si="140"/>
        <v>1.0054976084420746</v>
      </c>
      <c r="T641" s="16">
        <f t="shared" si="142"/>
        <v>6.3769560547159347</v>
      </c>
      <c r="U641" s="22">
        <f t="shared" si="132"/>
        <v>0.11444129250825585</v>
      </c>
      <c r="V641" s="22">
        <f t="shared" si="133"/>
        <v>7.2371361516544885E-2</v>
      </c>
      <c r="W641" s="22">
        <f t="shared" si="134"/>
        <v>4.2069930991710969E-2</v>
      </c>
      <c r="Z641" s="37"/>
      <c r="AA641" s="37"/>
    </row>
    <row r="642" spans="1:27">
      <c r="A642" s="61">
        <f t="shared" si="135"/>
        <v>8401</v>
      </c>
      <c r="B642" s="13">
        <v>1923.1</v>
      </c>
      <c r="C642" s="14">
        <v>8.0299999999999994</v>
      </c>
      <c r="D642" s="15">
        <v>0.52669999999999995</v>
      </c>
      <c r="E642" s="14">
        <v>0.93169999999999997</v>
      </c>
      <c r="F642" s="14">
        <v>17.3</v>
      </c>
      <c r="G642" s="15">
        <f t="shared" si="143"/>
        <v>1923.7916666666188</v>
      </c>
      <c r="H642" s="16">
        <f>H633*3/12+H645*9/12</f>
        <v>4.1349999999999998</v>
      </c>
      <c r="I642" s="15">
        <f t="shared" si="136"/>
        <v>145.86495000000005</v>
      </c>
      <c r="J642" s="15">
        <f t="shared" si="137"/>
        <v>9.5675055000000029</v>
      </c>
      <c r="K642" s="17">
        <f t="shared" si="141"/>
        <v>2333.6743999745413</v>
      </c>
      <c r="L642" s="15">
        <f t="shared" si="138"/>
        <v>16.924330500000003</v>
      </c>
      <c r="M642" s="17">
        <f t="shared" si="139"/>
        <v>270.77016668197757</v>
      </c>
      <c r="N642" s="36">
        <f t="shared" si="144"/>
        <v>7.3174003956214762</v>
      </c>
      <c r="O642" s="18"/>
      <c r="P642" s="19">
        <f t="shared" si="145"/>
        <v>10.546507102779904</v>
      </c>
      <c r="Q642" s="19"/>
      <c r="R642" s="38">
        <f t="shared" si="146"/>
        <v>0.15165270760296168</v>
      </c>
      <c r="S642" s="16">
        <f t="shared" si="140"/>
        <v>1.005479136296801</v>
      </c>
      <c r="T642" s="16">
        <f t="shared" si="142"/>
        <v>6.3749503970579058</v>
      </c>
      <c r="U642" s="22">
        <f t="shared" ref="U642:U705" si="147">(($K762/$K642)^(1/10)-1)</f>
        <v>0.10519370076487355</v>
      </c>
      <c r="V642" s="22">
        <f t="shared" ref="V642:V705" si="148">(($T762/$T642)^(1/10)-1)</f>
        <v>7.2833150280132264E-2</v>
      </c>
      <c r="W642" s="22">
        <f t="shared" ref="W642:W705" si="149">U642-V642</f>
        <v>3.2360550484741291E-2</v>
      </c>
      <c r="Z642" s="37"/>
      <c r="AA642" s="37"/>
    </row>
    <row r="643" spans="1:27">
      <c r="A643" s="61">
        <f t="shared" si="135"/>
        <v>8735</v>
      </c>
      <c r="B643" s="13">
        <v>1923.11</v>
      </c>
      <c r="C643" s="14">
        <v>8.27</v>
      </c>
      <c r="D643" s="15">
        <v>0.52829999999999999</v>
      </c>
      <c r="E643" s="14">
        <v>0.95579999999999998</v>
      </c>
      <c r="F643" s="14">
        <v>17.3</v>
      </c>
      <c r="G643" s="15">
        <f t="shared" si="143"/>
        <v>1923.874999999952</v>
      </c>
      <c r="H643" s="16">
        <f>H633*2/12+H645*10/12</f>
        <v>4.1099999999999994</v>
      </c>
      <c r="I643" s="15">
        <f t="shared" si="136"/>
        <v>150.22455000000005</v>
      </c>
      <c r="J643" s="15">
        <f t="shared" si="137"/>
        <v>9.5965695000000029</v>
      </c>
      <c r="K643" s="17">
        <f t="shared" si="141"/>
        <v>2416.217596917601</v>
      </c>
      <c r="L643" s="15">
        <f t="shared" si="138"/>
        <v>17.362107000000005</v>
      </c>
      <c r="M643" s="17">
        <f t="shared" si="139"/>
        <v>279.25281488921922</v>
      </c>
      <c r="N643" s="36">
        <f t="shared" si="144"/>
        <v>7.5463279119162303</v>
      </c>
      <c r="O643" s="18"/>
      <c r="P643" s="19">
        <f t="shared" si="145"/>
        <v>10.87867181185551</v>
      </c>
      <c r="Q643" s="19"/>
      <c r="R643" s="38">
        <f t="shared" si="146"/>
        <v>0.14670636211495344</v>
      </c>
      <c r="S643" s="16">
        <f t="shared" si="140"/>
        <v>1.0054606679727343</v>
      </c>
      <c r="T643" s="16">
        <f t="shared" si="142"/>
        <v>6.4098796191687315</v>
      </c>
      <c r="U643" s="22">
        <f t="shared" si="147"/>
        <v>0.10440085308835845</v>
      </c>
      <c r="V643" s="22">
        <f t="shared" si="148"/>
        <v>7.2673785052318696E-2</v>
      </c>
      <c r="W643" s="22">
        <f t="shared" si="149"/>
        <v>3.1727068036039752E-2</v>
      </c>
      <c r="Z643" s="37"/>
      <c r="AA643" s="37"/>
    </row>
    <row r="644" spans="1:27">
      <c r="A644" s="61">
        <f t="shared" si="135"/>
        <v>8766</v>
      </c>
      <c r="B644" s="13">
        <v>1923.12</v>
      </c>
      <c r="C644" s="14">
        <v>8.5500000000000007</v>
      </c>
      <c r="D644" s="15">
        <v>0.53</v>
      </c>
      <c r="E644" s="14">
        <v>0.98</v>
      </c>
      <c r="F644" s="14">
        <v>17.3</v>
      </c>
      <c r="G644" s="15">
        <f t="shared" si="143"/>
        <v>1923.9583333332853</v>
      </c>
      <c r="H644" s="16">
        <f>H633*1/12+H645*11/12</f>
        <v>4.085</v>
      </c>
      <c r="I644" s="15">
        <f t="shared" si="136"/>
        <v>155.31075000000007</v>
      </c>
      <c r="J644" s="15">
        <f t="shared" si="137"/>
        <v>9.6274500000000032</v>
      </c>
      <c r="K644" s="17">
        <f t="shared" si="141"/>
        <v>2510.9282624960929</v>
      </c>
      <c r="L644" s="15">
        <f t="shared" si="138"/>
        <v>17.801700000000004</v>
      </c>
      <c r="M644" s="17">
        <f t="shared" si="139"/>
        <v>287.80230377148195</v>
      </c>
      <c r="N644" s="36">
        <f t="shared" si="144"/>
        <v>7.8097391449387397</v>
      </c>
      <c r="O644" s="18"/>
      <c r="P644" s="19">
        <f t="shared" si="145"/>
        <v>11.25835061701814</v>
      </c>
      <c r="Q644" s="19"/>
      <c r="R644" s="38">
        <f t="shared" si="146"/>
        <v>0.14353740233689571</v>
      </c>
      <c r="S644" s="16">
        <f t="shared" si="140"/>
        <v>1.0054422034769896</v>
      </c>
      <c r="T644" s="16">
        <f t="shared" si="142"/>
        <v>6.4448818435142083</v>
      </c>
      <c r="U644" s="22">
        <f t="shared" si="147"/>
        <v>0.10268626500295097</v>
      </c>
      <c r="V644" s="22">
        <f t="shared" si="148"/>
        <v>7.2515111782604169E-2</v>
      </c>
      <c r="W644" s="22">
        <f t="shared" si="149"/>
        <v>3.0171153220346802E-2</v>
      </c>
      <c r="Z644" s="37"/>
      <c r="AA644" s="37"/>
    </row>
    <row r="645" spans="1:27">
      <c r="A645" s="61">
        <f t="shared" si="135"/>
        <v>8797</v>
      </c>
      <c r="B645" s="13">
        <v>1924.01</v>
      </c>
      <c r="C645" s="14">
        <v>8.83</v>
      </c>
      <c r="D645" s="15">
        <v>0.53169999999999995</v>
      </c>
      <c r="E645" s="14">
        <v>0.9758</v>
      </c>
      <c r="F645" s="14">
        <v>17.3</v>
      </c>
      <c r="G645" s="15">
        <f t="shared" si="143"/>
        <v>1924.0416666666185</v>
      </c>
      <c r="H645" s="16">
        <v>4.0599999999999996</v>
      </c>
      <c r="I645" s="15">
        <f t="shared" si="136"/>
        <v>160.39695000000006</v>
      </c>
      <c r="J645" s="15">
        <f t="shared" si="137"/>
        <v>9.6583305000000017</v>
      </c>
      <c r="K645" s="17">
        <f t="shared" si="141"/>
        <v>2606.1697782773408</v>
      </c>
      <c r="L645" s="15">
        <f t="shared" si="138"/>
        <v>17.725407000000008</v>
      </c>
      <c r="M645" s="17">
        <f t="shared" si="139"/>
        <v>288.00684820419355</v>
      </c>
      <c r="N645" s="36">
        <f t="shared" si="144"/>
        <v>8.0722494460373735</v>
      </c>
      <c r="O645" s="18"/>
      <c r="P645" s="19">
        <f t="shared" si="145"/>
        <v>11.63399273969104</v>
      </c>
      <c r="Q645" s="19"/>
      <c r="R645" s="38">
        <f t="shared" si="146"/>
        <v>0.1396233589293564</v>
      </c>
      <c r="S645" s="16">
        <f t="shared" si="140"/>
        <v>1.0047430787771652</v>
      </c>
      <c r="T645" s="16">
        <f t="shared" si="142"/>
        <v>6.4799562018917687</v>
      </c>
      <c r="U645" s="22">
        <f t="shared" si="147"/>
        <v>0.10509792838807575</v>
      </c>
      <c r="V645" s="22">
        <f t="shared" si="148"/>
        <v>7.2357129894484284E-2</v>
      </c>
      <c r="W645" s="22">
        <f t="shared" si="149"/>
        <v>3.2740798493591461E-2</v>
      </c>
      <c r="Z645" s="37"/>
      <c r="AA645" s="37"/>
    </row>
    <row r="646" spans="1:27">
      <c r="A646" s="61">
        <f t="shared" si="135"/>
        <v>8826</v>
      </c>
      <c r="B646" s="13">
        <v>1924.02</v>
      </c>
      <c r="C646" s="14">
        <v>8.8699999999999992</v>
      </c>
      <c r="D646" s="15">
        <v>0.5333</v>
      </c>
      <c r="E646" s="14">
        <v>0.97170000000000001</v>
      </c>
      <c r="F646" s="14">
        <v>17.2</v>
      </c>
      <c r="G646" s="15">
        <f t="shared" si="143"/>
        <v>1924.1249999999518</v>
      </c>
      <c r="H646" s="16">
        <f>H645*11/12+H657*1/12</f>
        <v>4.043333333333333</v>
      </c>
      <c r="I646" s="15">
        <f t="shared" si="136"/>
        <v>162.06031482558146</v>
      </c>
      <c r="J646" s="15">
        <f t="shared" si="137"/>
        <v>9.7437165610465151</v>
      </c>
      <c r="K646" s="17">
        <f t="shared" si="141"/>
        <v>2646.3897415692745</v>
      </c>
      <c r="L646" s="15">
        <f t="shared" si="138"/>
        <v>17.753552188953499</v>
      </c>
      <c r="M646" s="17">
        <f t="shared" si="139"/>
        <v>289.90946018972545</v>
      </c>
      <c r="N646" s="36">
        <f t="shared" si="144"/>
        <v>8.1620662208503578</v>
      </c>
      <c r="O646" s="18"/>
      <c r="P646" s="19">
        <f t="shared" si="145"/>
        <v>11.760979709538782</v>
      </c>
      <c r="Q646" s="19"/>
      <c r="R646" s="38">
        <f t="shared" si="146"/>
        <v>0.13887619650281111</v>
      </c>
      <c r="S646" s="16">
        <f t="shared" si="140"/>
        <v>1.0047302452630666</v>
      </c>
      <c r="T646" s="16">
        <f t="shared" si="142"/>
        <v>6.5485440001219564</v>
      </c>
      <c r="U646" s="22">
        <f t="shared" si="147"/>
        <v>0.11083473751217987</v>
      </c>
      <c r="V646" s="22">
        <f t="shared" si="148"/>
        <v>7.0948723075598297E-2</v>
      </c>
      <c r="W646" s="22">
        <f t="shared" si="149"/>
        <v>3.9886014436581574E-2</v>
      </c>
      <c r="Z646" s="37"/>
      <c r="AA646" s="37"/>
    </row>
    <row r="647" spans="1:27">
      <c r="A647" s="61">
        <f t="shared" si="135"/>
        <v>8857</v>
      </c>
      <c r="B647" s="13">
        <v>1924.03</v>
      </c>
      <c r="C647" s="14">
        <v>8.6999999999999993</v>
      </c>
      <c r="D647" s="15">
        <v>0.53500000000000003</v>
      </c>
      <c r="E647" s="14">
        <v>0.96750000000000003</v>
      </c>
      <c r="F647" s="14">
        <v>17.100000000000001</v>
      </c>
      <c r="G647" s="15">
        <f t="shared" si="143"/>
        <v>1924.2083333332851</v>
      </c>
      <c r="H647" s="16">
        <f>H645*10/12+H657*2/12</f>
        <v>4.0266666666666664</v>
      </c>
      <c r="I647" s="15">
        <f t="shared" si="136"/>
        <v>159.88386842105268</v>
      </c>
      <c r="J647" s="15">
        <f t="shared" si="137"/>
        <v>9.8319390350877214</v>
      </c>
      <c r="K647" s="17">
        <f t="shared" si="141"/>
        <v>2624.2284644029942</v>
      </c>
      <c r="L647" s="15">
        <f t="shared" si="138"/>
        <v>17.780188815789479</v>
      </c>
      <c r="M647" s="17">
        <f t="shared" si="139"/>
        <v>291.83230336895366</v>
      </c>
      <c r="N647" s="36">
        <f t="shared" si="144"/>
        <v>8.0580770441160912</v>
      </c>
      <c r="O647" s="18"/>
      <c r="P647" s="19">
        <f t="shared" si="145"/>
        <v>11.610015219838788</v>
      </c>
      <c r="Q647" s="19"/>
      <c r="R647" s="38">
        <f t="shared" si="146"/>
        <v>0.14000792613364049</v>
      </c>
      <c r="S647" s="16">
        <f t="shared" si="140"/>
        <v>1.004717412888221</v>
      </c>
      <c r="T647" s="16">
        <f t="shared" si="142"/>
        <v>6.617996945787513</v>
      </c>
      <c r="U647" s="22">
        <f t="shared" si="147"/>
        <v>0.10631629825857325</v>
      </c>
      <c r="V647" s="22">
        <f t="shared" si="148"/>
        <v>7.0345310103740788E-2</v>
      </c>
      <c r="W647" s="22">
        <f t="shared" si="149"/>
        <v>3.5970988154832462E-2</v>
      </c>
      <c r="Z647" s="37"/>
      <c r="AA647" s="37"/>
    </row>
    <row r="648" spans="1:27">
      <c r="A648" s="61">
        <f t="shared" si="135"/>
        <v>8887</v>
      </c>
      <c r="B648" s="13">
        <v>1924.04</v>
      </c>
      <c r="C648" s="14">
        <v>8.5</v>
      </c>
      <c r="D648" s="15">
        <v>0.53669999999999995</v>
      </c>
      <c r="E648" s="14">
        <v>0.96330000000000005</v>
      </c>
      <c r="F648" s="14">
        <v>17</v>
      </c>
      <c r="G648" s="15">
        <f t="shared" si="143"/>
        <v>1924.2916666666183</v>
      </c>
      <c r="H648" s="16">
        <f>H645*9/12+H657*3/12</f>
        <v>4.01</v>
      </c>
      <c r="I648" s="15">
        <f t="shared" si="136"/>
        <v>157.12725000000006</v>
      </c>
      <c r="J648" s="15">
        <f t="shared" si="137"/>
        <v>9.9211994205882377</v>
      </c>
      <c r="K648" s="17">
        <f t="shared" si="141"/>
        <v>2592.5531485461761</v>
      </c>
      <c r="L648" s="15">
        <f t="shared" si="138"/>
        <v>17.80713881470589</v>
      </c>
      <c r="M648" s="17">
        <f t="shared" si="139"/>
        <v>293.81252329347433</v>
      </c>
      <c r="N648" s="36">
        <f t="shared" si="144"/>
        <v>7.9236203483279759</v>
      </c>
      <c r="O648" s="18"/>
      <c r="P648" s="19">
        <f t="shared" si="145"/>
        <v>11.416959092815114</v>
      </c>
      <c r="Q648" s="19"/>
      <c r="R648" s="38">
        <f t="shared" si="146"/>
        <v>0.14273334858362088</v>
      </c>
      <c r="S648" s="16">
        <f t="shared" si="140"/>
        <v>1.0047045816540427</v>
      </c>
      <c r="T648" s="16">
        <f t="shared" si="142"/>
        <v>6.6883298096965653</v>
      </c>
      <c r="U648" s="22">
        <f t="shared" si="147"/>
        <v>0.10987792776965311</v>
      </c>
      <c r="V648" s="22">
        <f t="shared" si="148"/>
        <v>6.9737831549172569E-2</v>
      </c>
      <c r="W648" s="22">
        <f t="shared" si="149"/>
        <v>4.0140096220480537E-2</v>
      </c>
      <c r="Z648" s="37"/>
      <c r="AA648" s="37"/>
    </row>
    <row r="649" spans="1:27">
      <c r="A649" s="61">
        <f t="shared" ref="A649:A712" si="150">EOMONTH(DATE(LEFT(B649,4),RIGHT(B649,2),1),0)</f>
        <v>8918</v>
      </c>
      <c r="B649" s="13">
        <v>1924.05</v>
      </c>
      <c r="C649" s="14">
        <v>8.4700000000000006</v>
      </c>
      <c r="D649" s="15">
        <v>0.5383</v>
      </c>
      <c r="E649" s="14">
        <v>0.95920000000000005</v>
      </c>
      <c r="F649" s="14">
        <v>17</v>
      </c>
      <c r="G649" s="15">
        <f t="shared" si="143"/>
        <v>1924.3749999999516</v>
      </c>
      <c r="H649" s="16">
        <f>H645*8/12+H657*4/12</f>
        <v>3.9933333333333332</v>
      </c>
      <c r="I649" s="15">
        <f t="shared" ref="I649:I712" si="151">C649*$F$1852/F649</f>
        <v>156.57268323529419</v>
      </c>
      <c r="J649" s="15">
        <f t="shared" ref="J649:J712" si="152">D649*$F$1852/F649</f>
        <v>9.9507763147058874</v>
      </c>
      <c r="K649" s="17">
        <f t="shared" si="141"/>
        <v>2597.0850331185857</v>
      </c>
      <c r="L649" s="15">
        <f t="shared" ref="L649:L712" si="153">E649*$F$1852/F649</f>
        <v>17.731348023529421</v>
      </c>
      <c r="M649" s="17">
        <f t="shared" ref="M649:M712" si="154">L649*(K649/I649)</f>
        <v>294.11144790641646</v>
      </c>
      <c r="N649" s="36">
        <f t="shared" si="144"/>
        <v>7.8996983306652897</v>
      </c>
      <c r="O649" s="18"/>
      <c r="P649" s="19">
        <f t="shared" si="145"/>
        <v>11.383531722775833</v>
      </c>
      <c r="Q649" s="19"/>
      <c r="R649" s="38">
        <f t="shared" si="146"/>
        <v>0.14221000739146017</v>
      </c>
      <c r="S649" s="16">
        <f t="shared" ref="S649:S712" si="155">((H649/H650+H649/1200+((1+H650/1200)^(-119))*(1-H649/H650)))</f>
        <v>1.0046917515619485</v>
      </c>
      <c r="T649" s="16">
        <f t="shared" si="142"/>
        <v>6.7197956034154513</v>
      </c>
      <c r="U649" s="22">
        <f t="shared" si="147"/>
        <v>9.8266073395384401E-2</v>
      </c>
      <c r="V649" s="22">
        <f t="shared" si="148"/>
        <v>6.9757192900352871E-2</v>
      </c>
      <c r="W649" s="22">
        <f t="shared" si="149"/>
        <v>2.850888049503153E-2</v>
      </c>
      <c r="Z649" s="37"/>
      <c r="AA649" s="37"/>
    </row>
    <row r="650" spans="1:27">
      <c r="A650" s="61">
        <f t="shared" si="150"/>
        <v>8948</v>
      </c>
      <c r="B650" s="13">
        <v>1924.06</v>
      </c>
      <c r="C650" s="14">
        <v>8.6300000000000008</v>
      </c>
      <c r="D650" s="15">
        <v>0.54</v>
      </c>
      <c r="E650" s="14">
        <v>0.95499999999999996</v>
      </c>
      <c r="F650" s="14">
        <v>17</v>
      </c>
      <c r="G650" s="15">
        <f t="shared" si="143"/>
        <v>1924.4583333332848</v>
      </c>
      <c r="H650" s="16">
        <f>H645*7/12+H657*5/12</f>
        <v>3.9766666666666666</v>
      </c>
      <c r="I650" s="15">
        <f t="shared" si="151"/>
        <v>159.5303726470589</v>
      </c>
      <c r="J650" s="15">
        <f t="shared" si="152"/>
        <v>9.9822017647058878</v>
      </c>
      <c r="K650" s="17">
        <f t="shared" ref="K650:K713" si="156">K649*((I650+(J650/12))/I649)</f>
        <v>2659.942463081904</v>
      </c>
      <c r="L650" s="15">
        <f t="shared" si="153"/>
        <v>17.653708676470593</v>
      </c>
      <c r="M650" s="17">
        <f t="shared" si="154"/>
        <v>294.35052749052352</v>
      </c>
      <c r="N650" s="36">
        <f t="shared" si="144"/>
        <v>8.0516769463966451</v>
      </c>
      <c r="O650" s="18"/>
      <c r="P650" s="19">
        <f t="shared" si="145"/>
        <v>11.60329933713056</v>
      </c>
      <c r="Q650" s="19"/>
      <c r="R650" s="38">
        <f t="shared" si="146"/>
        <v>0.13998729179276168</v>
      </c>
      <c r="S650" s="16">
        <f t="shared" si="155"/>
        <v>1.0046789226133559</v>
      </c>
      <c r="T650" s="16">
        <f t="shared" ref="T650:T713" si="157">T649*S649*F649/F650</f>
        <v>6.7513232149337501</v>
      </c>
      <c r="U650" s="22">
        <f t="shared" si="147"/>
        <v>9.6672880962743957E-2</v>
      </c>
      <c r="V650" s="22">
        <f t="shared" si="148"/>
        <v>6.8974774421313834E-2</v>
      </c>
      <c r="W650" s="22">
        <f t="shared" si="149"/>
        <v>2.7698106541430123E-2</v>
      </c>
      <c r="Z650" s="37"/>
      <c r="AA650" s="37"/>
    </row>
    <row r="651" spans="1:27">
      <c r="A651" s="61">
        <f t="shared" si="150"/>
        <v>8979</v>
      </c>
      <c r="B651" s="13">
        <v>1924.07</v>
      </c>
      <c r="C651" s="14">
        <v>9.0299999999999994</v>
      </c>
      <c r="D651" s="15">
        <v>0.54169999999999996</v>
      </c>
      <c r="E651" s="14">
        <v>0.95079999999999998</v>
      </c>
      <c r="F651" s="14">
        <v>17.100000000000001</v>
      </c>
      <c r="G651" s="15">
        <f t="shared" ref="G651:G714" si="158">G650+1/12</f>
        <v>1924.5416666666181</v>
      </c>
      <c r="H651" s="16">
        <f>H645*6/12+H657*6/12</f>
        <v>3.96</v>
      </c>
      <c r="I651" s="15">
        <f t="shared" si="151"/>
        <v>165.94842894736846</v>
      </c>
      <c r="J651" s="15">
        <f t="shared" si="152"/>
        <v>9.9550679912280735</v>
      </c>
      <c r="K651" s="17">
        <f t="shared" si="156"/>
        <v>2780.7866582644465</v>
      </c>
      <c r="L651" s="15">
        <f t="shared" si="153"/>
        <v>17.473285298245617</v>
      </c>
      <c r="M651" s="17">
        <f t="shared" si="154"/>
        <v>292.79866607727973</v>
      </c>
      <c r="N651" s="36">
        <f t="shared" si="144"/>
        <v>8.3777121399718304</v>
      </c>
      <c r="O651" s="18"/>
      <c r="P651" s="19">
        <f t="shared" si="145"/>
        <v>12.071823287457525</v>
      </c>
      <c r="Q651" s="19"/>
      <c r="R651" s="38">
        <f t="shared" si="146"/>
        <v>0.13487887811364771</v>
      </c>
      <c r="S651" s="16">
        <f t="shared" si="155"/>
        <v>1.0046660948096857</v>
      </c>
      <c r="T651" s="16">
        <f t="shared" si="157"/>
        <v>6.7432459809649723</v>
      </c>
      <c r="U651" s="22">
        <f t="shared" si="147"/>
        <v>8.6960988830153019E-2</v>
      </c>
      <c r="V651" s="22">
        <f t="shared" si="148"/>
        <v>6.9619791761140082E-2</v>
      </c>
      <c r="W651" s="22">
        <f t="shared" si="149"/>
        <v>1.7341197069012937E-2</v>
      </c>
      <c r="Z651" s="37"/>
      <c r="AA651" s="37"/>
    </row>
    <row r="652" spans="1:27">
      <c r="A652" s="61">
        <f t="shared" si="150"/>
        <v>9010</v>
      </c>
      <c r="B652" s="13">
        <v>1924.08</v>
      </c>
      <c r="C652" s="14">
        <v>9.34</v>
      </c>
      <c r="D652" s="15">
        <v>0.54330000000000001</v>
      </c>
      <c r="E652" s="14">
        <v>0.94669999999999999</v>
      </c>
      <c r="F652" s="14">
        <v>17</v>
      </c>
      <c r="G652" s="15">
        <f t="shared" si="158"/>
        <v>1924.6249999999513</v>
      </c>
      <c r="H652" s="16">
        <f>H645*5/12+H657*7/12</f>
        <v>3.9433333333333329</v>
      </c>
      <c r="I652" s="15">
        <f t="shared" si="151"/>
        <v>172.65511941176479</v>
      </c>
      <c r="J652" s="15">
        <f t="shared" si="152"/>
        <v>10.043204108823533</v>
      </c>
      <c r="K652" s="17">
        <f t="shared" si="156"/>
        <v>2907.1946604184932</v>
      </c>
      <c r="L652" s="15">
        <f t="shared" si="153"/>
        <v>17.5002785382353</v>
      </c>
      <c r="M652" s="17">
        <f t="shared" si="154"/>
        <v>294.67250374927056</v>
      </c>
      <c r="N652" s="36">
        <f t="shared" si="144"/>
        <v>8.7174183085483286</v>
      </c>
      <c r="O652" s="18"/>
      <c r="P652" s="19">
        <f t="shared" si="145"/>
        <v>12.559042780803475</v>
      </c>
      <c r="Q652" s="19"/>
      <c r="R652" s="38">
        <f t="shared" si="146"/>
        <v>0.12768930742272613</v>
      </c>
      <c r="S652" s="16">
        <f t="shared" si="155"/>
        <v>1.0046532681523594</v>
      </c>
      <c r="T652" s="16">
        <f t="shared" si="157"/>
        <v>6.8145618448962297</v>
      </c>
      <c r="U652" s="22">
        <f t="shared" si="147"/>
        <v>7.8275524532663177E-2</v>
      </c>
      <c r="V652" s="22">
        <f t="shared" si="148"/>
        <v>6.9009742832124354E-2</v>
      </c>
      <c r="W652" s="22">
        <f t="shared" si="149"/>
        <v>9.2657817005388221E-3</v>
      </c>
      <c r="Z652" s="37"/>
      <c r="AA652" s="37"/>
    </row>
    <row r="653" spans="1:27">
      <c r="A653" s="61">
        <f t="shared" si="150"/>
        <v>9040</v>
      </c>
      <c r="B653" s="13">
        <v>1924.09</v>
      </c>
      <c r="C653" s="14">
        <v>9.25</v>
      </c>
      <c r="D653" s="15">
        <v>0.54500000000000004</v>
      </c>
      <c r="E653" s="14">
        <v>0.9425</v>
      </c>
      <c r="F653" s="14">
        <v>17.100000000000001</v>
      </c>
      <c r="G653" s="15">
        <f t="shared" si="158"/>
        <v>1924.7083333332846</v>
      </c>
      <c r="H653" s="16">
        <f>H645*4/12+H657*8/12</f>
        <v>3.9266666666666667</v>
      </c>
      <c r="I653" s="15">
        <f t="shared" si="151"/>
        <v>169.99146929824568</v>
      </c>
      <c r="J653" s="15">
        <f t="shared" si="152"/>
        <v>10.015713596491231</v>
      </c>
      <c r="K653" s="17">
        <f t="shared" si="156"/>
        <v>2876.3975411978458</v>
      </c>
      <c r="L653" s="15">
        <f t="shared" si="153"/>
        <v>17.320752412280708</v>
      </c>
      <c r="M653" s="17">
        <f t="shared" si="154"/>
        <v>293.08158730583455</v>
      </c>
      <c r="N653" s="36">
        <f t="shared" si="144"/>
        <v>8.5816703752090504</v>
      </c>
      <c r="O653" s="18"/>
      <c r="P653" s="19">
        <f t="shared" si="145"/>
        <v>12.362730876100692</v>
      </c>
      <c r="Q653" s="19"/>
      <c r="R653" s="38">
        <f t="shared" si="146"/>
        <v>0.13028797514421844</v>
      </c>
      <c r="S653" s="16">
        <f t="shared" si="155"/>
        <v>1.0046404426428017</v>
      </c>
      <c r="T653" s="16">
        <f t="shared" si="157"/>
        <v>6.8062351511417116</v>
      </c>
      <c r="U653" s="22">
        <f t="shared" si="147"/>
        <v>7.5642651751946177E-2</v>
      </c>
      <c r="V653" s="22">
        <f t="shared" si="148"/>
        <v>6.8069763845179265E-2</v>
      </c>
      <c r="W653" s="22">
        <f t="shared" si="149"/>
        <v>7.5728879067669119E-3</v>
      </c>
      <c r="Z653" s="37"/>
      <c r="AA653" s="37"/>
    </row>
    <row r="654" spans="1:27">
      <c r="A654" s="61">
        <f t="shared" si="150"/>
        <v>8766</v>
      </c>
      <c r="B654" s="13">
        <v>1924.1</v>
      </c>
      <c r="C654" s="14">
        <v>9.1300000000000008</v>
      </c>
      <c r="D654" s="15">
        <v>0.54669999999999996</v>
      </c>
      <c r="E654" s="14">
        <v>0.93830000000000002</v>
      </c>
      <c r="F654" s="14">
        <v>17.2</v>
      </c>
      <c r="G654" s="15">
        <f t="shared" si="158"/>
        <v>1924.7916666666179</v>
      </c>
      <c r="H654" s="16">
        <f>H645*3/12+H657*9/12</f>
        <v>3.91</v>
      </c>
      <c r="I654" s="15">
        <f t="shared" si="151"/>
        <v>166.81067354651171</v>
      </c>
      <c r="J654" s="15">
        <f t="shared" si="152"/>
        <v>9.9885427412790726</v>
      </c>
      <c r="K654" s="17">
        <f t="shared" si="156"/>
        <v>2836.6603622747184</v>
      </c>
      <c r="L654" s="15">
        <f t="shared" si="153"/>
        <v>17.143313799418614</v>
      </c>
      <c r="M654" s="17">
        <f t="shared" si="154"/>
        <v>291.52666132775119</v>
      </c>
      <c r="N654" s="36">
        <f t="shared" si="144"/>
        <v>8.4194910358724222</v>
      </c>
      <c r="O654" s="18"/>
      <c r="P654" s="19">
        <f t="shared" si="145"/>
        <v>12.130082536261686</v>
      </c>
      <c r="Q654" s="19"/>
      <c r="R654" s="38">
        <f t="shared" si="146"/>
        <v>0.13435201723474421</v>
      </c>
      <c r="S654" s="16">
        <f t="shared" si="155"/>
        <v>1.0046276182824381</v>
      </c>
      <c r="T654" s="16">
        <f t="shared" si="157"/>
        <v>6.7980643327939259</v>
      </c>
      <c r="U654" s="22">
        <f t="shared" si="147"/>
        <v>7.9231455131178796E-2</v>
      </c>
      <c r="V654" s="22">
        <f t="shared" si="148"/>
        <v>6.9497356889955952E-2</v>
      </c>
      <c r="W654" s="22">
        <f t="shared" si="149"/>
        <v>9.7340982412228438E-3</v>
      </c>
      <c r="Z654" s="37"/>
      <c r="AA654" s="37"/>
    </row>
    <row r="655" spans="1:27">
      <c r="A655" s="61">
        <f t="shared" si="150"/>
        <v>9101</v>
      </c>
      <c r="B655" s="13">
        <v>1924.11</v>
      </c>
      <c r="C655" s="14">
        <v>9.64</v>
      </c>
      <c r="D655" s="15">
        <v>0.54830000000000001</v>
      </c>
      <c r="E655" s="14">
        <v>0.93420000000000003</v>
      </c>
      <c r="F655" s="14">
        <v>17.2</v>
      </c>
      <c r="G655" s="15">
        <f t="shared" si="158"/>
        <v>1924.8749999999511</v>
      </c>
      <c r="H655" s="16">
        <f>H645*2/12+H657*10/12</f>
        <v>3.8933333333333335</v>
      </c>
      <c r="I655" s="15">
        <f t="shared" si="151"/>
        <v>176.12868488372101</v>
      </c>
      <c r="J655" s="15">
        <f t="shared" si="152"/>
        <v>10.017775718023259</v>
      </c>
      <c r="K655" s="17">
        <f t="shared" si="156"/>
        <v>3009.3118983623094</v>
      </c>
      <c r="L655" s="15">
        <f t="shared" si="153"/>
        <v>17.068404296511638</v>
      </c>
      <c r="M655" s="17">
        <f t="shared" si="154"/>
        <v>291.62854517116909</v>
      </c>
      <c r="N655" s="36">
        <f t="shared" si="144"/>
        <v>8.8883273612509672</v>
      </c>
      <c r="O655" s="18"/>
      <c r="P655" s="19">
        <f t="shared" si="145"/>
        <v>12.80395081495657</v>
      </c>
      <c r="Q655" s="19"/>
      <c r="R655" s="38">
        <f t="shared" si="146"/>
        <v>0.12721517587619618</v>
      </c>
      <c r="S655" s="16">
        <f t="shared" si="155"/>
        <v>1.004614795072696</v>
      </c>
      <c r="T655" s="16">
        <f t="shared" si="157"/>
        <v>6.8295231795855535</v>
      </c>
      <c r="U655" s="22">
        <f t="shared" si="147"/>
        <v>7.6270500110678929E-2</v>
      </c>
      <c r="V655" s="22">
        <f t="shared" si="148"/>
        <v>6.9512243898488091E-2</v>
      </c>
      <c r="W655" s="22">
        <f t="shared" si="149"/>
        <v>6.7582562121908385E-3</v>
      </c>
      <c r="Z655" s="37"/>
      <c r="AA655" s="37"/>
    </row>
    <row r="656" spans="1:27">
      <c r="A656" s="61">
        <f t="shared" si="150"/>
        <v>9132</v>
      </c>
      <c r="B656" s="13">
        <v>1924.12</v>
      </c>
      <c r="C656" s="14">
        <v>10.16</v>
      </c>
      <c r="D656" s="15">
        <v>0.55000000000000004</v>
      </c>
      <c r="E656" s="14">
        <v>0.93</v>
      </c>
      <c r="F656" s="14">
        <v>17.3</v>
      </c>
      <c r="G656" s="15">
        <f t="shared" si="158"/>
        <v>1924.9583333332844</v>
      </c>
      <c r="H656" s="16">
        <f>H645*1/12+H657*11/12</f>
        <v>3.8766666666666669</v>
      </c>
      <c r="I656" s="15">
        <f t="shared" si="151"/>
        <v>184.55640000000005</v>
      </c>
      <c r="J656" s="15">
        <f t="shared" si="152"/>
        <v>9.9907500000000038</v>
      </c>
      <c r="K656" s="17">
        <f t="shared" si="156"/>
        <v>3167.5318023558261</v>
      </c>
      <c r="L656" s="15">
        <f t="shared" si="153"/>
        <v>16.893450000000005</v>
      </c>
      <c r="M656" s="17">
        <f t="shared" si="154"/>
        <v>289.94139529438172</v>
      </c>
      <c r="N656" s="36">
        <f t="shared" si="144"/>
        <v>9.3106396804163687</v>
      </c>
      <c r="O656" s="18"/>
      <c r="P656" s="19">
        <f t="shared" si="145"/>
        <v>13.408391594348096</v>
      </c>
      <c r="Q656" s="19"/>
      <c r="R656" s="38">
        <f t="shared" si="146"/>
        <v>0.12392891919221909</v>
      </c>
      <c r="S656" s="16">
        <f t="shared" si="155"/>
        <v>1.0046019730150058</v>
      </c>
      <c r="T656" s="16">
        <f t="shared" si="157"/>
        <v>6.8213808385815815</v>
      </c>
      <c r="U656" s="22">
        <f t="shared" si="147"/>
        <v>7.2696321943440445E-2</v>
      </c>
      <c r="V656" s="22">
        <f t="shared" si="148"/>
        <v>7.0942531993489544E-2</v>
      </c>
      <c r="W656" s="22">
        <f t="shared" si="149"/>
        <v>1.7537899499509013E-3</v>
      </c>
      <c r="Z656" s="37"/>
      <c r="AA656" s="37"/>
    </row>
    <row r="657" spans="1:27">
      <c r="A657" s="61">
        <f t="shared" si="150"/>
        <v>9163</v>
      </c>
      <c r="B657" s="13">
        <v>1925.01</v>
      </c>
      <c r="C657" s="14">
        <v>10.58</v>
      </c>
      <c r="D657" s="15">
        <v>0.55420000000000003</v>
      </c>
      <c r="E657" s="14">
        <v>0.95669999999999999</v>
      </c>
      <c r="F657" s="14">
        <v>17.3</v>
      </c>
      <c r="G657" s="15">
        <f t="shared" si="158"/>
        <v>1925.0416666666176</v>
      </c>
      <c r="H657" s="16">
        <v>3.86</v>
      </c>
      <c r="I657" s="15">
        <f t="shared" si="151"/>
        <v>192.18570000000005</v>
      </c>
      <c r="J657" s="15">
        <f t="shared" si="152"/>
        <v>10.067043000000005</v>
      </c>
      <c r="K657" s="17">
        <f t="shared" si="156"/>
        <v>3312.8714218500763</v>
      </c>
      <c r="L657" s="15">
        <f t="shared" si="153"/>
        <v>17.378455500000008</v>
      </c>
      <c r="M657" s="17">
        <f t="shared" si="154"/>
        <v>299.56749426124469</v>
      </c>
      <c r="N657" s="36">
        <f t="shared" si="144"/>
        <v>9.6926188522549914</v>
      </c>
      <c r="O657" s="18"/>
      <c r="P657" s="19">
        <f t="shared" si="145"/>
        <v>13.953065695481383</v>
      </c>
      <c r="Q657" s="19"/>
      <c r="R657" s="38">
        <f t="shared" si="146"/>
        <v>0.11986287085323867</v>
      </c>
      <c r="S657" s="16">
        <f t="shared" si="155"/>
        <v>1.0044518074010109</v>
      </c>
      <c r="T657" s="16">
        <f t="shared" si="157"/>
        <v>6.8527726491258116</v>
      </c>
      <c r="U657" s="22">
        <f t="shared" si="147"/>
        <v>6.6744815695120474E-2</v>
      </c>
      <c r="V657" s="22">
        <f t="shared" si="148"/>
        <v>6.937049498737724E-2</v>
      </c>
      <c r="W657" s="22">
        <f t="shared" si="149"/>
        <v>-2.6256792922567662E-3</v>
      </c>
      <c r="Z657" s="37"/>
      <c r="AA657" s="37"/>
    </row>
    <row r="658" spans="1:27">
      <c r="A658" s="61">
        <f t="shared" si="150"/>
        <v>9191</v>
      </c>
      <c r="B658" s="13">
        <v>1925.02</v>
      </c>
      <c r="C658" s="14">
        <v>10.67</v>
      </c>
      <c r="D658" s="15">
        <v>0.55830000000000002</v>
      </c>
      <c r="E658" s="14">
        <v>0.98329999999999995</v>
      </c>
      <c r="F658" s="14">
        <v>17.2</v>
      </c>
      <c r="G658" s="15">
        <f t="shared" si="158"/>
        <v>1925.1249999999509</v>
      </c>
      <c r="H658" s="16">
        <f>H657*11/12+H669*1/12</f>
        <v>3.8450000000000002</v>
      </c>
      <c r="I658" s="15">
        <f t="shared" si="151"/>
        <v>194.94741366279078</v>
      </c>
      <c r="J658" s="15">
        <f t="shared" si="152"/>
        <v>10.200481822674423</v>
      </c>
      <c r="K658" s="17">
        <f t="shared" si="156"/>
        <v>3375.130351600897</v>
      </c>
      <c r="L658" s="15">
        <f t="shared" si="153"/>
        <v>17.965491270348842</v>
      </c>
      <c r="M658" s="17">
        <f t="shared" si="154"/>
        <v>311.03708291744721</v>
      </c>
      <c r="N658" s="36">
        <f t="shared" si="144"/>
        <v>9.8308047228195701</v>
      </c>
      <c r="O658" s="18"/>
      <c r="P658" s="19">
        <f t="shared" si="145"/>
        <v>14.143902484635953</v>
      </c>
      <c r="Q658" s="19"/>
      <c r="R658" s="38">
        <f t="shared" si="146"/>
        <v>0.11900102849113878</v>
      </c>
      <c r="S658" s="16">
        <f t="shared" si="155"/>
        <v>1.0044401732636803</v>
      </c>
      <c r="T658" s="16">
        <f t="shared" si="157"/>
        <v>6.9232989421524191</v>
      </c>
      <c r="U658" s="22">
        <f t="shared" si="147"/>
        <v>6.1161034514012558E-2</v>
      </c>
      <c r="V658" s="22">
        <f t="shared" si="148"/>
        <v>6.7849285998279107E-2</v>
      </c>
      <c r="W658" s="22">
        <f t="shared" si="149"/>
        <v>-6.6882514842665497E-3</v>
      </c>
      <c r="Z658" s="37"/>
      <c r="AA658" s="37"/>
    </row>
    <row r="659" spans="1:27">
      <c r="A659" s="61">
        <f t="shared" si="150"/>
        <v>9222</v>
      </c>
      <c r="B659" s="13">
        <v>1925.03</v>
      </c>
      <c r="C659" s="14">
        <v>10.39</v>
      </c>
      <c r="D659" s="15">
        <v>0.5625</v>
      </c>
      <c r="E659" s="14">
        <v>1.01</v>
      </c>
      <c r="F659" s="14">
        <v>17.3</v>
      </c>
      <c r="G659" s="15">
        <f t="shared" si="158"/>
        <v>1925.2083333332841</v>
      </c>
      <c r="H659" s="16">
        <f>H657*10/12+H669*2/12</f>
        <v>3.83</v>
      </c>
      <c r="I659" s="15">
        <f t="shared" si="151"/>
        <v>188.73435000000009</v>
      </c>
      <c r="J659" s="15">
        <f t="shared" si="152"/>
        <v>10.217812500000003</v>
      </c>
      <c r="K659" s="17">
        <f t="shared" si="156"/>
        <v>3282.3051704572349</v>
      </c>
      <c r="L659" s="15">
        <f t="shared" si="153"/>
        <v>18.346650000000004</v>
      </c>
      <c r="M659" s="17">
        <f t="shared" si="154"/>
        <v>319.06912629083797</v>
      </c>
      <c r="N659" s="36">
        <f t="shared" si="144"/>
        <v>9.5185375388100262</v>
      </c>
      <c r="O659" s="18"/>
      <c r="P659" s="19">
        <f t="shared" si="145"/>
        <v>13.685923349947968</v>
      </c>
      <c r="Q659" s="19"/>
      <c r="R659" s="38">
        <f t="shared" si="146"/>
        <v>0.12416250134532489</v>
      </c>
      <c r="S659" s="16">
        <f t="shared" si="155"/>
        <v>1.0044285399691208</v>
      </c>
      <c r="T659" s="16">
        <f t="shared" si="157"/>
        <v>6.9138428283817035</v>
      </c>
      <c r="U659" s="22">
        <f t="shared" si="147"/>
        <v>5.7639446446891895E-2</v>
      </c>
      <c r="V659" s="22">
        <f t="shared" si="148"/>
        <v>6.8349938960863721E-2</v>
      </c>
      <c r="W659" s="22">
        <f t="shared" si="149"/>
        <v>-1.0710492513971825E-2</v>
      </c>
      <c r="Z659" s="37"/>
      <c r="AA659" s="37"/>
    </row>
    <row r="660" spans="1:27">
      <c r="A660" s="61">
        <f t="shared" si="150"/>
        <v>9252</v>
      </c>
      <c r="B660" s="13">
        <v>1925.04</v>
      </c>
      <c r="C660" s="14">
        <v>10.28</v>
      </c>
      <c r="D660" s="15">
        <v>0.56669999999999998</v>
      </c>
      <c r="E660" s="14">
        <v>1.0369999999999999</v>
      </c>
      <c r="F660" s="14">
        <v>17.2</v>
      </c>
      <c r="G660" s="15">
        <f t="shared" si="158"/>
        <v>1925.2916666666174</v>
      </c>
      <c r="H660" s="16">
        <f>H657*9/12+H669*3/12</f>
        <v>3.8149999999999999</v>
      </c>
      <c r="I660" s="15">
        <f t="shared" si="151"/>
        <v>187.82187558139543</v>
      </c>
      <c r="J660" s="15">
        <f t="shared" si="152"/>
        <v>10.353954950581398</v>
      </c>
      <c r="K660" s="17">
        <f t="shared" si="156"/>
        <v>3281.4417901927795</v>
      </c>
      <c r="L660" s="15">
        <f t="shared" si="153"/>
        <v>18.946623052325588</v>
      </c>
      <c r="M660" s="17">
        <f t="shared" si="154"/>
        <v>331.01703661769568</v>
      </c>
      <c r="N660" s="36">
        <f t="shared" si="144"/>
        <v>9.4765667879030655</v>
      </c>
      <c r="O660" s="18"/>
      <c r="P660" s="19">
        <f t="shared" si="145"/>
        <v>13.615545452014176</v>
      </c>
      <c r="Q660" s="19"/>
      <c r="R660" s="38">
        <f t="shared" si="146"/>
        <v>0.12310340370448433</v>
      </c>
      <c r="S660" s="16">
        <f t="shared" si="155"/>
        <v>1.0044169075182756</v>
      </c>
      <c r="T660" s="16">
        <f t="shared" si="157"/>
        <v>6.9848358312786178</v>
      </c>
      <c r="U660" s="22">
        <f t="shared" si="147"/>
        <v>6.4998290855300844E-2</v>
      </c>
      <c r="V660" s="22">
        <f t="shared" si="148"/>
        <v>6.6836389105776162E-2</v>
      </c>
      <c r="W660" s="22">
        <f t="shared" si="149"/>
        <v>-1.8380982504753174E-3</v>
      </c>
      <c r="Z660" s="37"/>
      <c r="AA660" s="37"/>
    </row>
    <row r="661" spans="1:27">
      <c r="A661" s="61">
        <f t="shared" si="150"/>
        <v>9283</v>
      </c>
      <c r="B661" s="13">
        <v>1925.05</v>
      </c>
      <c r="C661" s="14">
        <v>10.61</v>
      </c>
      <c r="D661" s="15">
        <v>0.57079999999999997</v>
      </c>
      <c r="E661" s="14">
        <v>1.0629999999999999</v>
      </c>
      <c r="F661" s="14">
        <v>17.3</v>
      </c>
      <c r="G661" s="15">
        <f t="shared" si="158"/>
        <v>1925.3749999999507</v>
      </c>
      <c r="H661" s="16">
        <f>H657*8/12+H669*4/12</f>
        <v>3.8</v>
      </c>
      <c r="I661" s="15">
        <f t="shared" si="151"/>
        <v>192.73065000000008</v>
      </c>
      <c r="J661" s="15">
        <f t="shared" si="152"/>
        <v>10.368582000000004</v>
      </c>
      <c r="K661" s="17">
        <f t="shared" si="156"/>
        <v>3382.2989577290637</v>
      </c>
      <c r="L661" s="15">
        <f t="shared" si="153"/>
        <v>19.309395000000006</v>
      </c>
      <c r="M661" s="17">
        <f t="shared" si="154"/>
        <v>338.86746390819928</v>
      </c>
      <c r="N661" s="36">
        <f t="shared" si="144"/>
        <v>9.7290076940213286</v>
      </c>
      <c r="O661" s="18"/>
      <c r="P661" s="19">
        <f t="shared" si="145"/>
        <v>13.963817337114975</v>
      </c>
      <c r="Q661" s="19"/>
      <c r="R661" s="38">
        <f t="shared" si="146"/>
        <v>0.12007698527266283</v>
      </c>
      <c r="S661" s="16">
        <f t="shared" si="155"/>
        <v>1.0044052759120881</v>
      </c>
      <c r="T661" s="16">
        <f t="shared" si="157"/>
        <v>6.9751340999434834</v>
      </c>
      <c r="U661" s="22">
        <f t="shared" si="147"/>
        <v>7.0242150417554328E-2</v>
      </c>
      <c r="V661" s="22">
        <f t="shared" si="148"/>
        <v>6.7337090545177558E-2</v>
      </c>
      <c r="W661" s="22">
        <f t="shared" si="149"/>
        <v>2.9050598723767695E-3</v>
      </c>
      <c r="Z661" s="37"/>
      <c r="AA661" s="37"/>
    </row>
    <row r="662" spans="1:27">
      <c r="A662" s="61">
        <f t="shared" si="150"/>
        <v>9313</v>
      </c>
      <c r="B662" s="13">
        <v>1925.06</v>
      </c>
      <c r="C662" s="14">
        <v>10.8</v>
      </c>
      <c r="D662" s="15">
        <v>0.57499999999999996</v>
      </c>
      <c r="E662" s="14">
        <v>1.0900000000000001</v>
      </c>
      <c r="F662" s="14">
        <v>17.5</v>
      </c>
      <c r="G662" s="15">
        <f t="shared" si="158"/>
        <v>1925.4583333332839</v>
      </c>
      <c r="H662" s="16">
        <f>H657*7/12+H669*5/12</f>
        <v>3.7850000000000001</v>
      </c>
      <c r="I662" s="15">
        <f t="shared" si="151"/>
        <v>193.93992000000009</v>
      </c>
      <c r="J662" s="15">
        <f t="shared" si="152"/>
        <v>10.325505000000003</v>
      </c>
      <c r="K662" s="17">
        <f t="shared" si="156"/>
        <v>3418.6213661986399</v>
      </c>
      <c r="L662" s="15">
        <f t="shared" si="153"/>
        <v>19.57356600000001</v>
      </c>
      <c r="M662" s="17">
        <f t="shared" si="154"/>
        <v>345.02752677375162</v>
      </c>
      <c r="N662" s="36">
        <f t="shared" si="144"/>
        <v>9.7963861804506074</v>
      </c>
      <c r="O662" s="18"/>
      <c r="P662" s="19">
        <f t="shared" si="145"/>
        <v>14.043411328040774</v>
      </c>
      <c r="Q662" s="19"/>
      <c r="R662" s="38">
        <f t="shared" si="146"/>
        <v>0.12073372793126164</v>
      </c>
      <c r="S662" s="16">
        <f t="shared" si="155"/>
        <v>1.0043936451515041</v>
      </c>
      <c r="T662" s="16">
        <f t="shared" si="157"/>
        <v>6.9257945017183768</v>
      </c>
      <c r="U662" s="22">
        <f t="shared" si="147"/>
        <v>7.4258158038316147E-2</v>
      </c>
      <c r="V662" s="22">
        <f t="shared" si="148"/>
        <v>6.922417579358453E-2</v>
      </c>
      <c r="W662" s="22">
        <f t="shared" si="149"/>
        <v>5.0339822447316163E-3</v>
      </c>
      <c r="Z662" s="37"/>
      <c r="AA662" s="37"/>
    </row>
    <row r="663" spans="1:27">
      <c r="A663" s="61">
        <f t="shared" si="150"/>
        <v>9344</v>
      </c>
      <c r="B663" s="13">
        <v>1925.07</v>
      </c>
      <c r="C663" s="14">
        <v>11.1</v>
      </c>
      <c r="D663" s="15">
        <v>0.57920000000000005</v>
      </c>
      <c r="E663" s="14">
        <v>1.117</v>
      </c>
      <c r="F663" s="14">
        <v>17.7</v>
      </c>
      <c r="G663" s="15">
        <f t="shared" si="158"/>
        <v>1925.5416666666172</v>
      </c>
      <c r="H663" s="16">
        <f>H657*6/12+H669*6/12</f>
        <v>3.77</v>
      </c>
      <c r="I663" s="15">
        <f t="shared" si="151"/>
        <v>197.07485593220346</v>
      </c>
      <c r="J663" s="15">
        <f t="shared" si="152"/>
        <v>10.283401491525428</v>
      </c>
      <c r="K663" s="17">
        <f t="shared" si="156"/>
        <v>3488.9872143652865</v>
      </c>
      <c r="L663" s="15">
        <f t="shared" si="153"/>
        <v>19.831767033898313</v>
      </c>
      <c r="M663" s="17">
        <f t="shared" si="154"/>
        <v>351.09898364378608</v>
      </c>
      <c r="N663" s="36">
        <f t="shared" si="144"/>
        <v>9.9639938917877959</v>
      </c>
      <c r="O663" s="18"/>
      <c r="P663" s="19">
        <f t="shared" si="145"/>
        <v>14.263012384495756</v>
      </c>
      <c r="Q663" s="19"/>
      <c r="R663" s="38">
        <f t="shared" si="146"/>
        <v>0.12036790116256758</v>
      </c>
      <c r="S663" s="16">
        <f t="shared" si="155"/>
        <v>1.0043820152374694</v>
      </c>
      <c r="T663" s="16">
        <f t="shared" si="157"/>
        <v>6.8776225841890053</v>
      </c>
      <c r="U663" s="22">
        <f t="shared" si="147"/>
        <v>7.7928607588556797E-2</v>
      </c>
      <c r="V663" s="22">
        <f t="shared" si="148"/>
        <v>7.0322166402230879E-2</v>
      </c>
      <c r="W663" s="22">
        <f t="shared" si="149"/>
        <v>7.6064411863259185E-3</v>
      </c>
      <c r="Z663" s="37"/>
      <c r="AA663" s="37"/>
    </row>
    <row r="664" spans="1:27">
      <c r="A664" s="61">
        <f t="shared" si="150"/>
        <v>9375</v>
      </c>
      <c r="B664" s="13">
        <v>1925.08</v>
      </c>
      <c r="C664" s="14">
        <v>11.25</v>
      </c>
      <c r="D664" s="15">
        <v>0.58330000000000004</v>
      </c>
      <c r="E664" s="14">
        <v>1.143</v>
      </c>
      <c r="F664" s="14">
        <v>17.7</v>
      </c>
      <c r="G664" s="15">
        <f t="shared" si="158"/>
        <v>1925.6249999999504</v>
      </c>
      <c r="H664" s="16">
        <f>H657*5/12+H669*7/12</f>
        <v>3.7550000000000003</v>
      </c>
      <c r="I664" s="15">
        <f t="shared" si="151"/>
        <v>199.73802966101704</v>
      </c>
      <c r="J664" s="15">
        <f t="shared" si="152"/>
        <v>10.356194906779667</v>
      </c>
      <c r="K664" s="17">
        <f t="shared" si="156"/>
        <v>3551.4144157766741</v>
      </c>
      <c r="L664" s="15">
        <f t="shared" si="153"/>
        <v>20.293383813559331</v>
      </c>
      <c r="M664" s="17">
        <f t="shared" si="154"/>
        <v>360.82370464291006</v>
      </c>
      <c r="N664" s="36">
        <f t="shared" si="144"/>
        <v>10.110918458488939</v>
      </c>
      <c r="O664" s="18"/>
      <c r="P664" s="19">
        <f t="shared" si="145"/>
        <v>14.449940451105398</v>
      </c>
      <c r="Q664" s="19"/>
      <c r="R664" s="38">
        <f t="shared" si="146"/>
        <v>0.11905952231040805</v>
      </c>
      <c r="S664" s="16">
        <f t="shared" si="155"/>
        <v>1.0043703861709314</v>
      </c>
      <c r="T664" s="16">
        <f t="shared" si="157"/>
        <v>6.9077604311504848</v>
      </c>
      <c r="U664" s="22">
        <f t="shared" si="147"/>
        <v>8.3429645200274072E-2</v>
      </c>
      <c r="V664" s="22">
        <f t="shared" si="148"/>
        <v>7.020470103126053E-2</v>
      </c>
      <c r="W664" s="22">
        <f t="shared" si="149"/>
        <v>1.3224944169013542E-2</v>
      </c>
      <c r="Z664" s="37"/>
      <c r="AA664" s="37"/>
    </row>
    <row r="665" spans="1:27">
      <c r="A665" s="61">
        <f t="shared" si="150"/>
        <v>9405</v>
      </c>
      <c r="B665" s="13">
        <v>1925.09</v>
      </c>
      <c r="C665" s="14">
        <v>11.51</v>
      </c>
      <c r="D665" s="15">
        <v>0.58750000000000002</v>
      </c>
      <c r="E665" s="14">
        <v>1.17</v>
      </c>
      <c r="F665" s="14">
        <v>17.7</v>
      </c>
      <c r="G665" s="15">
        <f t="shared" si="158"/>
        <v>1925.7083333332837</v>
      </c>
      <c r="H665" s="16">
        <f>H657*4/12+H669*8/12</f>
        <v>3.74</v>
      </c>
      <c r="I665" s="15">
        <f t="shared" si="151"/>
        <v>204.35419745762718</v>
      </c>
      <c r="J665" s="15">
        <f t="shared" si="152"/>
        <v>10.430763771186445</v>
      </c>
      <c r="K665" s="17">
        <f t="shared" si="156"/>
        <v>3648.946778343281</v>
      </c>
      <c r="L665" s="15">
        <f t="shared" si="153"/>
        <v>20.772755084745771</v>
      </c>
      <c r="M665" s="17">
        <f t="shared" si="154"/>
        <v>370.91813472299214</v>
      </c>
      <c r="N665" s="36">
        <f t="shared" si="144"/>
        <v>10.359247611348497</v>
      </c>
      <c r="O665" s="18"/>
      <c r="P665" s="19">
        <f t="shared" si="145"/>
        <v>14.777258376991171</v>
      </c>
      <c r="Q665" s="19"/>
      <c r="R665" s="38">
        <f t="shared" si="146"/>
        <v>0.11683864606599494</v>
      </c>
      <c r="S665" s="16">
        <f t="shared" si="155"/>
        <v>1.0043587579528388</v>
      </c>
      <c r="T665" s="16">
        <f t="shared" si="157"/>
        <v>6.9379500118108925</v>
      </c>
      <c r="U665" s="22">
        <f t="shared" si="147"/>
        <v>8.3099150693537016E-2</v>
      </c>
      <c r="V665" s="22">
        <f t="shared" si="148"/>
        <v>7.0087510734673231E-2</v>
      </c>
      <c r="W665" s="22">
        <f t="shared" si="149"/>
        <v>1.3011639958863785E-2</v>
      </c>
      <c r="Z665" s="37"/>
      <c r="AA665" s="37"/>
    </row>
    <row r="666" spans="1:27">
      <c r="A666" s="61">
        <f t="shared" si="150"/>
        <v>9132</v>
      </c>
      <c r="B666" s="13">
        <v>1925.1</v>
      </c>
      <c r="C666" s="14">
        <v>11.89</v>
      </c>
      <c r="D666" s="15">
        <v>0.5917</v>
      </c>
      <c r="E666" s="14">
        <v>1.1970000000000001</v>
      </c>
      <c r="F666" s="14">
        <v>17.7</v>
      </c>
      <c r="G666" s="15">
        <f t="shared" si="158"/>
        <v>1925.7916666666169</v>
      </c>
      <c r="H666" s="16">
        <f>H657*3/12+H669*9/12</f>
        <v>3.7250000000000001</v>
      </c>
      <c r="I666" s="15">
        <f t="shared" si="151"/>
        <v>211.10090423728823</v>
      </c>
      <c r="J666" s="15">
        <f t="shared" si="152"/>
        <v>10.505332635593225</v>
      </c>
      <c r="K666" s="17">
        <f t="shared" si="156"/>
        <v>3785.0478434894671</v>
      </c>
      <c r="L666" s="15">
        <f t="shared" si="153"/>
        <v>21.252126355932216</v>
      </c>
      <c r="M666" s="17">
        <f t="shared" si="154"/>
        <v>381.0514944202601</v>
      </c>
      <c r="N666" s="36">
        <f t="shared" si="144"/>
        <v>10.718495997022927</v>
      </c>
      <c r="O666" s="18"/>
      <c r="P666" s="19">
        <f t="shared" si="145"/>
        <v>15.256796100151361</v>
      </c>
      <c r="Q666" s="19"/>
      <c r="R666" s="38">
        <f t="shared" si="146"/>
        <v>0.11271163979524518</v>
      </c>
      <c r="S666" s="16">
        <f t="shared" si="155"/>
        <v>1.0043471305841412</v>
      </c>
      <c r="T666" s="16">
        <f t="shared" si="157"/>
        <v>6.9681908566012716</v>
      </c>
      <c r="U666" s="22">
        <f t="shared" si="147"/>
        <v>8.2327386844403438E-2</v>
      </c>
      <c r="V666" s="22">
        <f t="shared" si="148"/>
        <v>6.9970595385996814E-2</v>
      </c>
      <c r="W666" s="22">
        <f t="shared" si="149"/>
        <v>1.2356791458406624E-2</v>
      </c>
      <c r="Z666" s="37"/>
      <c r="AA666" s="37"/>
    </row>
    <row r="667" spans="1:27">
      <c r="A667" s="61">
        <f t="shared" si="150"/>
        <v>9466</v>
      </c>
      <c r="B667" s="13">
        <v>1925.11</v>
      </c>
      <c r="C667" s="14">
        <v>12.26</v>
      </c>
      <c r="D667" s="15">
        <v>0.5958</v>
      </c>
      <c r="E667" s="14">
        <v>1.2230000000000001</v>
      </c>
      <c r="F667" s="14">
        <v>18</v>
      </c>
      <c r="G667" s="15">
        <f t="shared" si="158"/>
        <v>1925.8749999999502</v>
      </c>
      <c r="H667" s="16">
        <f>H657*2/12+H669*10/12</f>
        <v>3.71</v>
      </c>
      <c r="I667" s="15">
        <f t="shared" si="151"/>
        <v>214.04223166666674</v>
      </c>
      <c r="J667" s="15">
        <f t="shared" si="152"/>
        <v>10.401823950000004</v>
      </c>
      <c r="K667" s="17">
        <f t="shared" si="156"/>
        <v>3853.328058606668</v>
      </c>
      <c r="L667" s="15">
        <f t="shared" si="153"/>
        <v>21.351847416666676</v>
      </c>
      <c r="M667" s="17">
        <f t="shared" si="154"/>
        <v>384.38990339934384</v>
      </c>
      <c r="N667" s="36">
        <f t="shared" si="144"/>
        <v>10.886317440307931</v>
      </c>
      <c r="O667" s="18"/>
      <c r="P667" s="19">
        <f t="shared" si="145"/>
        <v>15.45834517203625</v>
      </c>
      <c r="Q667" s="19"/>
      <c r="R667" s="38">
        <f t="shared" si="146"/>
        <v>0.11216870688545685</v>
      </c>
      <c r="S667" s="16">
        <f t="shared" si="155"/>
        <v>1.0043355040657889</v>
      </c>
      <c r="T667" s="16">
        <f t="shared" si="157"/>
        <v>6.8818411173202998</v>
      </c>
      <c r="U667" s="22">
        <f t="shared" si="147"/>
        <v>8.966737817501147E-2</v>
      </c>
      <c r="V667" s="22">
        <f t="shared" si="148"/>
        <v>7.0874478450491996E-2</v>
      </c>
      <c r="W667" s="22">
        <f t="shared" si="149"/>
        <v>1.8792899724519474E-2</v>
      </c>
      <c r="Z667" s="37"/>
      <c r="AA667" s="37"/>
    </row>
    <row r="668" spans="1:27">
      <c r="A668" s="61">
        <f t="shared" si="150"/>
        <v>9497</v>
      </c>
      <c r="B668" s="13">
        <v>1925.12</v>
      </c>
      <c r="C668" s="14">
        <v>12.46</v>
      </c>
      <c r="D668" s="15">
        <v>0.6</v>
      </c>
      <c r="E668" s="14">
        <v>1.25</v>
      </c>
      <c r="F668" s="14">
        <v>17.899999999999999</v>
      </c>
      <c r="G668" s="15">
        <f t="shared" si="158"/>
        <v>1925.9583333332835</v>
      </c>
      <c r="H668" s="16">
        <f>H657*1/12+H669*11/12</f>
        <v>3.6950000000000003</v>
      </c>
      <c r="I668" s="15">
        <f t="shared" si="151"/>
        <v>218.74922178770962</v>
      </c>
      <c r="J668" s="15">
        <f t="shared" si="152"/>
        <v>10.533670391061458</v>
      </c>
      <c r="K668" s="17">
        <f t="shared" si="156"/>
        <v>3953.8692037376841</v>
      </c>
      <c r="L668" s="15">
        <f t="shared" si="153"/>
        <v>21.945146648044702</v>
      </c>
      <c r="M668" s="17">
        <f t="shared" si="154"/>
        <v>396.6562202786601</v>
      </c>
      <c r="N668" s="36">
        <f t="shared" si="144"/>
        <v>11.147365239137251</v>
      </c>
      <c r="O668" s="18"/>
      <c r="P668" s="19">
        <f t="shared" si="145"/>
        <v>15.788866974247387</v>
      </c>
      <c r="Q668" s="19"/>
      <c r="R668" s="38">
        <f t="shared" si="146"/>
        <v>0.10957865215542237</v>
      </c>
      <c r="S668" s="16">
        <f t="shared" si="155"/>
        <v>1.0043238783987345</v>
      </c>
      <c r="T668" s="16">
        <f t="shared" si="157"/>
        <v>6.9502900901878215</v>
      </c>
      <c r="U668" s="22">
        <f t="shared" si="147"/>
        <v>8.7190293496408611E-2</v>
      </c>
      <c r="V668" s="22">
        <f t="shared" si="148"/>
        <v>7.0161643644488958E-2</v>
      </c>
      <c r="W668" s="22">
        <f t="shared" si="149"/>
        <v>1.7028649851919653E-2</v>
      </c>
      <c r="Z668" s="37"/>
      <c r="AA668" s="37"/>
    </row>
    <row r="669" spans="1:27">
      <c r="A669" s="61">
        <f t="shared" si="150"/>
        <v>9528</v>
      </c>
      <c r="B669" s="13">
        <v>1926.01</v>
      </c>
      <c r="C669" s="14">
        <v>12.65</v>
      </c>
      <c r="D669" s="15">
        <v>0.60750000000000004</v>
      </c>
      <c r="E669" s="14">
        <v>1.2490000000000001</v>
      </c>
      <c r="F669" s="14">
        <v>17.899999999999999</v>
      </c>
      <c r="G669" s="15">
        <f t="shared" si="158"/>
        <v>1926.0416666666167</v>
      </c>
      <c r="H669" s="16">
        <v>3.68</v>
      </c>
      <c r="I669" s="15">
        <f t="shared" si="151"/>
        <v>222.08488407821238</v>
      </c>
      <c r="J669" s="15">
        <f t="shared" si="152"/>
        <v>10.665341270949726</v>
      </c>
      <c r="K669" s="17">
        <f t="shared" si="156"/>
        <v>4030.2255261413252</v>
      </c>
      <c r="L669" s="15">
        <f t="shared" si="153"/>
        <v>21.927590530726267</v>
      </c>
      <c r="M669" s="17">
        <f t="shared" si="154"/>
        <v>397.92503416209604</v>
      </c>
      <c r="N669" s="36">
        <f t="shared" si="144"/>
        <v>11.340966188506231</v>
      </c>
      <c r="O669" s="18"/>
      <c r="P669" s="19">
        <f t="shared" si="145"/>
        <v>16.0188508360703</v>
      </c>
      <c r="Q669" s="19"/>
      <c r="R669" s="38">
        <f t="shared" si="146"/>
        <v>0.10717666605596023</v>
      </c>
      <c r="S669" s="16">
        <f t="shared" si="155"/>
        <v>1.0054209127544818</v>
      </c>
      <c r="T669" s="16">
        <f t="shared" si="157"/>
        <v>6.9803422993737234</v>
      </c>
      <c r="U669" s="22">
        <f t="shared" si="147"/>
        <v>9.1277021951106985E-2</v>
      </c>
      <c r="V669" s="22">
        <f t="shared" si="148"/>
        <v>7.0045506362641285E-2</v>
      </c>
      <c r="W669" s="22">
        <f t="shared" si="149"/>
        <v>2.1231515588465699E-2</v>
      </c>
      <c r="Z669" s="37"/>
      <c r="AA669" s="37"/>
    </row>
    <row r="670" spans="1:27">
      <c r="A670" s="61">
        <f t="shared" si="150"/>
        <v>9556</v>
      </c>
      <c r="B670" s="13">
        <v>1926.02</v>
      </c>
      <c r="C670" s="14">
        <v>12.67</v>
      </c>
      <c r="D670" s="15">
        <v>0.61499999999999999</v>
      </c>
      <c r="E670" s="14">
        <v>1.248</v>
      </c>
      <c r="F670" s="14">
        <v>17.899999999999999</v>
      </c>
      <c r="G670" s="15">
        <f t="shared" si="158"/>
        <v>1926.12499999995</v>
      </c>
      <c r="H670" s="16">
        <f>H669*11/12+H681*1/12</f>
        <v>3.6516666666666668</v>
      </c>
      <c r="I670" s="15">
        <f t="shared" si="151"/>
        <v>222.43600642458111</v>
      </c>
      <c r="J670" s="15">
        <f t="shared" si="152"/>
        <v>10.797012150837993</v>
      </c>
      <c r="K670" s="17">
        <f t="shared" si="156"/>
        <v>4052.92541299805</v>
      </c>
      <c r="L670" s="15">
        <f t="shared" si="153"/>
        <v>21.910034413407832</v>
      </c>
      <c r="M670" s="17">
        <f t="shared" si="154"/>
        <v>399.21475259838724</v>
      </c>
      <c r="N670" s="36">
        <f t="shared" si="144"/>
        <v>11.389435672748009</v>
      </c>
      <c r="O670" s="18"/>
      <c r="P670" s="19">
        <f t="shared" si="145"/>
        <v>16.041273315196623</v>
      </c>
      <c r="Q670" s="19"/>
      <c r="R670" s="38">
        <f t="shared" si="146"/>
        <v>0.10708475333291061</v>
      </c>
      <c r="S670" s="16">
        <f t="shared" si="155"/>
        <v>1.0054004313264016</v>
      </c>
      <c r="T670" s="16">
        <f t="shared" si="157"/>
        <v>7.0181821259750468</v>
      </c>
      <c r="U670" s="22">
        <f t="shared" si="147"/>
        <v>9.7077355087881401E-2</v>
      </c>
      <c r="V670" s="22">
        <f t="shared" si="148"/>
        <v>6.967985956692857E-2</v>
      </c>
      <c r="W670" s="22">
        <f t="shared" si="149"/>
        <v>2.739749552095283E-2</v>
      </c>
      <c r="Z670" s="37"/>
      <c r="AA670" s="37"/>
    </row>
    <row r="671" spans="1:27">
      <c r="A671" s="61">
        <f t="shared" si="150"/>
        <v>9587</v>
      </c>
      <c r="B671" s="13">
        <v>1926.03</v>
      </c>
      <c r="C671" s="14">
        <v>11.81</v>
      </c>
      <c r="D671" s="15">
        <v>0.62250000000000005</v>
      </c>
      <c r="E671" s="14">
        <v>1.248</v>
      </c>
      <c r="F671" s="14">
        <v>17.8</v>
      </c>
      <c r="G671" s="15">
        <f t="shared" si="158"/>
        <v>1926.2083333332832</v>
      </c>
      <c r="H671" s="16">
        <f>H669*10/12+H681*2/12</f>
        <v>3.6233333333333335</v>
      </c>
      <c r="I671" s="15">
        <f t="shared" si="151"/>
        <v>208.5025643258428</v>
      </c>
      <c r="J671" s="15">
        <f t="shared" si="152"/>
        <v>10.990080126404498</v>
      </c>
      <c r="K671" s="17">
        <f t="shared" si="156"/>
        <v>3815.7364292196098</v>
      </c>
      <c r="L671" s="15">
        <f t="shared" si="153"/>
        <v>22.033124494382029</v>
      </c>
      <c r="M671" s="17">
        <f t="shared" si="154"/>
        <v>403.22091987011618</v>
      </c>
      <c r="N671" s="36">
        <f t="shared" si="144"/>
        <v>10.712352062732485</v>
      </c>
      <c r="O671" s="18"/>
      <c r="P671" s="19">
        <f t="shared" si="145"/>
        <v>15.046869401752984</v>
      </c>
      <c r="Q671" s="19"/>
      <c r="R671" s="38">
        <f t="shared" si="146"/>
        <v>0.1113169891624648</v>
      </c>
      <c r="S671" s="16">
        <f t="shared" si="155"/>
        <v>1.0053799556662915</v>
      </c>
      <c r="T671" s="16">
        <f t="shared" si="157"/>
        <v>7.0957242542038035</v>
      </c>
      <c r="U671" s="22">
        <f t="shared" si="147"/>
        <v>0.1071572599127284</v>
      </c>
      <c r="V671" s="22">
        <f t="shared" si="148"/>
        <v>6.9495385832488932E-2</v>
      </c>
      <c r="W671" s="22">
        <f t="shared" si="149"/>
        <v>3.7661874080239466E-2</v>
      </c>
      <c r="Z671" s="37"/>
      <c r="AA671" s="37"/>
    </row>
    <row r="672" spans="1:27">
      <c r="A672" s="61">
        <f t="shared" si="150"/>
        <v>9617</v>
      </c>
      <c r="B672" s="13">
        <v>1926.04</v>
      </c>
      <c r="C672" s="14">
        <v>11.48</v>
      </c>
      <c r="D672" s="15">
        <v>0.63</v>
      </c>
      <c r="E672" s="14">
        <v>1.2470000000000001</v>
      </c>
      <c r="F672" s="14">
        <v>17.899999999999999</v>
      </c>
      <c r="G672" s="15">
        <f t="shared" si="158"/>
        <v>1926.2916666666165</v>
      </c>
      <c r="H672" s="16">
        <f>H669*9/12+H681*3/12</f>
        <v>3.5950000000000002</v>
      </c>
      <c r="I672" s="15">
        <f t="shared" si="151"/>
        <v>201.54422681564256</v>
      </c>
      <c r="J672" s="15">
        <f t="shared" si="152"/>
        <v>11.060353910614531</v>
      </c>
      <c r="K672" s="17">
        <f t="shared" si="156"/>
        <v>3705.2618535828346</v>
      </c>
      <c r="L672" s="15">
        <f t="shared" si="153"/>
        <v>21.892478296089397</v>
      </c>
      <c r="M672" s="17">
        <f t="shared" si="154"/>
        <v>402.47922747541764</v>
      </c>
      <c r="N672" s="36">
        <f t="shared" si="144"/>
        <v>10.395587685954732</v>
      </c>
      <c r="O672" s="18"/>
      <c r="P672" s="19">
        <f t="shared" si="145"/>
        <v>14.562366728257404</v>
      </c>
      <c r="Q672" s="19"/>
      <c r="R672" s="38">
        <f t="shared" si="146"/>
        <v>0.11403621939591529</v>
      </c>
      <c r="S672" s="16">
        <f t="shared" si="155"/>
        <v>1.0053594857863619</v>
      </c>
      <c r="T672" s="16">
        <f t="shared" si="157"/>
        <v>7.0940447521110261</v>
      </c>
      <c r="U672" s="22">
        <f t="shared" si="147"/>
        <v>0.11088512929981298</v>
      </c>
      <c r="V672" s="22">
        <f t="shared" si="148"/>
        <v>6.9733856888830381E-2</v>
      </c>
      <c r="W672" s="22">
        <f t="shared" si="149"/>
        <v>4.1151272410982598E-2</v>
      </c>
      <c r="Z672" s="37"/>
      <c r="AA672" s="37"/>
    </row>
    <row r="673" spans="1:27">
      <c r="A673" s="61">
        <f t="shared" si="150"/>
        <v>9648</v>
      </c>
      <c r="B673" s="13">
        <v>1926.05</v>
      </c>
      <c r="C673" s="14">
        <v>11.56</v>
      </c>
      <c r="D673" s="15">
        <v>0.63749999999999996</v>
      </c>
      <c r="E673" s="14">
        <v>1.246</v>
      </c>
      <c r="F673" s="14">
        <v>17.8</v>
      </c>
      <c r="G673" s="15">
        <f t="shared" si="158"/>
        <v>1926.3749999999498</v>
      </c>
      <c r="H673" s="16">
        <f>H669*8/12+H681*4/12</f>
        <v>3.5666666666666669</v>
      </c>
      <c r="I673" s="15">
        <f t="shared" si="151"/>
        <v>204.08887752808997</v>
      </c>
      <c r="J673" s="15">
        <f t="shared" si="152"/>
        <v>11.254901334269666</v>
      </c>
      <c r="K673" s="17">
        <f t="shared" si="156"/>
        <v>3769.2864788526495</v>
      </c>
      <c r="L673" s="15">
        <f t="shared" si="153"/>
        <v>21.99781500000001</v>
      </c>
      <c r="M673" s="17">
        <f t="shared" si="154"/>
        <v>406.27430386249148</v>
      </c>
      <c r="N673" s="36">
        <f t="shared" si="144"/>
        <v>10.575158463806105</v>
      </c>
      <c r="O673" s="18"/>
      <c r="P673" s="19">
        <f t="shared" si="145"/>
        <v>14.771860041900313</v>
      </c>
      <c r="Q673" s="19"/>
      <c r="R673" s="38">
        <f t="shared" si="146"/>
        <v>0.11110746549615284</v>
      </c>
      <c r="S673" s="16">
        <f t="shared" si="155"/>
        <v>1.0053390216988511</v>
      </c>
      <c r="T673" s="16">
        <f t="shared" si="157"/>
        <v>7.1721329660610822</v>
      </c>
      <c r="U673" s="22">
        <f t="shared" si="147"/>
        <v>0.10329769326495741</v>
      </c>
      <c r="V673" s="22">
        <f t="shared" si="148"/>
        <v>6.8776601827087447E-2</v>
      </c>
      <c r="W673" s="22">
        <f t="shared" si="149"/>
        <v>3.4521091437869966E-2</v>
      </c>
      <c r="Z673" s="37"/>
      <c r="AA673" s="37"/>
    </row>
    <row r="674" spans="1:27">
      <c r="A674" s="61">
        <f t="shared" si="150"/>
        <v>9678</v>
      </c>
      <c r="B674" s="13">
        <v>1926.06</v>
      </c>
      <c r="C674" s="14">
        <v>12.11</v>
      </c>
      <c r="D674" s="15">
        <v>0.64500000000000002</v>
      </c>
      <c r="E674" s="14">
        <v>1.2450000000000001</v>
      </c>
      <c r="F674" s="14">
        <v>17.7</v>
      </c>
      <c r="G674" s="15">
        <f t="shared" si="158"/>
        <v>1926.458333333283</v>
      </c>
      <c r="H674" s="16">
        <f>H669*7/12+H681*5/12</f>
        <v>3.5383333333333336</v>
      </c>
      <c r="I674" s="15">
        <f t="shared" si="151"/>
        <v>215.00689237288145</v>
      </c>
      <c r="J674" s="15">
        <f t="shared" si="152"/>
        <v>11.451647033898311</v>
      </c>
      <c r="K674" s="17">
        <f t="shared" si="156"/>
        <v>3988.5545307565626</v>
      </c>
      <c r="L674" s="15">
        <f t="shared" si="153"/>
        <v>22.104341949152552</v>
      </c>
      <c r="M674" s="17">
        <f t="shared" si="154"/>
        <v>410.05370691923378</v>
      </c>
      <c r="N674" s="36">
        <f t="shared" si="144"/>
        <v>11.197979740229961</v>
      </c>
      <c r="O674" s="18"/>
      <c r="P674" s="19">
        <f t="shared" si="145"/>
        <v>15.591949753085151</v>
      </c>
      <c r="Q674" s="19"/>
      <c r="R674" s="38">
        <f t="shared" si="146"/>
        <v>0.10456095641367759</v>
      </c>
      <c r="S674" s="16">
        <f t="shared" si="155"/>
        <v>1.0053185634160247</v>
      </c>
      <c r="T674" s="16">
        <f t="shared" si="157"/>
        <v>7.2511620047893741</v>
      </c>
      <c r="U674" s="22">
        <f t="shared" si="147"/>
        <v>0.10120351831446617</v>
      </c>
      <c r="V674" s="22">
        <f t="shared" si="148"/>
        <v>6.7042914557499333E-2</v>
      </c>
      <c r="W674" s="22">
        <f t="shared" si="149"/>
        <v>3.4160603756966834E-2</v>
      </c>
      <c r="Z674" s="37"/>
      <c r="AA674" s="37"/>
    </row>
    <row r="675" spans="1:27">
      <c r="A675" s="61">
        <f t="shared" si="150"/>
        <v>9709</v>
      </c>
      <c r="B675" s="13">
        <v>1926.07</v>
      </c>
      <c r="C675" s="14">
        <v>12.62</v>
      </c>
      <c r="D675" s="15">
        <v>0.65249999999999997</v>
      </c>
      <c r="E675" s="14">
        <v>1.244</v>
      </c>
      <c r="F675" s="14">
        <v>17.5</v>
      </c>
      <c r="G675" s="15">
        <f t="shared" si="158"/>
        <v>1926.5416666666163</v>
      </c>
      <c r="H675" s="16">
        <f>H669*6/12+H681*6/12</f>
        <v>3.51</v>
      </c>
      <c r="I675" s="15">
        <f t="shared" si="151"/>
        <v>226.62238800000009</v>
      </c>
      <c r="J675" s="15">
        <f t="shared" si="152"/>
        <v>11.717203500000004</v>
      </c>
      <c r="K675" s="17">
        <f t="shared" si="156"/>
        <v>4222.1451655274814</v>
      </c>
      <c r="L675" s="15">
        <f t="shared" si="153"/>
        <v>22.339005600000007</v>
      </c>
      <c r="M675" s="17">
        <f t="shared" si="154"/>
        <v>416.19243945453144</v>
      </c>
      <c r="N675" s="36">
        <f t="shared" si="144"/>
        <v>11.869694058481285</v>
      </c>
      <c r="O675" s="18"/>
      <c r="P675" s="19">
        <f t="shared" si="145"/>
        <v>16.469124743360343</v>
      </c>
      <c r="Q675" s="19"/>
      <c r="R675" s="38">
        <f t="shared" si="146"/>
        <v>9.8597390299536319E-2</v>
      </c>
      <c r="S675" s="16">
        <f t="shared" si="155"/>
        <v>1.0052981109501766</v>
      </c>
      <c r="T675" s="16">
        <f t="shared" si="157"/>
        <v>7.3730389442631621</v>
      </c>
      <c r="U675" s="22">
        <f t="shared" si="147"/>
        <v>0.10081264835027315</v>
      </c>
      <c r="V675" s="22">
        <f t="shared" si="148"/>
        <v>6.4709778589431721E-2</v>
      </c>
      <c r="W675" s="22">
        <f t="shared" si="149"/>
        <v>3.6102869760841427E-2</v>
      </c>
      <c r="Z675" s="37"/>
      <c r="AA675" s="37"/>
    </row>
    <row r="676" spans="1:27">
      <c r="A676" s="61">
        <f t="shared" si="150"/>
        <v>9740</v>
      </c>
      <c r="B676" s="13">
        <v>1926.08</v>
      </c>
      <c r="C676" s="14">
        <v>13.12</v>
      </c>
      <c r="D676" s="15">
        <v>0.66</v>
      </c>
      <c r="E676" s="14">
        <v>1.2430000000000001</v>
      </c>
      <c r="F676" s="14">
        <v>17.399999999999999</v>
      </c>
      <c r="G676" s="15">
        <f t="shared" si="158"/>
        <v>1926.6249999999495</v>
      </c>
      <c r="H676" s="16">
        <f>H669*5/12+H681*7/12</f>
        <v>3.4816666666666665</v>
      </c>
      <c r="I676" s="15">
        <f t="shared" si="151"/>
        <v>236.95511724137938</v>
      </c>
      <c r="J676" s="15">
        <f t="shared" si="152"/>
        <v>11.919998275862076</v>
      </c>
      <c r="K676" s="17">
        <f t="shared" si="156"/>
        <v>4433.1582086768394</v>
      </c>
      <c r="L676" s="15">
        <f t="shared" si="153"/>
        <v>22.44933008620691</v>
      </c>
      <c r="M676" s="17">
        <f t="shared" si="154"/>
        <v>420.00119309339271</v>
      </c>
      <c r="N676" s="36">
        <f t="shared" si="144"/>
        <v>12.48880821952188</v>
      </c>
      <c r="O676" s="18"/>
      <c r="P676" s="19">
        <f t="shared" si="145"/>
        <v>17.260693795594296</v>
      </c>
      <c r="Q676" s="19"/>
      <c r="R676" s="38">
        <f t="shared" si="146"/>
        <v>9.3136770867250987E-2</v>
      </c>
      <c r="S676" s="16">
        <f t="shared" si="155"/>
        <v>1.0052776643136292</v>
      </c>
      <c r="T676" s="16">
        <f t="shared" si="157"/>
        <v>7.4547004106909336</v>
      </c>
      <c r="U676" s="22">
        <f t="shared" si="147"/>
        <v>9.7173107482416921E-2</v>
      </c>
      <c r="V676" s="22">
        <f t="shared" si="148"/>
        <v>6.2988249465290247E-2</v>
      </c>
      <c r="W676" s="22">
        <f t="shared" si="149"/>
        <v>3.4184858017126674E-2</v>
      </c>
      <c r="Z676" s="37"/>
      <c r="AA676" s="37"/>
    </row>
    <row r="677" spans="1:27">
      <c r="A677" s="61">
        <f t="shared" si="150"/>
        <v>9770</v>
      </c>
      <c r="B677" s="13">
        <v>1926.09</v>
      </c>
      <c r="C677" s="14">
        <v>13.32</v>
      </c>
      <c r="D677" s="15">
        <v>0.66749999999999998</v>
      </c>
      <c r="E677" s="14">
        <v>1.242</v>
      </c>
      <c r="F677" s="14">
        <v>17.5</v>
      </c>
      <c r="G677" s="15">
        <f t="shared" si="158"/>
        <v>1926.7083333332828</v>
      </c>
      <c r="H677" s="16">
        <f>H669*4/12+H681*8/12</f>
        <v>3.4533333333333331</v>
      </c>
      <c r="I677" s="15">
        <f t="shared" si="151"/>
        <v>239.19256800000008</v>
      </c>
      <c r="J677" s="15">
        <f t="shared" si="152"/>
        <v>11.986564500000004</v>
      </c>
      <c r="K677" s="17">
        <f t="shared" si="156"/>
        <v>4493.7062487362236</v>
      </c>
      <c r="L677" s="15">
        <f t="shared" si="153"/>
        <v>22.303090800000007</v>
      </c>
      <c r="M677" s="17">
        <f t="shared" si="154"/>
        <v>419.00774481459382</v>
      </c>
      <c r="N677" s="36">
        <f t="shared" si="144"/>
        <v>12.692614823344723</v>
      </c>
      <c r="O677" s="18"/>
      <c r="P677" s="19">
        <f t="shared" si="145"/>
        <v>17.470213778374852</v>
      </c>
      <c r="Q677" s="19"/>
      <c r="R677" s="38">
        <f t="shared" si="146"/>
        <v>9.083041184019533E-2</v>
      </c>
      <c r="S677" s="16">
        <f t="shared" si="155"/>
        <v>1.0052572235187336</v>
      </c>
      <c r="T677" s="16">
        <f t="shared" si="157"/>
        <v>7.4512207094914205</v>
      </c>
      <c r="U677" s="22">
        <f t="shared" si="147"/>
        <v>9.7269107033777447E-2</v>
      </c>
      <c r="V677" s="22">
        <f t="shared" si="148"/>
        <v>6.3250861066933117E-2</v>
      </c>
      <c r="W677" s="22">
        <f t="shared" si="149"/>
        <v>3.4018245966844329E-2</v>
      </c>
      <c r="Z677" s="37"/>
      <c r="AA677" s="37"/>
    </row>
    <row r="678" spans="1:27">
      <c r="A678" s="61">
        <f t="shared" si="150"/>
        <v>9497</v>
      </c>
      <c r="B678" s="13">
        <v>1926.1</v>
      </c>
      <c r="C678" s="14">
        <v>13.02</v>
      </c>
      <c r="D678" s="15">
        <v>0.67500000000000004</v>
      </c>
      <c r="E678" s="14">
        <v>1.242</v>
      </c>
      <c r="F678" s="14">
        <v>17.600000000000001</v>
      </c>
      <c r="G678" s="15">
        <f t="shared" si="158"/>
        <v>1926.791666666616</v>
      </c>
      <c r="H678" s="16">
        <f>H669*3/12+H681*9/12</f>
        <v>3.4249999999999998</v>
      </c>
      <c r="I678" s="15">
        <f t="shared" si="151"/>
        <v>232.47690852272734</v>
      </c>
      <c r="J678" s="15">
        <f t="shared" si="152"/>
        <v>12.052374289772732</v>
      </c>
      <c r="K678" s="17">
        <f t="shared" si="156"/>
        <v>4386.4082585276255</v>
      </c>
      <c r="L678" s="15">
        <f t="shared" si="153"/>
        <v>22.176368693181825</v>
      </c>
      <c r="M678" s="17">
        <f t="shared" si="154"/>
        <v>418.42696291023896</v>
      </c>
      <c r="N678" s="36">
        <f t="shared" si="144"/>
        <v>12.426517521583355</v>
      </c>
      <c r="O678" s="18"/>
      <c r="P678" s="19">
        <f t="shared" si="145"/>
        <v>17.033811722274987</v>
      </c>
      <c r="Q678" s="19"/>
      <c r="R678" s="38">
        <f t="shared" si="146"/>
        <v>9.1529018787589234E-2</v>
      </c>
      <c r="S678" s="16">
        <f t="shared" si="155"/>
        <v>1.0052367885778679</v>
      </c>
      <c r="T678" s="16">
        <f t="shared" si="157"/>
        <v>7.4478343885994933</v>
      </c>
      <c r="U678" s="22">
        <f t="shared" si="147"/>
        <v>0.1059016877045782</v>
      </c>
      <c r="V678" s="22">
        <f t="shared" si="148"/>
        <v>6.3512451184954077E-2</v>
      </c>
      <c r="W678" s="22">
        <f t="shared" si="149"/>
        <v>4.2389236519624118E-2</v>
      </c>
      <c r="Z678" s="37"/>
      <c r="AA678" s="37"/>
    </row>
    <row r="679" spans="1:27">
      <c r="A679" s="61">
        <f t="shared" si="150"/>
        <v>9831</v>
      </c>
      <c r="B679" s="13">
        <v>1926.11</v>
      </c>
      <c r="C679" s="14">
        <v>13.19</v>
      </c>
      <c r="D679" s="15">
        <v>0.6825</v>
      </c>
      <c r="E679" s="14">
        <v>1.2410000000000001</v>
      </c>
      <c r="F679" s="14">
        <v>17.7</v>
      </c>
      <c r="G679" s="15">
        <f t="shared" si="158"/>
        <v>1926.8749999999493</v>
      </c>
      <c r="H679" s="16">
        <f>H669*2/12+H681*10/12</f>
        <v>3.3966666666666665</v>
      </c>
      <c r="I679" s="15">
        <f t="shared" si="151"/>
        <v>234.18174322033909</v>
      </c>
      <c r="J679" s="15">
        <f t="shared" si="152"/>
        <v>12.1174404661017</v>
      </c>
      <c r="K679" s="17">
        <f t="shared" si="156"/>
        <v>4437.628131576902</v>
      </c>
      <c r="L679" s="15">
        <f t="shared" si="153"/>
        <v>22.03332398305086</v>
      </c>
      <c r="M679" s="17">
        <f t="shared" si="154"/>
        <v>417.52058463130675</v>
      </c>
      <c r="N679" s="36">
        <f t="shared" si="144"/>
        <v>12.615251212344488</v>
      </c>
      <c r="O679" s="18"/>
      <c r="P679" s="19">
        <f t="shared" si="145"/>
        <v>17.21908527437661</v>
      </c>
      <c r="Q679" s="19"/>
      <c r="R679" s="38">
        <f t="shared" si="146"/>
        <v>8.9367477165152587E-2</v>
      </c>
      <c r="S679" s="16">
        <f t="shared" si="155"/>
        <v>1.0052163595034402</v>
      </c>
      <c r="T679" s="16">
        <f t="shared" si="157"/>
        <v>7.4445386078383011</v>
      </c>
      <c r="U679" s="22">
        <f t="shared" si="147"/>
        <v>0.10801736537684681</v>
      </c>
      <c r="V679" s="22">
        <f t="shared" si="148"/>
        <v>6.377305781836129E-2</v>
      </c>
      <c r="W679" s="22">
        <f t="shared" si="149"/>
        <v>4.4244307558485518E-2</v>
      </c>
      <c r="Z679" s="37"/>
      <c r="AA679" s="37"/>
    </row>
    <row r="680" spans="1:27">
      <c r="A680" s="61">
        <f t="shared" si="150"/>
        <v>9862</v>
      </c>
      <c r="B680" s="13">
        <v>1926.12</v>
      </c>
      <c r="C680" s="14">
        <v>13.49</v>
      </c>
      <c r="D680" s="15">
        <v>0.69</v>
      </c>
      <c r="E680" s="14">
        <v>1.24</v>
      </c>
      <c r="F680" s="14">
        <v>17.7</v>
      </c>
      <c r="G680" s="15">
        <f t="shared" si="158"/>
        <v>1926.9583333332826</v>
      </c>
      <c r="H680" s="16">
        <f>H669*1/12+H681*11/12</f>
        <v>3.3683333333333327</v>
      </c>
      <c r="I680" s="15">
        <f t="shared" si="151"/>
        <v>239.50809067796621</v>
      </c>
      <c r="J680" s="15">
        <f t="shared" si="152"/>
        <v>12.250599152542378</v>
      </c>
      <c r="K680" s="17">
        <f t="shared" si="156"/>
        <v>4557.9050123228271</v>
      </c>
      <c r="L680" s="15">
        <f t="shared" si="153"/>
        <v>22.015569491525433</v>
      </c>
      <c r="M680" s="17">
        <f t="shared" si="154"/>
        <v>418.96235843441843</v>
      </c>
      <c r="N680" s="36">
        <f t="shared" si="144"/>
        <v>13.009052728993135</v>
      </c>
      <c r="O680" s="18"/>
      <c r="P680" s="19">
        <f t="shared" si="145"/>
        <v>17.677841903544781</v>
      </c>
      <c r="Q680" s="19"/>
      <c r="R680" s="38">
        <f t="shared" si="146"/>
        <v>8.6347660503229048E-2</v>
      </c>
      <c r="S680" s="16">
        <f t="shared" si="155"/>
        <v>1.0051959363078855</v>
      </c>
      <c r="T680" s="16">
        <f t="shared" si="157"/>
        <v>7.483371997554026</v>
      </c>
      <c r="U680" s="22">
        <f t="shared" si="147"/>
        <v>0.10352082786042582</v>
      </c>
      <c r="V680" s="22">
        <f t="shared" si="148"/>
        <v>6.3433430531809165E-2</v>
      </c>
      <c r="W680" s="22">
        <f t="shared" si="149"/>
        <v>4.0087397328616658E-2</v>
      </c>
      <c r="Z680" s="37"/>
      <c r="AA680" s="37"/>
    </row>
    <row r="681" spans="1:27">
      <c r="A681" s="61">
        <f t="shared" si="150"/>
        <v>9893</v>
      </c>
      <c r="B681" s="13">
        <v>1927.01</v>
      </c>
      <c r="C681" s="14">
        <v>13.4</v>
      </c>
      <c r="D681" s="15">
        <v>0.69669999999999999</v>
      </c>
      <c r="E681" s="14">
        <v>1.2290000000000001</v>
      </c>
      <c r="F681" s="14">
        <v>17.5</v>
      </c>
      <c r="G681" s="15">
        <f t="shared" si="158"/>
        <v>1927.0416666666158</v>
      </c>
      <c r="H681" s="16">
        <v>3.34</v>
      </c>
      <c r="I681" s="15">
        <f t="shared" si="151"/>
        <v>240.6291600000001</v>
      </c>
      <c r="J681" s="15">
        <f t="shared" si="152"/>
        <v>12.510920580000004</v>
      </c>
      <c r="K681" s="17">
        <f t="shared" si="156"/>
        <v>4599.0797930543422</v>
      </c>
      <c r="L681" s="15">
        <f t="shared" si="153"/>
        <v>22.069644600000007</v>
      </c>
      <c r="M681" s="17">
        <f t="shared" si="154"/>
        <v>421.8111243032676</v>
      </c>
      <c r="N681" s="36">
        <f t="shared" si="144"/>
        <v>13.185930628677795</v>
      </c>
      <c r="O681" s="18"/>
      <c r="P681" s="19">
        <f t="shared" si="145"/>
        <v>17.836264453737659</v>
      </c>
      <c r="Q681" s="19"/>
      <c r="R681" s="38">
        <f t="shared" si="146"/>
        <v>8.3521082543100089E-2</v>
      </c>
      <c r="S681" s="16">
        <f t="shared" si="155"/>
        <v>1.0028536005602389</v>
      </c>
      <c r="T681" s="16">
        <f t="shared" si="157"/>
        <v>7.6082237517852054</v>
      </c>
      <c r="U681" s="22">
        <f t="shared" si="147"/>
        <v>0.10550186110804316</v>
      </c>
      <c r="V681" s="22">
        <f t="shared" si="148"/>
        <v>6.1133377478449047E-2</v>
      </c>
      <c r="W681" s="22">
        <f t="shared" si="149"/>
        <v>4.4368483629594113E-2</v>
      </c>
      <c r="Z681" s="37"/>
      <c r="AA681" s="37"/>
    </row>
    <row r="682" spans="1:27">
      <c r="A682" s="61">
        <f t="shared" si="150"/>
        <v>9921</v>
      </c>
      <c r="B682" s="13">
        <v>1927.02</v>
      </c>
      <c r="C682" s="14">
        <v>13.66</v>
      </c>
      <c r="D682" s="15">
        <v>0.70330000000000004</v>
      </c>
      <c r="E682" s="14">
        <v>1.218</v>
      </c>
      <c r="F682" s="14">
        <v>17.399999999999999</v>
      </c>
      <c r="G682" s="15">
        <f t="shared" si="158"/>
        <v>1927.1249999999491</v>
      </c>
      <c r="H682" s="16">
        <f>H681*11/12+H693*1/12</f>
        <v>3.339166666666666</v>
      </c>
      <c r="I682" s="15">
        <f t="shared" si="151"/>
        <v>246.70784310344843</v>
      </c>
      <c r="J682" s="15">
        <f t="shared" si="152"/>
        <v>12.702022405172421</v>
      </c>
      <c r="K682" s="17">
        <f t="shared" si="156"/>
        <v>4735.4908713182131</v>
      </c>
      <c r="L682" s="15">
        <f t="shared" si="153"/>
        <v>21.99781500000001</v>
      </c>
      <c r="M682" s="17">
        <f t="shared" si="154"/>
        <v>422.24215821856387</v>
      </c>
      <c r="N682" s="36">
        <f t="shared" si="144"/>
        <v>13.633966132216212</v>
      </c>
      <c r="O682" s="18"/>
      <c r="P682" s="19">
        <f t="shared" si="145"/>
        <v>18.358019636037508</v>
      </c>
      <c r="Q682" s="19"/>
      <c r="R682" s="38">
        <f t="shared" si="146"/>
        <v>7.7809844861314176E-2</v>
      </c>
      <c r="S682" s="16">
        <f t="shared" si="155"/>
        <v>1.0028529088762781</v>
      </c>
      <c r="T682" s="16">
        <f t="shared" si="157"/>
        <v>7.6737847821005838</v>
      </c>
      <c r="U682" s="22">
        <f t="shared" si="147"/>
        <v>0.10586716757743009</v>
      </c>
      <c r="V682" s="22">
        <f t="shared" si="148"/>
        <v>6.0551898984331887E-2</v>
      </c>
      <c r="W682" s="22">
        <f t="shared" si="149"/>
        <v>4.5315268593098201E-2</v>
      </c>
      <c r="Z682" s="37"/>
      <c r="AA682" s="37"/>
    </row>
    <row r="683" spans="1:27">
      <c r="A683" s="61">
        <f t="shared" si="150"/>
        <v>9952</v>
      </c>
      <c r="B683" s="13">
        <v>1927.03</v>
      </c>
      <c r="C683" s="14">
        <v>13.87</v>
      </c>
      <c r="D683" s="15">
        <v>0.71</v>
      </c>
      <c r="E683" s="14">
        <v>1.208</v>
      </c>
      <c r="F683" s="14">
        <v>17.3</v>
      </c>
      <c r="G683" s="15">
        <f t="shared" si="158"/>
        <v>1927.2083333332823</v>
      </c>
      <c r="H683" s="16">
        <f>H681*10/12+H693*2/12</f>
        <v>3.3383333333333334</v>
      </c>
      <c r="I683" s="15">
        <f t="shared" si="151"/>
        <v>251.94855000000007</v>
      </c>
      <c r="J683" s="15">
        <f t="shared" si="152"/>
        <v>12.897150000000003</v>
      </c>
      <c r="K683" s="17">
        <f t="shared" si="156"/>
        <v>4856.71461231991</v>
      </c>
      <c r="L683" s="15">
        <f t="shared" si="153"/>
        <v>21.943320000000007</v>
      </c>
      <c r="M683" s="17">
        <f t="shared" si="154"/>
        <v>422.99288043853295</v>
      </c>
      <c r="N683" s="36">
        <f t="shared" si="144"/>
        <v>14.033257507604489</v>
      </c>
      <c r="O683" s="18"/>
      <c r="P683" s="19">
        <f t="shared" si="145"/>
        <v>18.811934763187701</v>
      </c>
      <c r="Q683" s="19"/>
      <c r="R683" s="38">
        <f t="shared" si="146"/>
        <v>7.5133224962694603E-2</v>
      </c>
      <c r="S683" s="16">
        <f t="shared" si="155"/>
        <v>1.002852217192467</v>
      </c>
      <c r="T683" s="16">
        <f t="shared" si="157"/>
        <v>7.7401610751600858</v>
      </c>
      <c r="U683" s="22">
        <f t="shared" si="147"/>
        <v>0.10255454185955082</v>
      </c>
      <c r="V683" s="22">
        <f t="shared" si="148"/>
        <v>5.9217643081540539E-2</v>
      </c>
      <c r="W683" s="22">
        <f t="shared" si="149"/>
        <v>4.333689877801028E-2</v>
      </c>
      <c r="Z683" s="37"/>
      <c r="AA683" s="37"/>
    </row>
    <row r="684" spans="1:27">
      <c r="A684" s="61">
        <f t="shared" si="150"/>
        <v>9982</v>
      </c>
      <c r="B684" s="13">
        <v>1927.04</v>
      </c>
      <c r="C684" s="14">
        <v>14.21</v>
      </c>
      <c r="D684" s="15">
        <v>0.7167</v>
      </c>
      <c r="E684" s="14">
        <v>1.1970000000000001</v>
      </c>
      <c r="F684" s="14">
        <v>17.3</v>
      </c>
      <c r="G684" s="15">
        <f t="shared" si="158"/>
        <v>1927.2916666666156</v>
      </c>
      <c r="H684" s="16">
        <f>H681*9/12+H693*3/12</f>
        <v>3.3374999999999999</v>
      </c>
      <c r="I684" s="15">
        <f t="shared" si="151"/>
        <v>258.12465000000009</v>
      </c>
      <c r="J684" s="15">
        <f t="shared" si="152"/>
        <v>13.018855500000004</v>
      </c>
      <c r="K684" s="17">
        <f t="shared" si="156"/>
        <v>4996.6821861057479</v>
      </c>
      <c r="L684" s="15">
        <f t="shared" si="153"/>
        <v>21.74350500000001</v>
      </c>
      <c r="M684" s="17">
        <f t="shared" si="154"/>
        <v>420.90278513501625</v>
      </c>
      <c r="N684" s="36">
        <f t="shared" si="144"/>
        <v>14.488222209157053</v>
      </c>
      <c r="O684" s="18"/>
      <c r="P684" s="19">
        <f t="shared" si="145"/>
        <v>19.335123464058157</v>
      </c>
      <c r="Q684" s="19"/>
      <c r="R684" s="38">
        <f t="shared" si="146"/>
        <v>6.7855377278557796E-2</v>
      </c>
      <c r="S684" s="16">
        <f t="shared" si="155"/>
        <v>1.002851525508806</v>
      </c>
      <c r="T684" s="16">
        <f t="shared" si="157"/>
        <v>7.7622376956511214</v>
      </c>
      <c r="U684" s="22">
        <f t="shared" si="147"/>
        <v>9.2329376802516849E-2</v>
      </c>
      <c r="V684" s="22">
        <f t="shared" si="148"/>
        <v>5.8499462318934548E-2</v>
      </c>
      <c r="W684" s="22">
        <f t="shared" si="149"/>
        <v>3.3829914483582302E-2</v>
      </c>
      <c r="Z684" s="37"/>
      <c r="AA684" s="37"/>
    </row>
    <row r="685" spans="1:27">
      <c r="A685" s="61">
        <f t="shared" si="150"/>
        <v>10013</v>
      </c>
      <c r="B685" s="13">
        <v>1927.05</v>
      </c>
      <c r="C685" s="14">
        <v>14.7</v>
      </c>
      <c r="D685" s="15">
        <v>0.72330000000000005</v>
      </c>
      <c r="E685" s="14">
        <v>1.1859999999999999</v>
      </c>
      <c r="F685" s="14">
        <v>17.399999999999999</v>
      </c>
      <c r="G685" s="15">
        <f t="shared" si="158"/>
        <v>1927.3749999999488</v>
      </c>
      <c r="H685" s="16">
        <f>H681*8/12+H693*4/12</f>
        <v>3.3366666666666669</v>
      </c>
      <c r="I685" s="15">
        <f t="shared" si="151"/>
        <v>265.49087068965531</v>
      </c>
      <c r="J685" s="15">
        <f t="shared" si="152"/>
        <v>13.063234474137937</v>
      </c>
      <c r="K685" s="17">
        <f t="shared" si="156"/>
        <v>5160.3475558463406</v>
      </c>
      <c r="L685" s="15">
        <f t="shared" si="153"/>
        <v>21.419875689655182</v>
      </c>
      <c r="M685" s="17">
        <f t="shared" si="154"/>
        <v>416.33824498188841</v>
      </c>
      <c r="N685" s="36">
        <f t="shared" si="144"/>
        <v>15.002347055737117</v>
      </c>
      <c r="O685" s="18"/>
      <c r="P685" s="19">
        <f t="shared" si="145"/>
        <v>19.936096682958421</v>
      </c>
      <c r="Q685" s="19"/>
      <c r="R685" s="38">
        <f t="shared" si="146"/>
        <v>6.4468256503694893E-2</v>
      </c>
      <c r="S685" s="16">
        <f t="shared" si="155"/>
        <v>1.0028508338252951</v>
      </c>
      <c r="T685" s="16">
        <f t="shared" si="157"/>
        <v>7.7396341448224355</v>
      </c>
      <c r="U685" s="22">
        <f t="shared" si="147"/>
        <v>8.3543063670523221E-2</v>
      </c>
      <c r="V685" s="22">
        <f t="shared" si="148"/>
        <v>5.8396031918390712E-2</v>
      </c>
      <c r="W685" s="22">
        <f t="shared" si="149"/>
        <v>2.5147031752132509E-2</v>
      </c>
      <c r="Z685" s="37"/>
      <c r="AA685" s="37"/>
    </row>
    <row r="686" spans="1:27">
      <c r="A686" s="61">
        <f t="shared" si="150"/>
        <v>10043</v>
      </c>
      <c r="B686" s="13">
        <v>1927.06</v>
      </c>
      <c r="C686" s="14">
        <v>14.89</v>
      </c>
      <c r="D686" s="15">
        <v>0.73</v>
      </c>
      <c r="E686" s="14">
        <v>1.175</v>
      </c>
      <c r="F686" s="14">
        <v>17.600000000000001</v>
      </c>
      <c r="G686" s="15">
        <f t="shared" si="158"/>
        <v>1927.4583333332821</v>
      </c>
      <c r="H686" s="16">
        <f>H681*7/12+H693*5/12</f>
        <v>3.3358333333333334</v>
      </c>
      <c r="I686" s="15">
        <f t="shared" si="151"/>
        <v>265.86644914772734</v>
      </c>
      <c r="J686" s="15">
        <f t="shared" si="152"/>
        <v>13.034419602272731</v>
      </c>
      <c r="K686" s="17">
        <f t="shared" si="156"/>
        <v>5188.7601837579923</v>
      </c>
      <c r="L686" s="15">
        <f t="shared" si="153"/>
        <v>20.980058948863643</v>
      </c>
      <c r="M686" s="17">
        <f t="shared" si="154"/>
        <v>409.45555513201083</v>
      </c>
      <c r="N686" s="36">
        <f t="shared" si="144"/>
        <v>15.120333481747528</v>
      </c>
      <c r="O686" s="18"/>
      <c r="P686" s="19">
        <f t="shared" si="145"/>
        <v>20.010588031136443</v>
      </c>
      <c r="Q686" s="19"/>
      <c r="R686" s="38">
        <f t="shared" si="146"/>
        <v>6.3536290068551424E-2</v>
      </c>
      <c r="S686" s="16">
        <f t="shared" si="155"/>
        <v>1.002850142141934</v>
      </c>
      <c r="T686" s="16">
        <f t="shared" si="157"/>
        <v>7.6734974356874721</v>
      </c>
      <c r="U686" s="22">
        <f t="shared" si="147"/>
        <v>7.9294574012977126E-2</v>
      </c>
      <c r="V686" s="22">
        <f t="shared" si="148"/>
        <v>5.9629704232518232E-2</v>
      </c>
      <c r="W686" s="22">
        <f t="shared" si="149"/>
        <v>1.9664869780458893E-2</v>
      </c>
      <c r="Z686" s="37"/>
      <c r="AA686" s="37"/>
    </row>
    <row r="687" spans="1:27">
      <c r="A687" s="61">
        <f t="shared" si="150"/>
        <v>10074</v>
      </c>
      <c r="B687" s="13">
        <v>1927.07</v>
      </c>
      <c r="C687" s="14">
        <v>15.22</v>
      </c>
      <c r="D687" s="15">
        <v>0.73670000000000002</v>
      </c>
      <c r="E687" s="14">
        <v>1.1639999999999999</v>
      </c>
      <c r="F687" s="14">
        <v>17.3</v>
      </c>
      <c r="G687" s="15">
        <f t="shared" si="158"/>
        <v>1927.5416666666154</v>
      </c>
      <c r="H687" s="16">
        <f>H681*6/12+H693*6/12</f>
        <v>3.335</v>
      </c>
      <c r="I687" s="15">
        <f t="shared" si="151"/>
        <v>276.4713000000001</v>
      </c>
      <c r="J687" s="15">
        <f t="shared" si="152"/>
        <v>13.382155500000005</v>
      </c>
      <c r="K687" s="17">
        <f t="shared" si="156"/>
        <v>5417.4931723988911</v>
      </c>
      <c r="L687" s="15">
        <f t="shared" si="153"/>
        <v>21.144060000000007</v>
      </c>
      <c r="M687" s="17">
        <f t="shared" si="154"/>
        <v>414.32076561578901</v>
      </c>
      <c r="N687" s="36">
        <f t="shared" si="144"/>
        <v>15.820802594477749</v>
      </c>
      <c r="O687" s="18"/>
      <c r="P687" s="19">
        <f t="shared" si="145"/>
        <v>20.854728675080459</v>
      </c>
      <c r="Q687" s="19"/>
      <c r="R687" s="38">
        <f t="shared" si="146"/>
        <v>6.0442434969226279E-2</v>
      </c>
      <c r="S687" s="16">
        <f t="shared" si="155"/>
        <v>1.0028494504587229</v>
      </c>
      <c r="T687" s="16">
        <f t="shared" si="157"/>
        <v>7.8288136818639931</v>
      </c>
      <c r="U687" s="22">
        <f t="shared" si="147"/>
        <v>8.0569108078625939E-2</v>
      </c>
      <c r="V687" s="22">
        <f t="shared" si="148"/>
        <v>5.7100268759432193E-2</v>
      </c>
      <c r="W687" s="22">
        <f t="shared" si="149"/>
        <v>2.3468839319193746E-2</v>
      </c>
      <c r="Z687" s="37"/>
      <c r="AA687" s="37"/>
    </row>
    <row r="688" spans="1:27">
      <c r="A688" s="61">
        <f t="shared" si="150"/>
        <v>10105</v>
      </c>
      <c r="B688" s="13">
        <v>1927.08</v>
      </c>
      <c r="C688" s="14">
        <v>16.03</v>
      </c>
      <c r="D688" s="15">
        <v>0.74329999999999996</v>
      </c>
      <c r="E688" s="14">
        <v>1.153</v>
      </c>
      <c r="F688" s="14">
        <v>17.2</v>
      </c>
      <c r="G688" s="15">
        <f t="shared" si="158"/>
        <v>1927.6249999999486</v>
      </c>
      <c r="H688" s="16">
        <f>H681*5/12+H693*7/12</f>
        <v>3.3341666666666665</v>
      </c>
      <c r="I688" s="15">
        <f t="shared" si="151"/>
        <v>292.87788575581408</v>
      </c>
      <c r="J688" s="15">
        <f t="shared" si="152"/>
        <v>13.580544758720936</v>
      </c>
      <c r="K688" s="17">
        <f t="shared" si="156"/>
        <v>5761.1585318418111</v>
      </c>
      <c r="L688" s="15">
        <f t="shared" si="153"/>
        <v>21.066013866279079</v>
      </c>
      <c r="M688" s="17">
        <f t="shared" si="154"/>
        <v>414.38651199086763</v>
      </c>
      <c r="N688" s="36">
        <f t="shared" si="144"/>
        <v>16.86286185276381</v>
      </c>
      <c r="O688" s="18"/>
      <c r="P688" s="19">
        <f t="shared" si="145"/>
        <v>22.135608380554526</v>
      </c>
      <c r="Q688" s="19"/>
      <c r="R688" s="38">
        <f t="shared" si="146"/>
        <v>5.4351821876082618E-2</v>
      </c>
      <c r="S688" s="16">
        <f t="shared" si="155"/>
        <v>1.0028487587756614</v>
      </c>
      <c r="T688" s="16">
        <f t="shared" si="157"/>
        <v>7.8967675538254616</v>
      </c>
      <c r="U688" s="22">
        <f t="shared" si="147"/>
        <v>7.5463992313564932E-2</v>
      </c>
      <c r="V688" s="22">
        <f t="shared" si="148"/>
        <v>5.6509414338211217E-2</v>
      </c>
      <c r="W688" s="22">
        <f t="shared" si="149"/>
        <v>1.8954577975353715E-2</v>
      </c>
      <c r="Z688" s="37"/>
      <c r="AA688" s="37"/>
    </row>
    <row r="689" spans="1:27">
      <c r="A689" s="61">
        <f t="shared" si="150"/>
        <v>10135</v>
      </c>
      <c r="B689" s="13">
        <v>1927.09</v>
      </c>
      <c r="C689" s="14">
        <v>16.940000000000001</v>
      </c>
      <c r="D689" s="15">
        <v>0.75</v>
      </c>
      <c r="E689" s="14">
        <v>1.143</v>
      </c>
      <c r="F689" s="14">
        <v>17.3</v>
      </c>
      <c r="G689" s="15">
        <f t="shared" si="158"/>
        <v>1927.7083333332819</v>
      </c>
      <c r="H689" s="16">
        <f>H681*4/12+H693*8/12</f>
        <v>3.3333333333333335</v>
      </c>
      <c r="I689" s="15">
        <f t="shared" si="151"/>
        <v>307.71510000000018</v>
      </c>
      <c r="J689" s="15">
        <f t="shared" si="152"/>
        <v>13.623750000000005</v>
      </c>
      <c r="K689" s="17">
        <f t="shared" si="156"/>
        <v>6075.3517953238506</v>
      </c>
      <c r="L689" s="15">
        <f t="shared" si="153"/>
        <v>20.762595000000008</v>
      </c>
      <c r="M689" s="17">
        <f t="shared" si="154"/>
        <v>409.92485844481462</v>
      </c>
      <c r="N689" s="36">
        <f t="shared" si="144"/>
        <v>17.81872371351643</v>
      </c>
      <c r="O689" s="18"/>
      <c r="P689" s="19">
        <f t="shared" si="145"/>
        <v>23.292169691516683</v>
      </c>
      <c r="Q689" s="19"/>
      <c r="R689" s="38">
        <f t="shared" si="146"/>
        <v>4.9430399146075589E-2</v>
      </c>
      <c r="S689" s="16">
        <f t="shared" si="155"/>
        <v>1.0028480670927502</v>
      </c>
      <c r="T689" s="16">
        <f t="shared" si="157"/>
        <v>7.8734874498689607</v>
      </c>
      <c r="U689" s="22">
        <f t="shared" si="147"/>
        <v>5.3306719320163509E-2</v>
      </c>
      <c r="V689" s="22">
        <f t="shared" si="148"/>
        <v>5.6416783900685719E-2</v>
      </c>
      <c r="W689" s="22">
        <f t="shared" si="149"/>
        <v>-3.1100645805222094E-3</v>
      </c>
      <c r="Z689" s="37"/>
      <c r="AA689" s="37"/>
    </row>
    <row r="690" spans="1:27">
      <c r="A690" s="61">
        <f t="shared" si="150"/>
        <v>9862</v>
      </c>
      <c r="B690" s="13">
        <v>1927.1</v>
      </c>
      <c r="C690" s="14">
        <v>16.68</v>
      </c>
      <c r="D690" s="15">
        <v>0.75670000000000004</v>
      </c>
      <c r="E690" s="14">
        <v>1.1319999999999999</v>
      </c>
      <c r="F690" s="14">
        <v>17.399999999999999</v>
      </c>
      <c r="G690" s="15">
        <f t="shared" si="158"/>
        <v>1927.7916666666151</v>
      </c>
      <c r="H690" s="16">
        <f>H681*3/12+H693*9/12</f>
        <v>3.3325</v>
      </c>
      <c r="I690" s="15">
        <f t="shared" si="151"/>
        <v>301.25086551724149</v>
      </c>
      <c r="J690" s="15">
        <f t="shared" si="152"/>
        <v>13.666458629310352</v>
      </c>
      <c r="K690" s="17">
        <f t="shared" si="156"/>
        <v>5970.2108606103857</v>
      </c>
      <c r="L690" s="15">
        <f t="shared" si="153"/>
        <v>20.444603103448284</v>
      </c>
      <c r="M690" s="17">
        <f t="shared" si="154"/>
        <v>405.17258358578874</v>
      </c>
      <c r="N690" s="36">
        <f t="shared" si="144"/>
        <v>17.537237852261089</v>
      </c>
      <c r="O690" s="18"/>
      <c r="P690" s="19">
        <f t="shared" si="145"/>
        <v>22.835106977288739</v>
      </c>
      <c r="Q690" s="19"/>
      <c r="R690" s="38">
        <f t="shared" si="146"/>
        <v>4.9399338657378458E-2</v>
      </c>
      <c r="S690" s="16">
        <f t="shared" si="155"/>
        <v>1.0028473754099891</v>
      </c>
      <c r="T690" s="16">
        <f t="shared" si="157"/>
        <v>7.8505328676767814</v>
      </c>
      <c r="U690" s="22">
        <f t="shared" si="147"/>
        <v>3.924145761444775E-2</v>
      </c>
      <c r="V690" s="22">
        <f t="shared" si="148"/>
        <v>5.7046116745716802E-2</v>
      </c>
      <c r="W690" s="22">
        <f t="shared" si="149"/>
        <v>-1.7804659131269052E-2</v>
      </c>
      <c r="Z690" s="37"/>
      <c r="AA690" s="37"/>
    </row>
    <row r="691" spans="1:27">
      <c r="A691" s="61">
        <f t="shared" si="150"/>
        <v>10196</v>
      </c>
      <c r="B691" s="13">
        <v>1927.11</v>
      </c>
      <c r="C691" s="14">
        <v>17.059999999999999</v>
      </c>
      <c r="D691" s="15">
        <v>0.76329999999999998</v>
      </c>
      <c r="E691" s="14">
        <v>1.121</v>
      </c>
      <c r="F691" s="14">
        <v>17.3</v>
      </c>
      <c r="G691" s="15">
        <f t="shared" si="158"/>
        <v>1927.8749999999484</v>
      </c>
      <c r="H691" s="16">
        <f>H681*2/12+H693*10/12</f>
        <v>3.3316666666666666</v>
      </c>
      <c r="I691" s="15">
        <f t="shared" si="151"/>
        <v>309.89490000000012</v>
      </c>
      <c r="J691" s="15">
        <f t="shared" si="152"/>
        <v>13.865344500000004</v>
      </c>
      <c r="K691" s="17">
        <f t="shared" si="156"/>
        <v>6164.4176423060053</v>
      </c>
      <c r="L691" s="15">
        <f t="shared" si="153"/>
        <v>20.36296500000001</v>
      </c>
      <c r="M691" s="17">
        <f t="shared" si="154"/>
        <v>405.05933042350716</v>
      </c>
      <c r="N691" s="36">
        <f t="shared" si="144"/>
        <v>18.131301434952434</v>
      </c>
      <c r="O691" s="18"/>
      <c r="P691" s="19">
        <f t="shared" si="145"/>
        <v>23.520186815644781</v>
      </c>
      <c r="Q691" s="19"/>
      <c r="R691" s="38">
        <f t="shared" si="146"/>
        <v>4.6948374092751641E-2</v>
      </c>
      <c r="S691" s="16">
        <f t="shared" si="155"/>
        <v>1.0028466837273777</v>
      </c>
      <c r="T691" s="16">
        <f t="shared" si="157"/>
        <v>7.9183942951097999</v>
      </c>
      <c r="U691" s="22">
        <f t="shared" si="147"/>
        <v>2.7735139391430019E-2</v>
      </c>
      <c r="V691" s="22">
        <f t="shared" si="148"/>
        <v>5.7182879262307029E-2</v>
      </c>
      <c r="W691" s="22">
        <f t="shared" si="149"/>
        <v>-2.944773987087701E-2</v>
      </c>
      <c r="Z691" s="37"/>
      <c r="AA691" s="37"/>
    </row>
    <row r="692" spans="1:27">
      <c r="A692" s="61">
        <f t="shared" si="150"/>
        <v>10227</v>
      </c>
      <c r="B692" s="13">
        <v>1927.12</v>
      </c>
      <c r="C692" s="14">
        <v>17.46</v>
      </c>
      <c r="D692" s="15">
        <v>0.77</v>
      </c>
      <c r="E692" s="14">
        <v>1.1100000000000001</v>
      </c>
      <c r="F692" s="14">
        <v>17.3</v>
      </c>
      <c r="G692" s="15">
        <f t="shared" si="158"/>
        <v>1927.9583333332816</v>
      </c>
      <c r="H692" s="16">
        <f>H681*1/12+H693*11/12</f>
        <v>3.3308333333333335</v>
      </c>
      <c r="I692" s="15">
        <f t="shared" si="151"/>
        <v>317.16090000000014</v>
      </c>
      <c r="J692" s="15">
        <f t="shared" si="152"/>
        <v>13.987050000000005</v>
      </c>
      <c r="K692" s="17">
        <f t="shared" si="156"/>
        <v>6332.1384622925452</v>
      </c>
      <c r="L692" s="15">
        <f t="shared" si="153"/>
        <v>20.163150000000009</v>
      </c>
      <c r="M692" s="17">
        <f t="shared" si="154"/>
        <v>402.55863076430268</v>
      </c>
      <c r="N692" s="36">
        <f t="shared" si="144"/>
        <v>18.646624021402531</v>
      </c>
      <c r="O692" s="18"/>
      <c r="P692" s="19">
        <f t="shared" si="145"/>
        <v>24.099196924913031</v>
      </c>
      <c r="Q692" s="19"/>
      <c r="R692" s="38">
        <f t="shared" si="146"/>
        <v>4.3926042689999494E-2</v>
      </c>
      <c r="S692" s="16">
        <f t="shared" si="155"/>
        <v>1.0028459920449164</v>
      </c>
      <c r="T692" s="16">
        <f t="shared" si="157"/>
        <v>7.9409354592966492</v>
      </c>
      <c r="U692" s="22">
        <f t="shared" si="147"/>
        <v>2.4646872331656633E-2</v>
      </c>
      <c r="V692" s="22">
        <f t="shared" si="148"/>
        <v>5.7933512952603072E-2</v>
      </c>
      <c r="W692" s="22">
        <f t="shared" si="149"/>
        <v>-3.3286640620946439E-2</v>
      </c>
      <c r="Z692" s="37"/>
      <c r="AA692" s="37"/>
    </row>
    <row r="693" spans="1:27">
      <c r="A693" s="61">
        <f t="shared" si="150"/>
        <v>10258</v>
      </c>
      <c r="B693" s="13">
        <v>1928.01</v>
      </c>
      <c r="C693" s="14">
        <v>17.53</v>
      </c>
      <c r="D693" s="15">
        <v>0.77669999999999995</v>
      </c>
      <c r="E693" s="14">
        <v>1.133</v>
      </c>
      <c r="F693" s="14">
        <v>17.3</v>
      </c>
      <c r="G693" s="15">
        <f t="shared" si="158"/>
        <v>1928.0416666666149</v>
      </c>
      <c r="H693" s="16">
        <v>3.33</v>
      </c>
      <c r="I693" s="15">
        <f t="shared" si="151"/>
        <v>318.43245000000013</v>
      </c>
      <c r="J693" s="15">
        <f t="shared" si="152"/>
        <v>14.108755500000004</v>
      </c>
      <c r="K693" s="17">
        <f t="shared" si="156"/>
        <v>6380.9985627697706</v>
      </c>
      <c r="L693" s="15">
        <f t="shared" si="153"/>
        <v>20.580945000000007</v>
      </c>
      <c r="M693" s="17">
        <f t="shared" si="154"/>
        <v>412.41707767359668</v>
      </c>
      <c r="N693" s="36">
        <f t="shared" si="144"/>
        <v>18.806128571700768</v>
      </c>
      <c r="O693" s="18"/>
      <c r="P693" s="19">
        <f t="shared" si="145"/>
        <v>24.220417357765466</v>
      </c>
      <c r="Q693" s="19"/>
      <c r="R693" s="38">
        <f t="shared" si="146"/>
        <v>4.126463782849274E-2</v>
      </c>
      <c r="S693" s="16">
        <f t="shared" si="155"/>
        <v>1.0008789768522124</v>
      </c>
      <c r="T693" s="16">
        <f t="shared" si="157"/>
        <v>7.9635352984430012</v>
      </c>
      <c r="U693" s="22">
        <f t="shared" si="147"/>
        <v>2.8558581777757386E-2</v>
      </c>
      <c r="V693" s="22">
        <f t="shared" si="148"/>
        <v>5.9432226320381032E-2</v>
      </c>
      <c r="W693" s="22">
        <f t="shared" si="149"/>
        <v>-3.0873644542623646E-2</v>
      </c>
      <c r="Z693" s="37"/>
      <c r="AA693" s="37"/>
    </row>
    <row r="694" spans="1:27">
      <c r="A694" s="61">
        <f t="shared" si="150"/>
        <v>10287</v>
      </c>
      <c r="B694" s="13">
        <v>1928.02</v>
      </c>
      <c r="C694" s="14">
        <v>17.32</v>
      </c>
      <c r="D694" s="15">
        <v>0.7833</v>
      </c>
      <c r="E694" s="14">
        <v>1.155</v>
      </c>
      <c r="F694" s="14">
        <v>17.100000000000001</v>
      </c>
      <c r="G694" s="15">
        <f t="shared" si="158"/>
        <v>1928.1249999999482</v>
      </c>
      <c r="H694" s="16">
        <f>H693*11/12+H705*1/12</f>
        <v>3.3525</v>
      </c>
      <c r="I694" s="15">
        <f t="shared" si="151"/>
        <v>318.29754035087728</v>
      </c>
      <c r="J694" s="15">
        <f t="shared" si="152"/>
        <v>14.395061394736846</v>
      </c>
      <c r="K694" s="17">
        <f t="shared" si="156"/>
        <v>6402.3334295379345</v>
      </c>
      <c r="L694" s="15">
        <f t="shared" si="153"/>
        <v>21.225961842105271</v>
      </c>
      <c r="M694" s="17">
        <f t="shared" si="154"/>
        <v>426.94544521456783</v>
      </c>
      <c r="N694" s="36">
        <f t="shared" si="144"/>
        <v>18.868850519584036</v>
      </c>
      <c r="O694" s="18"/>
      <c r="P694" s="19">
        <f t="shared" si="145"/>
        <v>24.22142177312676</v>
      </c>
      <c r="Q694" s="19"/>
      <c r="R694" s="38">
        <f t="shared" si="146"/>
        <v>3.8950026927498257E-2</v>
      </c>
      <c r="S694" s="16">
        <f t="shared" si="155"/>
        <v>1.0008997359696088</v>
      </c>
      <c r="T694" s="16">
        <f t="shared" si="157"/>
        <v>8.0637576939319011</v>
      </c>
      <c r="U694" s="22">
        <f t="shared" si="147"/>
        <v>2.7066962646176362E-2</v>
      </c>
      <c r="V694" s="22">
        <f t="shared" si="148"/>
        <v>5.9235920714716395E-2</v>
      </c>
      <c r="W694" s="22">
        <f t="shared" si="149"/>
        <v>-3.2168958068540032E-2</v>
      </c>
      <c r="Z694" s="37"/>
      <c r="AA694" s="37"/>
    </row>
    <row r="695" spans="1:27">
      <c r="A695" s="61">
        <f t="shared" si="150"/>
        <v>10318</v>
      </c>
      <c r="B695" s="13">
        <v>1928.03</v>
      </c>
      <c r="C695" s="14">
        <v>18.25</v>
      </c>
      <c r="D695" s="15">
        <v>0.79</v>
      </c>
      <c r="E695" s="14">
        <v>1.177</v>
      </c>
      <c r="F695" s="14">
        <v>17.100000000000001</v>
      </c>
      <c r="G695" s="15">
        <f t="shared" si="158"/>
        <v>1928.2083333332814</v>
      </c>
      <c r="H695" s="16">
        <f>H693*10/12+H705*2/12</f>
        <v>3.375</v>
      </c>
      <c r="I695" s="15">
        <f t="shared" si="151"/>
        <v>335.38857456140363</v>
      </c>
      <c r="J695" s="15">
        <f t="shared" si="152"/>
        <v>14.518190350877198</v>
      </c>
      <c r="K695" s="17">
        <f t="shared" si="156"/>
        <v>6770.4429584206255</v>
      </c>
      <c r="L695" s="15">
        <f t="shared" si="153"/>
        <v>21.63026587719299</v>
      </c>
      <c r="M695" s="17">
        <f t="shared" si="154"/>
        <v>436.64719792115483</v>
      </c>
      <c r="N695" s="36">
        <f t="shared" si="144"/>
        <v>19.943417799064544</v>
      </c>
      <c r="O695" s="18"/>
      <c r="P695" s="19">
        <f t="shared" si="145"/>
        <v>25.513762948699391</v>
      </c>
      <c r="Q695" s="19"/>
      <c r="R695" s="38">
        <f t="shared" si="146"/>
        <v>3.6595352942590594E-2</v>
      </c>
      <c r="S695" s="16">
        <f t="shared" si="155"/>
        <v>1.000920492144399</v>
      </c>
      <c r="T695" s="16">
        <f t="shared" si="157"/>
        <v>8.0710129467793408</v>
      </c>
      <c r="U695" s="22">
        <f t="shared" si="147"/>
        <v>1.5015754780042245E-2</v>
      </c>
      <c r="V695" s="22">
        <f t="shared" si="148"/>
        <v>5.9519234998288262E-2</v>
      </c>
      <c r="W695" s="22">
        <f t="shared" si="149"/>
        <v>-4.4503480218246017E-2</v>
      </c>
      <c r="Z695" s="37"/>
      <c r="AA695" s="37"/>
    </row>
    <row r="696" spans="1:27">
      <c r="A696" s="61">
        <f t="shared" si="150"/>
        <v>10348</v>
      </c>
      <c r="B696" s="13">
        <v>1928.04</v>
      </c>
      <c r="C696" s="14">
        <v>19.399999999999999</v>
      </c>
      <c r="D696" s="15">
        <v>0.79669999999999996</v>
      </c>
      <c r="E696" s="14">
        <v>1.2</v>
      </c>
      <c r="F696" s="14">
        <v>17.100000000000001</v>
      </c>
      <c r="G696" s="15">
        <f t="shared" si="158"/>
        <v>1928.2916666666147</v>
      </c>
      <c r="H696" s="16">
        <f>H693*9/12+H705*3/12</f>
        <v>3.3975</v>
      </c>
      <c r="I696" s="15">
        <f t="shared" si="151"/>
        <v>356.52264912280708</v>
      </c>
      <c r="J696" s="15">
        <f t="shared" si="152"/>
        <v>14.641319307017547</v>
      </c>
      <c r="K696" s="17">
        <f t="shared" si="156"/>
        <v>7221.7038019419851</v>
      </c>
      <c r="L696" s="15">
        <f t="shared" si="153"/>
        <v>22.052947368421059</v>
      </c>
      <c r="M696" s="17">
        <f t="shared" si="154"/>
        <v>446.70332795517436</v>
      </c>
      <c r="N696" s="36">
        <f t="shared" si="144"/>
        <v>21.257909249487497</v>
      </c>
      <c r="O696" s="18"/>
      <c r="P696" s="19">
        <f t="shared" si="145"/>
        <v>27.09863918946478</v>
      </c>
      <c r="Q696" s="19"/>
      <c r="R696" s="38">
        <f t="shared" si="146"/>
        <v>3.1823715303227106E-2</v>
      </c>
      <c r="S696" s="16">
        <f t="shared" si="155"/>
        <v>1.000941245381527</v>
      </c>
      <c r="T696" s="16">
        <f t="shared" si="157"/>
        <v>8.0784422507941933</v>
      </c>
      <c r="U696" s="22">
        <f t="shared" si="147"/>
        <v>4.238839007983719E-3</v>
      </c>
      <c r="V696" s="22">
        <f t="shared" si="148"/>
        <v>5.9050370510822514E-2</v>
      </c>
      <c r="W696" s="22">
        <f t="shared" si="149"/>
        <v>-5.4811531502838795E-2</v>
      </c>
      <c r="Z696" s="37"/>
      <c r="AA696" s="37"/>
    </row>
    <row r="697" spans="1:27">
      <c r="A697" s="61">
        <f t="shared" si="150"/>
        <v>10379</v>
      </c>
      <c r="B697" s="13">
        <v>1928.05</v>
      </c>
      <c r="C697" s="14">
        <v>20</v>
      </c>
      <c r="D697" s="15">
        <v>0.80330000000000001</v>
      </c>
      <c r="E697" s="14">
        <v>1.222</v>
      </c>
      <c r="F697" s="14">
        <v>17.2</v>
      </c>
      <c r="G697" s="15">
        <f t="shared" si="158"/>
        <v>1928.3749999999479</v>
      </c>
      <c r="H697" s="16">
        <f>H693*8/12+H705*4/12</f>
        <v>3.42</v>
      </c>
      <c r="I697" s="15">
        <f t="shared" si="151"/>
        <v>365.41220930232572</v>
      </c>
      <c r="J697" s="15">
        <f t="shared" si="152"/>
        <v>14.676781386627914</v>
      </c>
      <c r="K697" s="17">
        <f t="shared" si="156"/>
        <v>7426.544601595846</v>
      </c>
      <c r="L697" s="15">
        <f t="shared" si="153"/>
        <v>22.326685988372102</v>
      </c>
      <c r="M697" s="17">
        <f t="shared" si="154"/>
        <v>453.76187515750615</v>
      </c>
      <c r="N697" s="36">
        <f t="shared" si="144"/>
        <v>21.832732178740027</v>
      </c>
      <c r="O697" s="18"/>
      <c r="P697" s="19">
        <f t="shared" si="145"/>
        <v>27.733593696413863</v>
      </c>
      <c r="Q697" s="19"/>
      <c r="R697" s="38">
        <f t="shared" si="146"/>
        <v>2.8825490853708974E-2</v>
      </c>
      <c r="S697" s="16">
        <f t="shared" si="155"/>
        <v>1.0009619956859277</v>
      </c>
      <c r="T697" s="16">
        <f t="shared" si="157"/>
        <v>8.0390341516291244</v>
      </c>
      <c r="U697" s="22">
        <f t="shared" si="147"/>
        <v>3.6793310603577822E-3</v>
      </c>
      <c r="V697" s="22">
        <f t="shared" si="148"/>
        <v>6.0693766160895501E-2</v>
      </c>
      <c r="W697" s="22">
        <f t="shared" si="149"/>
        <v>-5.7014435100537719E-2</v>
      </c>
      <c r="Z697" s="37"/>
      <c r="AA697" s="37"/>
    </row>
    <row r="698" spans="1:27">
      <c r="A698" s="61">
        <f t="shared" si="150"/>
        <v>10409</v>
      </c>
      <c r="B698" s="13">
        <v>1928.06</v>
      </c>
      <c r="C698" s="14">
        <v>19.02</v>
      </c>
      <c r="D698" s="15">
        <v>0.81</v>
      </c>
      <c r="E698" s="14">
        <v>1.2450000000000001</v>
      </c>
      <c r="F698" s="14">
        <v>17.100000000000001</v>
      </c>
      <c r="G698" s="15">
        <f t="shared" si="158"/>
        <v>1928.4583333332812</v>
      </c>
      <c r="H698" s="16">
        <f>H693*7/12+H705*5/12</f>
        <v>3.4424999999999999</v>
      </c>
      <c r="I698" s="15">
        <f t="shared" si="151"/>
        <v>349.53921578947381</v>
      </c>
      <c r="J698" s="15">
        <f t="shared" si="152"/>
        <v>14.885739473684216</v>
      </c>
      <c r="K698" s="17">
        <f t="shared" si="156"/>
        <v>7129.1570918915913</v>
      </c>
      <c r="L698" s="15">
        <f t="shared" si="153"/>
        <v>22.87993289473685</v>
      </c>
      <c r="M698" s="17">
        <f t="shared" si="154"/>
        <v>466.6561818824938</v>
      </c>
      <c r="N698" s="36">
        <f t="shared" si="144"/>
        <v>20.91342157686671</v>
      </c>
      <c r="O698" s="18"/>
      <c r="P698" s="19">
        <f t="shared" si="145"/>
        <v>26.482054104053226</v>
      </c>
      <c r="Q698" s="19"/>
      <c r="R698" s="38">
        <f t="shared" si="146"/>
        <v>2.8629212973394963E-2</v>
      </c>
      <c r="S698" s="16">
        <f t="shared" si="155"/>
        <v>1.0009827430625267</v>
      </c>
      <c r="T698" s="16">
        <f t="shared" si="157"/>
        <v>8.0938247886663568</v>
      </c>
      <c r="U698" s="22">
        <f t="shared" si="147"/>
        <v>1.0696773439133667E-2</v>
      </c>
      <c r="V698" s="22">
        <f t="shared" si="148"/>
        <v>6.0348374848206321E-2</v>
      </c>
      <c r="W698" s="22">
        <f t="shared" si="149"/>
        <v>-4.9651601409072654E-2</v>
      </c>
      <c r="Z698" s="37"/>
      <c r="AA698" s="37"/>
    </row>
    <row r="699" spans="1:27">
      <c r="A699" s="61">
        <f t="shared" si="150"/>
        <v>10440</v>
      </c>
      <c r="B699" s="13">
        <v>1928.07</v>
      </c>
      <c r="C699" s="14">
        <v>19.16</v>
      </c>
      <c r="D699" s="15">
        <v>0.81669999999999998</v>
      </c>
      <c r="E699" s="14">
        <v>1.268</v>
      </c>
      <c r="F699" s="14">
        <v>17.100000000000001</v>
      </c>
      <c r="G699" s="15">
        <f t="shared" si="158"/>
        <v>1928.5416666666144</v>
      </c>
      <c r="H699" s="16">
        <f>H693*6/12+H705*6/12</f>
        <v>3.4649999999999999</v>
      </c>
      <c r="I699" s="15">
        <f t="shared" si="151"/>
        <v>352.11205964912295</v>
      </c>
      <c r="J699" s="15">
        <f t="shared" si="152"/>
        <v>15.008868429824565</v>
      </c>
      <c r="K699" s="17">
        <f t="shared" si="156"/>
        <v>7207.1423990740559</v>
      </c>
      <c r="L699" s="15">
        <f t="shared" si="153"/>
        <v>23.302614385964919</v>
      </c>
      <c r="M699" s="17">
        <f t="shared" si="154"/>
        <v>476.96537380093434</v>
      </c>
      <c r="N699" s="36">
        <f t="shared" si="144"/>
        <v>21.081905435296797</v>
      </c>
      <c r="O699" s="18"/>
      <c r="P699" s="19">
        <f t="shared" si="145"/>
        <v>26.613845391227315</v>
      </c>
      <c r="Q699" s="19"/>
      <c r="R699" s="38">
        <f t="shared" si="146"/>
        <v>2.5300092823006874E-2</v>
      </c>
      <c r="S699" s="16">
        <f t="shared" si="155"/>
        <v>1.0010034875162417</v>
      </c>
      <c r="T699" s="16">
        <f t="shared" si="157"/>
        <v>8.1017789388267243</v>
      </c>
      <c r="U699" s="22">
        <f t="shared" si="147"/>
        <v>2.8571206438093188E-2</v>
      </c>
      <c r="V699" s="22">
        <f t="shared" si="148"/>
        <v>6.0617812873735577E-2</v>
      </c>
      <c r="W699" s="22">
        <f t="shared" si="149"/>
        <v>-3.2046606435642389E-2</v>
      </c>
      <c r="Z699" s="37"/>
      <c r="AA699" s="37"/>
    </row>
    <row r="700" spans="1:27">
      <c r="A700" s="61">
        <f t="shared" si="150"/>
        <v>10471</v>
      </c>
      <c r="B700" s="13">
        <v>1928.08</v>
      </c>
      <c r="C700" s="14">
        <v>19.78</v>
      </c>
      <c r="D700" s="15">
        <v>0.82330000000000003</v>
      </c>
      <c r="E700" s="14">
        <v>1.29</v>
      </c>
      <c r="F700" s="14">
        <v>17.100000000000001</v>
      </c>
      <c r="G700" s="15">
        <f t="shared" si="158"/>
        <v>1928.6249999999477</v>
      </c>
      <c r="H700" s="16">
        <f>H693*5/12+H705*7/12</f>
        <v>3.4874999999999998</v>
      </c>
      <c r="I700" s="15">
        <f t="shared" si="151"/>
        <v>363.50608245614052</v>
      </c>
      <c r="J700" s="15">
        <f t="shared" si="152"/>
        <v>15.130159640350882</v>
      </c>
      <c r="K700" s="17">
        <f t="shared" si="156"/>
        <v>7466.1663195084193</v>
      </c>
      <c r="L700" s="15">
        <f t="shared" si="153"/>
        <v>23.706918421052638</v>
      </c>
      <c r="M700" s="17">
        <f t="shared" si="154"/>
        <v>486.92389040272292</v>
      </c>
      <c r="N700" s="36">
        <f t="shared" si="144"/>
        <v>21.762131502579244</v>
      </c>
      <c r="O700" s="18"/>
      <c r="P700" s="19">
        <f t="shared" si="145"/>
        <v>27.390718137541484</v>
      </c>
      <c r="Q700" s="19"/>
      <c r="R700" s="38">
        <f t="shared" si="146"/>
        <v>2.1602490360549079E-2</v>
      </c>
      <c r="S700" s="16">
        <f t="shared" si="155"/>
        <v>1.0010242290519806</v>
      </c>
      <c r="T700" s="16">
        <f t="shared" si="157"/>
        <v>8.1099089728511871</v>
      </c>
      <c r="U700" s="22">
        <f t="shared" si="147"/>
        <v>2.6006191754111896E-2</v>
      </c>
      <c r="V700" s="22">
        <f t="shared" si="148"/>
        <v>6.088377622711727E-2</v>
      </c>
      <c r="W700" s="22">
        <f t="shared" si="149"/>
        <v>-3.4877584473005374E-2</v>
      </c>
      <c r="Z700" s="37"/>
      <c r="AA700" s="37"/>
    </row>
    <row r="701" spans="1:27">
      <c r="A701" s="61">
        <f t="shared" si="150"/>
        <v>10501</v>
      </c>
      <c r="B701" s="13">
        <v>1928.09</v>
      </c>
      <c r="C701" s="14">
        <v>21.17</v>
      </c>
      <c r="D701" s="15">
        <v>0.83</v>
      </c>
      <c r="E701" s="14">
        <v>1.3120000000000001</v>
      </c>
      <c r="F701" s="14">
        <v>17.3</v>
      </c>
      <c r="G701" s="15">
        <f t="shared" si="158"/>
        <v>1928.708333333281</v>
      </c>
      <c r="H701" s="16">
        <f>H693*4/12+H705*8/12</f>
        <v>3.51</v>
      </c>
      <c r="I701" s="15">
        <f t="shared" si="151"/>
        <v>384.55305000000016</v>
      </c>
      <c r="J701" s="15">
        <f t="shared" si="152"/>
        <v>15.076950000000005</v>
      </c>
      <c r="K701" s="17">
        <f t="shared" si="156"/>
        <v>7924.2624915711049</v>
      </c>
      <c r="L701" s="15">
        <f t="shared" si="153"/>
        <v>23.832480000000007</v>
      </c>
      <c r="M701" s="17">
        <f t="shared" si="154"/>
        <v>491.10214402178974</v>
      </c>
      <c r="N701" s="36">
        <f t="shared" si="144"/>
        <v>23.004649446159235</v>
      </c>
      <c r="O701" s="18"/>
      <c r="P701" s="19">
        <f t="shared" si="145"/>
        <v>28.866481380789008</v>
      </c>
      <c r="Q701" s="19"/>
      <c r="R701" s="38">
        <f t="shared" si="146"/>
        <v>1.8121294561627838E-2</v>
      </c>
      <c r="S701" s="16">
        <f t="shared" si="155"/>
        <v>1.0010449676746427</v>
      </c>
      <c r="T701" s="16">
        <f t="shared" si="157"/>
        <v>8.0243631763372658</v>
      </c>
      <c r="U701" s="22">
        <f t="shared" si="147"/>
        <v>1.5651364291484837E-2</v>
      </c>
      <c r="V701" s="22">
        <f t="shared" si="148"/>
        <v>6.2380885312701029E-2</v>
      </c>
      <c r="W701" s="22">
        <f t="shared" si="149"/>
        <v>-4.6729521021216192E-2</v>
      </c>
      <c r="Z701" s="37"/>
      <c r="AA701" s="37"/>
    </row>
    <row r="702" spans="1:27">
      <c r="A702" s="61">
        <f t="shared" si="150"/>
        <v>10227</v>
      </c>
      <c r="B702" s="13">
        <v>1928.1</v>
      </c>
      <c r="C702" s="14">
        <v>21.6</v>
      </c>
      <c r="D702" s="15">
        <v>0.8367</v>
      </c>
      <c r="E702" s="14">
        <v>1.335</v>
      </c>
      <c r="F702" s="14">
        <v>17.2</v>
      </c>
      <c r="G702" s="15">
        <f t="shared" si="158"/>
        <v>1928.7916666666142</v>
      </c>
      <c r="H702" s="16">
        <f>H693*3/12+H705*9/12</f>
        <v>3.5324999999999998</v>
      </c>
      <c r="I702" s="15">
        <f t="shared" si="151"/>
        <v>394.64518604651181</v>
      </c>
      <c r="J702" s="15">
        <f t="shared" si="152"/>
        <v>15.287019776162797</v>
      </c>
      <c r="K702" s="17">
        <f t="shared" si="156"/>
        <v>8158.4762060418425</v>
      </c>
      <c r="L702" s="15">
        <f t="shared" si="153"/>
        <v>24.391264970930241</v>
      </c>
      <c r="M702" s="17">
        <f t="shared" si="154"/>
        <v>504.23915440119714</v>
      </c>
      <c r="N702" s="36">
        <f t="shared" si="144"/>
        <v>23.578344239585039</v>
      </c>
      <c r="O702" s="18"/>
      <c r="P702" s="19">
        <f t="shared" si="145"/>
        <v>29.500230182003207</v>
      </c>
      <c r="Q702" s="19"/>
      <c r="R702" s="38">
        <f t="shared" si="146"/>
        <v>1.4345079847843736E-2</v>
      </c>
      <c r="S702" s="16">
        <f t="shared" si="155"/>
        <v>1.0010657033891182</v>
      </c>
      <c r="T702" s="16">
        <f t="shared" si="157"/>
        <v>8.0794504019107016</v>
      </c>
      <c r="U702" s="22">
        <f t="shared" si="147"/>
        <v>2.4584984968321066E-2</v>
      </c>
      <c r="V702" s="22">
        <f t="shared" si="148"/>
        <v>6.2780509152445818E-2</v>
      </c>
      <c r="W702" s="22">
        <f t="shared" si="149"/>
        <v>-3.8195524184124752E-2</v>
      </c>
      <c r="Z702" s="37"/>
      <c r="AA702" s="37"/>
    </row>
    <row r="703" spans="1:27">
      <c r="A703" s="61">
        <f t="shared" si="150"/>
        <v>10562</v>
      </c>
      <c r="B703" s="13">
        <v>1928.11</v>
      </c>
      <c r="C703" s="14">
        <v>23.06</v>
      </c>
      <c r="D703" s="15">
        <v>0.84330000000000005</v>
      </c>
      <c r="E703" s="14">
        <v>1.357</v>
      </c>
      <c r="F703" s="14">
        <v>17.2</v>
      </c>
      <c r="G703" s="15">
        <f t="shared" si="158"/>
        <v>1928.8749999999475</v>
      </c>
      <c r="H703" s="16">
        <f>H693*2/12+H705*10/12</f>
        <v>3.5550000000000002</v>
      </c>
      <c r="I703" s="15">
        <f t="shared" si="151"/>
        <v>421.32027732558151</v>
      </c>
      <c r="J703" s="15">
        <f t="shared" si="152"/>
        <v>15.407605805232567</v>
      </c>
      <c r="K703" s="17">
        <f t="shared" si="156"/>
        <v>8736.4721401252064</v>
      </c>
      <c r="L703" s="15">
        <f t="shared" si="153"/>
        <v>24.7932184011628</v>
      </c>
      <c r="M703" s="17">
        <f t="shared" si="154"/>
        <v>514.11069792497426</v>
      </c>
      <c r="N703" s="36">
        <f t="shared" si="144"/>
        <v>25.121984571109593</v>
      </c>
      <c r="O703" s="18"/>
      <c r="P703" s="19">
        <f t="shared" si="145"/>
        <v>31.338079943327806</v>
      </c>
      <c r="Q703" s="19"/>
      <c r="R703" s="38">
        <f t="shared" si="146"/>
        <v>9.6446681414625035E-3</v>
      </c>
      <c r="S703" s="16">
        <f t="shared" si="155"/>
        <v>1.0010864362002887</v>
      </c>
      <c r="T703" s="16">
        <f t="shared" si="157"/>
        <v>8.0880606995862294</v>
      </c>
      <c r="U703" s="22">
        <f t="shared" si="147"/>
        <v>1.8036415439050879E-2</v>
      </c>
      <c r="V703" s="22">
        <f t="shared" si="148"/>
        <v>6.3036366658804743E-2</v>
      </c>
      <c r="W703" s="22">
        <f t="shared" si="149"/>
        <v>-4.4999951219753864E-2</v>
      </c>
      <c r="Z703" s="37"/>
      <c r="AA703" s="37"/>
    </row>
    <row r="704" spans="1:27">
      <c r="A704" s="61">
        <f t="shared" si="150"/>
        <v>10593</v>
      </c>
      <c r="B704" s="13">
        <v>1928.12</v>
      </c>
      <c r="C704" s="14">
        <v>23.15</v>
      </c>
      <c r="D704" s="15">
        <v>0.85</v>
      </c>
      <c r="E704" s="14">
        <v>1.38</v>
      </c>
      <c r="F704" s="14">
        <v>17.100000000000001</v>
      </c>
      <c r="G704" s="15">
        <f t="shared" si="158"/>
        <v>1928.9583333332807</v>
      </c>
      <c r="H704" s="16">
        <f>H693*1/12+H705*11/12</f>
        <v>3.5775000000000001</v>
      </c>
      <c r="I704" s="15">
        <f t="shared" si="151"/>
        <v>425.43810964912291</v>
      </c>
      <c r="J704" s="15">
        <f t="shared" si="152"/>
        <v>15.620837719298249</v>
      </c>
      <c r="K704" s="17">
        <f t="shared" si="156"/>
        <v>8848.8519955039919</v>
      </c>
      <c r="L704" s="15">
        <f t="shared" si="153"/>
        <v>25.360889473684217</v>
      </c>
      <c r="M704" s="17">
        <f t="shared" si="154"/>
        <v>527.4909612870631</v>
      </c>
      <c r="N704" s="36">
        <f t="shared" si="144"/>
        <v>25.301591027426149</v>
      </c>
      <c r="O704" s="18"/>
      <c r="P704" s="19">
        <f t="shared" si="145"/>
        <v>31.472825431435943</v>
      </c>
      <c r="Q704" s="19"/>
      <c r="R704" s="38">
        <f t="shared" si="146"/>
        <v>7.3264009939585858E-3</v>
      </c>
      <c r="S704" s="16">
        <f t="shared" si="155"/>
        <v>1.0011071661130269</v>
      </c>
      <c r="T704" s="16">
        <f t="shared" si="157"/>
        <v>8.1441978490146614</v>
      </c>
      <c r="U704" s="22">
        <f t="shared" si="147"/>
        <v>1.4079583987518962E-2</v>
      </c>
      <c r="V704" s="22">
        <f t="shared" si="148"/>
        <v>6.2668922020399531E-2</v>
      </c>
      <c r="W704" s="22">
        <f t="shared" si="149"/>
        <v>-4.8589338032880569E-2</v>
      </c>
      <c r="Z704" s="37"/>
      <c r="AA704" s="37"/>
    </row>
    <row r="705" spans="1:27">
      <c r="A705" s="61">
        <f t="shared" si="150"/>
        <v>10624</v>
      </c>
      <c r="B705" s="13">
        <v>1929.01</v>
      </c>
      <c r="C705" s="14">
        <v>24.86</v>
      </c>
      <c r="D705" s="15">
        <v>0.86</v>
      </c>
      <c r="E705" s="14">
        <v>1.399</v>
      </c>
      <c r="F705" s="14">
        <v>17.100000000000001</v>
      </c>
      <c r="G705" s="15">
        <f t="shared" si="158"/>
        <v>1929.041666666614</v>
      </c>
      <c r="H705" s="16">
        <v>3.6</v>
      </c>
      <c r="I705" s="15">
        <f t="shared" si="151"/>
        <v>456.86355964912292</v>
      </c>
      <c r="J705" s="15">
        <f t="shared" si="152"/>
        <v>15.804612280701759</v>
      </c>
      <c r="K705" s="17">
        <f t="shared" si="156"/>
        <v>9529.8759539772655</v>
      </c>
      <c r="L705" s="15">
        <f t="shared" si="153"/>
        <v>25.710061140350884</v>
      </c>
      <c r="M705" s="17">
        <f t="shared" si="154"/>
        <v>536.29511100620255</v>
      </c>
      <c r="N705" s="36">
        <f t="shared" ref="N705:N768" si="159">I705/AVERAGE(L585:L704)</f>
        <v>27.083199620832772</v>
      </c>
      <c r="O705" s="18"/>
      <c r="P705" s="19">
        <f t="shared" ref="P705:P768" si="160">K705/AVERAGE(M585:M704)</f>
        <v>33.590937699106405</v>
      </c>
      <c r="Q705" s="19"/>
      <c r="R705" s="38">
        <f t="shared" ref="R705:R768" si="161">1/N705-(H705/100-(((F705/F585)^(1/10))-1))</f>
        <v>4.5014539849113563E-3</v>
      </c>
      <c r="S705" s="16">
        <f t="shared" si="155"/>
        <v>1.005154336235617</v>
      </c>
      <c r="T705" s="16">
        <f t="shared" si="157"/>
        <v>8.1532148288908761</v>
      </c>
      <c r="U705" s="22">
        <f t="shared" si="147"/>
        <v>5.4146710609992432E-3</v>
      </c>
      <c r="V705" s="22">
        <f t="shared" si="148"/>
        <v>6.2917657053549014E-2</v>
      </c>
      <c r="W705" s="22">
        <f t="shared" si="149"/>
        <v>-5.7502985992549771E-2</v>
      </c>
      <c r="Z705" s="37"/>
      <c r="AA705" s="37"/>
    </row>
    <row r="706" spans="1:27">
      <c r="A706" s="61">
        <f t="shared" si="150"/>
        <v>10652</v>
      </c>
      <c r="B706" s="13">
        <v>1929.02</v>
      </c>
      <c r="C706" s="14">
        <v>24.99</v>
      </c>
      <c r="D706" s="15">
        <v>0.87</v>
      </c>
      <c r="E706" s="14">
        <v>1.4179999999999999</v>
      </c>
      <c r="F706" s="14">
        <v>17.100000000000001</v>
      </c>
      <c r="G706" s="15">
        <f t="shared" si="158"/>
        <v>1929.1249999999472</v>
      </c>
      <c r="H706" s="16">
        <f>H705*11/12+H717*1/12</f>
        <v>3.5741666666666667</v>
      </c>
      <c r="I706" s="15">
        <f t="shared" si="151"/>
        <v>459.25262894736852</v>
      </c>
      <c r="J706" s="15">
        <f t="shared" si="152"/>
        <v>15.988386842105268</v>
      </c>
      <c r="K706" s="17">
        <f t="shared" si="156"/>
        <v>9607.5026587512166</v>
      </c>
      <c r="L706" s="15">
        <f t="shared" si="153"/>
        <v>26.059232807017548</v>
      </c>
      <c r="M706" s="17">
        <f t="shared" si="154"/>
        <v>545.15561304958885</v>
      </c>
      <c r="N706" s="36">
        <f t="shared" si="159"/>
        <v>27.131672798247383</v>
      </c>
      <c r="O706" s="18"/>
      <c r="P706" s="19">
        <f t="shared" si="160"/>
        <v>33.555039532540256</v>
      </c>
      <c r="Q706" s="19"/>
      <c r="R706" s="38">
        <f t="shared" si="161"/>
        <v>6.536990647710135E-3</v>
      </c>
      <c r="S706" s="16">
        <f t="shared" si="155"/>
        <v>1.0051354231371381</v>
      </c>
      <c r="T706" s="16">
        <f t="shared" si="157"/>
        <v>8.1952392395201983</v>
      </c>
      <c r="U706" s="22">
        <f t="shared" ref="U706:U769" si="162">(($K826/$K706)^(1/10)-1)</f>
        <v>4.8608310280362499E-3</v>
      </c>
      <c r="V706" s="22">
        <f t="shared" ref="V706:V769" si="163">(($T826/$T706)^(1/10)-1)</f>
        <v>6.3459273342527656E-2</v>
      </c>
      <c r="W706" s="22">
        <f t="shared" ref="W706:W769" si="164">U706-V706</f>
        <v>-5.8598442314491406E-2</v>
      </c>
      <c r="Z706" s="37"/>
      <c r="AA706" s="37"/>
    </row>
    <row r="707" spans="1:27">
      <c r="A707" s="61">
        <f t="shared" si="150"/>
        <v>10683</v>
      </c>
      <c r="B707" s="13">
        <v>1929.03</v>
      </c>
      <c r="C707" s="14">
        <v>25.43</v>
      </c>
      <c r="D707" s="15">
        <v>0.88</v>
      </c>
      <c r="E707" s="14">
        <v>1.4379999999999999</v>
      </c>
      <c r="F707" s="14">
        <v>17</v>
      </c>
      <c r="G707" s="15">
        <f t="shared" si="158"/>
        <v>1929.2083333332805</v>
      </c>
      <c r="H707" s="16">
        <f>H705*10/12+H717*2/12</f>
        <v>3.5483333333333333</v>
      </c>
      <c r="I707" s="15">
        <f t="shared" si="151"/>
        <v>470.08776088235311</v>
      </c>
      <c r="J707" s="15">
        <f t="shared" si="152"/>
        <v>16.267291764705888</v>
      </c>
      <c r="K707" s="17">
        <f t="shared" si="156"/>
        <v>9862.5312760398701</v>
      </c>
      <c r="L707" s="15">
        <f t="shared" si="153"/>
        <v>26.582233588235304</v>
      </c>
      <c r="M707" s="17">
        <f t="shared" si="154"/>
        <v>557.70035292746104</v>
      </c>
      <c r="N707" s="36">
        <f t="shared" si="159"/>
        <v>27.675748437861877</v>
      </c>
      <c r="O707" s="18"/>
      <c r="P707" s="19">
        <f t="shared" si="160"/>
        <v>34.129290955610195</v>
      </c>
      <c r="Q707" s="19"/>
      <c r="R707" s="38">
        <f t="shared" si="161"/>
        <v>4.2490483780684013E-3</v>
      </c>
      <c r="S707" s="16">
        <f t="shared" si="155"/>
        <v>1.0051165144351146</v>
      </c>
      <c r="T707" s="16">
        <f t="shared" si="157"/>
        <v>8.2857801152000672</v>
      </c>
      <c r="U707" s="22">
        <f t="shared" si="162"/>
        <v>2.500779898800598E-3</v>
      </c>
      <c r="V707" s="22">
        <f t="shared" si="163"/>
        <v>6.2616257629791949E-2</v>
      </c>
      <c r="W707" s="22">
        <f t="shared" si="164"/>
        <v>-6.0115477730991351E-2</v>
      </c>
      <c r="Z707" s="37"/>
      <c r="AA707" s="37"/>
    </row>
    <row r="708" spans="1:27">
      <c r="A708" s="61">
        <f t="shared" si="150"/>
        <v>10713</v>
      </c>
      <c r="B708" s="13">
        <v>1929.04</v>
      </c>
      <c r="C708" s="14">
        <v>25.28</v>
      </c>
      <c r="D708" s="15">
        <v>0.89</v>
      </c>
      <c r="E708" s="14">
        <v>1.4570000000000001</v>
      </c>
      <c r="F708" s="14">
        <v>16.899999999999999</v>
      </c>
      <c r="G708" s="15">
        <f t="shared" si="158"/>
        <v>1929.2916666666138</v>
      </c>
      <c r="H708" s="16">
        <f>H705*9/12+H717*3/12</f>
        <v>3.5225</v>
      </c>
      <c r="I708" s="15">
        <f t="shared" si="151"/>
        <v>470.08010414201209</v>
      </c>
      <c r="J708" s="15">
        <f t="shared" si="152"/>
        <v>16.549497337278115</v>
      </c>
      <c r="K708" s="17">
        <f t="shared" si="156"/>
        <v>9891.3049381985329</v>
      </c>
      <c r="L708" s="15">
        <f t="shared" si="153"/>
        <v>27.09282878698226</v>
      </c>
      <c r="M708" s="17">
        <f t="shared" si="154"/>
        <v>570.08035185740744</v>
      </c>
      <c r="N708" s="36">
        <f t="shared" si="159"/>
        <v>27.568454472898296</v>
      </c>
      <c r="O708" s="18"/>
      <c r="P708" s="19">
        <f t="shared" si="160"/>
        <v>33.902563138115305</v>
      </c>
      <c r="Q708" s="19"/>
      <c r="R708" s="38">
        <f t="shared" si="161"/>
        <v>2.2395419813419984E-3</v>
      </c>
      <c r="S708" s="16">
        <f t="shared" si="155"/>
        <v>1.0050976101380349</v>
      </c>
      <c r="T708" s="16">
        <f t="shared" si="157"/>
        <v>8.3774535673974242</v>
      </c>
      <c r="U708" s="22">
        <f t="shared" si="162"/>
        <v>-1.0075621235658749E-2</v>
      </c>
      <c r="V708" s="22">
        <f t="shared" si="163"/>
        <v>6.2538103166611236E-2</v>
      </c>
      <c r="W708" s="22">
        <f t="shared" si="164"/>
        <v>-7.2613724402269986E-2</v>
      </c>
      <c r="Z708" s="37"/>
      <c r="AA708" s="37"/>
    </row>
    <row r="709" spans="1:27">
      <c r="A709" s="61">
        <f t="shared" si="150"/>
        <v>10744</v>
      </c>
      <c r="B709" s="13">
        <v>1929.05</v>
      </c>
      <c r="C709" s="14">
        <v>25.66</v>
      </c>
      <c r="D709" s="15">
        <v>0.9</v>
      </c>
      <c r="E709" s="14">
        <v>1.476</v>
      </c>
      <c r="F709" s="14">
        <v>17</v>
      </c>
      <c r="G709" s="15">
        <f t="shared" si="158"/>
        <v>1929.374999999947</v>
      </c>
      <c r="H709" s="16">
        <f>H705*8/12+H717*4/12</f>
        <v>3.4966666666666666</v>
      </c>
      <c r="I709" s="15">
        <f t="shared" si="151"/>
        <v>474.33943941176489</v>
      </c>
      <c r="J709" s="15">
        <f t="shared" si="152"/>
        <v>16.637002941176476</v>
      </c>
      <c r="K709" s="17">
        <f t="shared" si="156"/>
        <v>10010.101407014874</v>
      </c>
      <c r="L709" s="15">
        <f t="shared" si="153"/>
        <v>27.284684823529425</v>
      </c>
      <c r="M709" s="17">
        <f t="shared" si="154"/>
        <v>575.79538880568805</v>
      </c>
      <c r="N709" s="36">
        <f t="shared" si="159"/>
        <v>27.698586875008129</v>
      </c>
      <c r="O709" s="18"/>
      <c r="P709" s="19">
        <f t="shared" si="160"/>
        <v>33.970071523184785</v>
      </c>
      <c r="Q709" s="19"/>
      <c r="R709" s="38">
        <f t="shared" si="161"/>
        <v>1.7264044494609415E-3</v>
      </c>
      <c r="S709" s="16">
        <f t="shared" si="155"/>
        <v>1.0050787102544052</v>
      </c>
      <c r="T709" s="16">
        <f t="shared" si="157"/>
        <v>8.3706282151650733</v>
      </c>
      <c r="U709" s="22">
        <f t="shared" si="162"/>
        <v>-7.277053560236002E-3</v>
      </c>
      <c r="V709" s="22">
        <f t="shared" si="163"/>
        <v>6.2947552851443822E-2</v>
      </c>
      <c r="W709" s="22">
        <f t="shared" si="164"/>
        <v>-7.0224606411679824E-2</v>
      </c>
      <c r="Z709" s="37"/>
      <c r="AA709" s="37"/>
    </row>
    <row r="710" spans="1:27">
      <c r="A710" s="61">
        <f t="shared" si="150"/>
        <v>10774</v>
      </c>
      <c r="B710" s="13">
        <v>1929.06</v>
      </c>
      <c r="C710" s="14">
        <v>26.15</v>
      </c>
      <c r="D710" s="15">
        <v>0.91</v>
      </c>
      <c r="E710" s="14">
        <v>1.4950000000000001</v>
      </c>
      <c r="F710" s="14">
        <v>17.100000000000001</v>
      </c>
      <c r="G710" s="15">
        <f t="shared" si="158"/>
        <v>1929.4583333332803</v>
      </c>
      <c r="H710" s="16">
        <f>H705*7/12+H717*5/12</f>
        <v>3.4708333333333332</v>
      </c>
      <c r="I710" s="15">
        <f t="shared" si="151"/>
        <v>480.57047807017551</v>
      </c>
      <c r="J710" s="15">
        <f t="shared" si="152"/>
        <v>16.723485087719304</v>
      </c>
      <c r="K710" s="17">
        <f t="shared" si="156"/>
        <v>10171.006526079542</v>
      </c>
      <c r="L710" s="15">
        <f t="shared" si="153"/>
        <v>27.474296929824572</v>
      </c>
      <c r="M710" s="17">
        <f t="shared" si="154"/>
        <v>581.47819336477698</v>
      </c>
      <c r="N710" s="36">
        <f t="shared" si="159"/>
        <v>27.935467830288683</v>
      </c>
      <c r="O710" s="18"/>
      <c r="P710" s="19">
        <f t="shared" si="160"/>
        <v>34.169786393113874</v>
      </c>
      <c r="Q710" s="19"/>
      <c r="R710" s="38">
        <f t="shared" si="161"/>
        <v>2.2656304519137957E-3</v>
      </c>
      <c r="S710" s="16">
        <f t="shared" si="155"/>
        <v>1.0050598147927496</v>
      </c>
      <c r="T710" s="16">
        <f t="shared" si="157"/>
        <v>8.3639405601633428</v>
      </c>
      <c r="U710" s="22">
        <f t="shared" si="162"/>
        <v>-6.7246569397463318E-3</v>
      </c>
      <c r="V710" s="22">
        <f t="shared" si="163"/>
        <v>6.3354446534160225E-2</v>
      </c>
      <c r="W710" s="22">
        <f t="shared" si="164"/>
        <v>-7.0079103473906557E-2</v>
      </c>
      <c r="Z710" s="37"/>
      <c r="AA710" s="37"/>
    </row>
    <row r="711" spans="1:27">
      <c r="A711" s="61">
        <f t="shared" si="150"/>
        <v>10805</v>
      </c>
      <c r="B711" s="13">
        <v>1929.07</v>
      </c>
      <c r="C711" s="14">
        <v>28.48</v>
      </c>
      <c r="D711" s="15">
        <v>0.92</v>
      </c>
      <c r="E711" s="14">
        <v>1.514</v>
      </c>
      <c r="F711" s="14">
        <v>17.3</v>
      </c>
      <c r="G711" s="15">
        <f t="shared" si="158"/>
        <v>1929.5416666666135</v>
      </c>
      <c r="H711" s="16">
        <f>H705*6/12+H717*6/12</f>
        <v>3.4450000000000003</v>
      </c>
      <c r="I711" s="15">
        <f t="shared" si="151"/>
        <v>517.33920000000023</v>
      </c>
      <c r="J711" s="15">
        <f t="shared" si="152"/>
        <v>16.711800000000007</v>
      </c>
      <c r="K711" s="17">
        <f t="shared" si="156"/>
        <v>10978.670709907574</v>
      </c>
      <c r="L711" s="15">
        <f t="shared" si="153"/>
        <v>27.50181000000001</v>
      </c>
      <c r="M711" s="17">
        <f t="shared" si="154"/>
        <v>583.62736849719329</v>
      </c>
      <c r="N711" s="36">
        <f t="shared" si="159"/>
        <v>29.933289406842206</v>
      </c>
      <c r="O711" s="18"/>
      <c r="P711" s="19">
        <f t="shared" si="160"/>
        <v>36.510951968420414</v>
      </c>
      <c r="Q711" s="19"/>
      <c r="R711" s="38">
        <f t="shared" si="161"/>
        <v>-1.618582994118066E-3</v>
      </c>
      <c r="S711" s="16">
        <f t="shared" si="155"/>
        <v>1.0050409237616102</v>
      </c>
      <c r="T711" s="16">
        <f t="shared" si="157"/>
        <v>8.3090783474412859</v>
      </c>
      <c r="U711" s="22">
        <f t="shared" si="162"/>
        <v>-1.1518120437313928E-2</v>
      </c>
      <c r="V711" s="22">
        <f t="shared" si="163"/>
        <v>6.4375675992686343E-2</v>
      </c>
      <c r="W711" s="22">
        <f t="shared" si="164"/>
        <v>-7.5893796430000271E-2</v>
      </c>
      <c r="Z711" s="37"/>
      <c r="AA711" s="37"/>
    </row>
    <row r="712" spans="1:27">
      <c r="A712" s="61">
        <f t="shared" si="150"/>
        <v>10836</v>
      </c>
      <c r="B712" s="13">
        <v>1929.08</v>
      </c>
      <c r="C712" s="14">
        <v>30.1</v>
      </c>
      <c r="D712" s="15">
        <v>0.93</v>
      </c>
      <c r="E712" s="14">
        <v>1.5329999999999999</v>
      </c>
      <c r="F712" s="14">
        <v>17.3</v>
      </c>
      <c r="G712" s="15">
        <f t="shared" si="158"/>
        <v>1929.6249999999468</v>
      </c>
      <c r="H712" s="16">
        <f>H705*5/12+H717*7/12</f>
        <v>3.4191666666666665</v>
      </c>
      <c r="I712" s="15">
        <f t="shared" si="151"/>
        <v>546.76650000000029</v>
      </c>
      <c r="J712" s="15">
        <f t="shared" si="152"/>
        <v>16.893450000000005</v>
      </c>
      <c r="K712" s="17">
        <f t="shared" si="156"/>
        <v>11633.034949025136</v>
      </c>
      <c r="L712" s="15">
        <f t="shared" si="153"/>
        <v>27.846945000000009</v>
      </c>
      <c r="M712" s="17">
        <f t="shared" si="154"/>
        <v>592.4731753108149</v>
      </c>
      <c r="N712" s="36">
        <f t="shared" si="159"/>
        <v>31.480313247173004</v>
      </c>
      <c r="O712" s="18"/>
      <c r="P712" s="19">
        <f t="shared" si="160"/>
        <v>38.29169555843724</v>
      </c>
      <c r="Q712" s="19"/>
      <c r="R712" s="38">
        <f t="shared" si="161"/>
        <v>-4.7089853208238802E-3</v>
      </c>
      <c r="S712" s="16">
        <f t="shared" si="155"/>
        <v>1.0050220371695462</v>
      </c>
      <c r="T712" s="16">
        <f t="shared" si="157"/>
        <v>8.3509637779199846</v>
      </c>
      <c r="U712" s="22">
        <f t="shared" si="162"/>
        <v>-1.8271445101654349E-2</v>
      </c>
      <c r="V712" s="22">
        <f t="shared" si="163"/>
        <v>6.4160723180495705E-2</v>
      </c>
      <c r="W712" s="22">
        <f t="shared" si="164"/>
        <v>-8.2432168282150053E-2</v>
      </c>
      <c r="Z712" s="37"/>
      <c r="AA712" s="37"/>
    </row>
    <row r="713" spans="1:27">
      <c r="A713" s="61">
        <f t="shared" ref="A713:A776" si="165">EOMONTH(DATE(LEFT(B713,4),RIGHT(B713,2),1),0)</f>
        <v>10866</v>
      </c>
      <c r="B713" s="13">
        <v>1929.09</v>
      </c>
      <c r="C713" s="14">
        <v>31.3</v>
      </c>
      <c r="D713" s="15">
        <v>0.94</v>
      </c>
      <c r="E713" s="14">
        <v>1.552</v>
      </c>
      <c r="F713" s="14">
        <v>17.3</v>
      </c>
      <c r="G713" s="15">
        <f t="shared" si="158"/>
        <v>1929.7083333332801</v>
      </c>
      <c r="H713" s="16">
        <f>H705*4/12+H717*8/12</f>
        <v>3.3933333333333335</v>
      </c>
      <c r="I713" s="15">
        <f t="shared" ref="I713:I776" si="166">C713*$F$1852/F713</f>
        <v>568.56450000000029</v>
      </c>
      <c r="J713" s="15">
        <f t="shared" ref="J713:J776" si="167">D713*$F$1852/F713</f>
        <v>17.075100000000006</v>
      </c>
      <c r="K713" s="17">
        <f t="shared" si="156"/>
        <v>12127.084661422825</v>
      </c>
      <c r="L713" s="15">
        <f t="shared" ref="L713:L776" si="168">E713*$F$1852/F713</f>
        <v>28.192080000000011</v>
      </c>
      <c r="M713" s="17">
        <f t="shared" ref="M713:M776" si="169">L713*(K713/I713)</f>
        <v>601.31742474531052</v>
      </c>
      <c r="N713" s="36">
        <f t="shared" si="159"/>
        <v>32.563788598776704</v>
      </c>
      <c r="O713" s="18"/>
      <c r="P713" s="19">
        <f t="shared" si="160"/>
        <v>39.500688697971889</v>
      </c>
      <c r="Q713" s="19"/>
      <c r="R713" s="38">
        <f t="shared" si="161"/>
        <v>-6.0695163108649697E-3</v>
      </c>
      <c r="S713" s="16">
        <f t="shared" ref="S713:S776" si="170">((H713/H714+H713/1200+((1+H714/1200)^(-119))*(1-H713/H714)))</f>
        <v>1.0050031550251359</v>
      </c>
      <c r="T713" s="16">
        <f t="shared" si="157"/>
        <v>8.3929026284142321</v>
      </c>
      <c r="U713" s="22">
        <f t="shared" si="162"/>
        <v>-1.4156423600160672E-2</v>
      </c>
      <c r="V713" s="22">
        <f t="shared" si="163"/>
        <v>6.1661091802936552E-2</v>
      </c>
      <c r="W713" s="22">
        <f t="shared" si="164"/>
        <v>-7.5817515403097224E-2</v>
      </c>
      <c r="Z713" s="37"/>
      <c r="AA713" s="37"/>
    </row>
    <row r="714" spans="1:27">
      <c r="A714" s="61">
        <f t="shared" si="165"/>
        <v>10593</v>
      </c>
      <c r="B714" s="13">
        <v>1929.1</v>
      </c>
      <c r="C714" s="14">
        <v>27.99</v>
      </c>
      <c r="D714" s="15">
        <v>0.95</v>
      </c>
      <c r="E714" s="14">
        <v>1.5720000000000001</v>
      </c>
      <c r="F714" s="14">
        <v>17.3</v>
      </c>
      <c r="G714" s="15">
        <f t="shared" si="158"/>
        <v>1929.7916666666133</v>
      </c>
      <c r="H714" s="16">
        <f>H705*3/12+H717*9/12</f>
        <v>3.3674999999999997</v>
      </c>
      <c r="I714" s="15">
        <f t="shared" si="166"/>
        <v>508.43835000000018</v>
      </c>
      <c r="J714" s="15">
        <f t="shared" si="167"/>
        <v>17.256750000000004</v>
      </c>
      <c r="K714" s="17">
        <f t="shared" ref="K714:K777" si="171">K713*((I714+(J714/12))/I713)</f>
        <v>10875.308643522496</v>
      </c>
      <c r="L714" s="15">
        <f t="shared" si="168"/>
        <v>28.55538000000001</v>
      </c>
      <c r="M714" s="17">
        <f t="shared" si="169"/>
        <v>610.78903850008442</v>
      </c>
      <c r="N714" s="36">
        <f t="shared" si="159"/>
        <v>28.961067164354791</v>
      </c>
      <c r="O714" s="18"/>
      <c r="P714" s="19">
        <f t="shared" si="160"/>
        <v>35.047458190086374</v>
      </c>
      <c r="Q714" s="19"/>
      <c r="R714" s="38">
        <f t="shared" si="161"/>
        <v>-3.6562270419569914E-3</v>
      </c>
      <c r="S714" s="16">
        <f t="shared" si="170"/>
        <v>1.0049842773369742</v>
      </c>
      <c r="T714" s="16">
        <f t="shared" ref="T714:T777" si="172">T713*S713*F713/F714</f>
        <v>8.4348936213750587</v>
      </c>
      <c r="U714" s="22">
        <f t="shared" si="162"/>
        <v>-1.2635553549185108E-3</v>
      </c>
      <c r="V714" s="22">
        <f t="shared" si="163"/>
        <v>6.2204364033594972E-2</v>
      </c>
      <c r="W714" s="22">
        <f t="shared" si="164"/>
        <v>-6.3467919388513483E-2</v>
      </c>
      <c r="Z714" s="37"/>
      <c r="AA714" s="37"/>
    </row>
    <row r="715" spans="1:27">
      <c r="A715" s="61">
        <f t="shared" si="165"/>
        <v>10927</v>
      </c>
      <c r="B715" s="13">
        <v>1929.11</v>
      </c>
      <c r="C715" s="14">
        <v>20.58</v>
      </c>
      <c r="D715" s="15">
        <v>0.96</v>
      </c>
      <c r="E715" s="14">
        <v>1.591</v>
      </c>
      <c r="F715" s="14">
        <v>17.3</v>
      </c>
      <c r="G715" s="15">
        <f t="shared" ref="G715:G778" si="173">G714+1/12</f>
        <v>1929.8749999999466</v>
      </c>
      <c r="H715" s="16">
        <f>H705*2/12+H717*10/12</f>
        <v>3.3416666666666668</v>
      </c>
      <c r="I715" s="15">
        <f t="shared" si="166"/>
        <v>373.83570000000009</v>
      </c>
      <c r="J715" s="15">
        <f t="shared" si="167"/>
        <v>17.438400000000005</v>
      </c>
      <c r="K715" s="17">
        <f t="shared" si="171"/>
        <v>8027.2910530609051</v>
      </c>
      <c r="L715" s="15">
        <f t="shared" si="168"/>
        <v>28.900515000000009</v>
      </c>
      <c r="M715" s="17">
        <f t="shared" si="169"/>
        <v>620.57434720213325</v>
      </c>
      <c r="N715" s="36">
        <f t="shared" si="159"/>
        <v>21.17103600009704</v>
      </c>
      <c r="O715" s="18"/>
      <c r="P715" s="19">
        <f t="shared" si="160"/>
        <v>25.588770763962732</v>
      </c>
      <c r="Q715" s="19"/>
      <c r="R715" s="38">
        <f t="shared" si="161"/>
        <v>7.1336922722850735E-3</v>
      </c>
      <c r="S715" s="16">
        <f t="shared" si="170"/>
        <v>1.0049654041136753</v>
      </c>
      <c r="T715" s="16">
        <f t="shared" si="172"/>
        <v>8.4769354704918669</v>
      </c>
      <c r="U715" s="22">
        <f t="shared" si="162"/>
        <v>2.8082333031990148E-2</v>
      </c>
      <c r="V715" s="22">
        <f t="shared" si="163"/>
        <v>6.1992738541376768E-2</v>
      </c>
      <c r="W715" s="22">
        <f t="shared" si="164"/>
        <v>-3.3910405509386621E-2</v>
      </c>
      <c r="Z715" s="37"/>
      <c r="AA715" s="37"/>
    </row>
    <row r="716" spans="1:27">
      <c r="A716" s="61">
        <f t="shared" si="165"/>
        <v>10958</v>
      </c>
      <c r="B716" s="13">
        <v>1929.12</v>
      </c>
      <c r="C716" s="14">
        <v>21.4</v>
      </c>
      <c r="D716" s="15">
        <v>0.97</v>
      </c>
      <c r="E716" s="14">
        <v>1.61</v>
      </c>
      <c r="F716" s="14">
        <v>17.2</v>
      </c>
      <c r="G716" s="15">
        <f t="shared" si="173"/>
        <v>1929.9583333332798</v>
      </c>
      <c r="H716" s="16">
        <f>H705*1/12+H717*11/12</f>
        <v>3.315833333333333</v>
      </c>
      <c r="I716" s="15">
        <f t="shared" si="166"/>
        <v>390.99106395348849</v>
      </c>
      <c r="J716" s="15">
        <f t="shared" si="167"/>
        <v>17.722492151162797</v>
      </c>
      <c r="K716" s="17">
        <f t="shared" si="171"/>
        <v>8427.3769726224182</v>
      </c>
      <c r="L716" s="15">
        <f t="shared" si="168"/>
        <v>29.415682848837225</v>
      </c>
      <c r="M716" s="17">
        <f t="shared" si="169"/>
        <v>634.02228625804185</v>
      </c>
      <c r="N716" s="36">
        <f t="shared" si="159"/>
        <v>22.007373176418337</v>
      </c>
      <c r="O716" s="18"/>
      <c r="P716" s="19">
        <f t="shared" si="160"/>
        <v>26.566024428345152</v>
      </c>
      <c r="Q716" s="19"/>
      <c r="R716" s="38">
        <f t="shared" si="161"/>
        <v>2.9000080484936769E-3</v>
      </c>
      <c r="S716" s="16">
        <f t="shared" si="170"/>
        <v>1.0049465353638702</v>
      </c>
      <c r="T716" s="16">
        <f t="shared" si="172"/>
        <v>8.5685561067992708</v>
      </c>
      <c r="U716" s="22">
        <f t="shared" si="162"/>
        <v>2.1070856264751692E-2</v>
      </c>
      <c r="V716" s="22">
        <f t="shared" si="163"/>
        <v>6.1166767981337911E-2</v>
      </c>
      <c r="W716" s="22">
        <f t="shared" si="164"/>
        <v>-4.0095911716586219E-2</v>
      </c>
      <c r="Z716" s="37"/>
      <c r="AA716" s="37"/>
    </row>
    <row r="717" spans="1:27">
      <c r="A717" s="61">
        <f t="shared" si="165"/>
        <v>10989</v>
      </c>
      <c r="B717" s="13">
        <v>1930.01</v>
      </c>
      <c r="C717" s="14">
        <v>21.71</v>
      </c>
      <c r="D717" s="15">
        <v>0.9708</v>
      </c>
      <c r="E717" s="14">
        <v>1.5569999999999999</v>
      </c>
      <c r="F717" s="14">
        <v>17.100000000000001</v>
      </c>
      <c r="G717" s="15">
        <f t="shared" si="173"/>
        <v>1930.0416666666131</v>
      </c>
      <c r="H717" s="16">
        <v>3.29</v>
      </c>
      <c r="I717" s="15">
        <f t="shared" si="166"/>
        <v>398.97457280701764</v>
      </c>
      <c r="J717" s="15">
        <f t="shared" si="167"/>
        <v>17.840834421052637</v>
      </c>
      <c r="K717" s="17">
        <f t="shared" si="171"/>
        <v>8631.4975586455348</v>
      </c>
      <c r="L717" s="15">
        <f t="shared" si="168"/>
        <v>28.613699210526324</v>
      </c>
      <c r="M717" s="17">
        <f t="shared" si="169"/>
        <v>619.03462454219698</v>
      </c>
      <c r="N717" s="36">
        <f t="shared" si="159"/>
        <v>22.31072429433685</v>
      </c>
      <c r="O717" s="18"/>
      <c r="P717" s="19">
        <f t="shared" si="160"/>
        <v>26.898469896328528</v>
      </c>
      <c r="Q717" s="19"/>
      <c r="R717" s="38">
        <f t="shared" si="161"/>
        <v>-1.0822635497041017E-4</v>
      </c>
      <c r="S717" s="16">
        <f t="shared" si="170"/>
        <v>1.0023895841277941</v>
      </c>
      <c r="T717" s="16">
        <f t="shared" si="172"/>
        <v>8.6612971513859858</v>
      </c>
      <c r="U717" s="22">
        <f t="shared" si="162"/>
        <v>1.9211684678503316E-2</v>
      </c>
      <c r="V717" s="22">
        <f t="shared" si="163"/>
        <v>6.1099191151374077E-2</v>
      </c>
      <c r="W717" s="22">
        <f t="shared" si="164"/>
        <v>-4.1887506472870761E-2</v>
      </c>
      <c r="Z717" s="37"/>
      <c r="AA717" s="37"/>
    </row>
    <row r="718" spans="1:27">
      <c r="A718" s="61">
        <f t="shared" si="165"/>
        <v>11017</v>
      </c>
      <c r="B718" s="13">
        <v>1930.02</v>
      </c>
      <c r="C718" s="14">
        <v>23.07</v>
      </c>
      <c r="D718" s="15">
        <v>0.97170000000000001</v>
      </c>
      <c r="E718" s="14">
        <v>1.5029999999999999</v>
      </c>
      <c r="F718" s="14">
        <v>17</v>
      </c>
      <c r="G718" s="15">
        <f t="shared" si="173"/>
        <v>1930.1249999999463</v>
      </c>
      <c r="H718" s="16">
        <f>H717*11/12+H729*1/12</f>
        <v>3.2941666666666665</v>
      </c>
      <c r="I718" s="15">
        <f t="shared" si="166"/>
        <v>426.46184205882366</v>
      </c>
      <c r="J718" s="15">
        <f t="shared" si="167"/>
        <v>17.962417508823538</v>
      </c>
      <c r="K718" s="17">
        <f t="shared" si="171"/>
        <v>9258.5463183034699</v>
      </c>
      <c r="L718" s="15">
        <f t="shared" si="168"/>
        <v>27.783794911764716</v>
      </c>
      <c r="M718" s="17">
        <f t="shared" si="169"/>
        <v>603.19007873472549</v>
      </c>
      <c r="N718" s="36">
        <f t="shared" si="159"/>
        <v>23.697117749335888</v>
      </c>
      <c r="O718" s="18"/>
      <c r="P718" s="19">
        <f t="shared" si="160"/>
        <v>28.533590991681269</v>
      </c>
      <c r="Q718" s="19"/>
      <c r="R718" s="38">
        <f t="shared" si="161"/>
        <v>-4.3688622144010814E-3</v>
      </c>
      <c r="S718" s="16">
        <f t="shared" si="170"/>
        <v>1.0023931255535405</v>
      </c>
      <c r="T718" s="16">
        <f t="shared" si="172"/>
        <v>8.7330646028179011</v>
      </c>
      <c r="U718" s="22">
        <f t="shared" si="162"/>
        <v>1.1135166996763424E-2</v>
      </c>
      <c r="V718" s="22">
        <f t="shared" si="163"/>
        <v>5.9863107018888639E-2</v>
      </c>
      <c r="W718" s="22">
        <f t="shared" si="164"/>
        <v>-4.8727940022125216E-2</v>
      </c>
      <c r="Z718" s="37"/>
      <c r="AA718" s="37"/>
    </row>
    <row r="719" spans="1:27">
      <c r="A719" s="61">
        <f t="shared" si="165"/>
        <v>11048</v>
      </c>
      <c r="B719" s="13">
        <v>1930.03</v>
      </c>
      <c r="C719" s="14">
        <v>23.94</v>
      </c>
      <c r="D719" s="15">
        <v>0.97250000000000003</v>
      </c>
      <c r="E719" s="14">
        <v>1.45</v>
      </c>
      <c r="F719" s="14">
        <v>16.899999999999999</v>
      </c>
      <c r="G719" s="15">
        <f t="shared" si="173"/>
        <v>1930.2083333332796</v>
      </c>
      <c r="H719" s="16">
        <f>H717*10/12+H729*2/12</f>
        <v>3.2983333333333333</v>
      </c>
      <c r="I719" s="15">
        <f t="shared" si="166"/>
        <v>445.16288343195288</v>
      </c>
      <c r="J719" s="15">
        <f t="shared" si="167"/>
        <v>18.083579955621314</v>
      </c>
      <c r="K719" s="17">
        <f t="shared" si="171"/>
        <v>9697.2649667731766</v>
      </c>
      <c r="L719" s="15">
        <f t="shared" si="168"/>
        <v>26.962664201183443</v>
      </c>
      <c r="M719" s="17">
        <f t="shared" si="169"/>
        <v>587.34478704348805</v>
      </c>
      <c r="N719" s="36">
        <f t="shared" si="159"/>
        <v>24.586607792668854</v>
      </c>
      <c r="O719" s="18"/>
      <c r="P719" s="19">
        <f t="shared" si="160"/>
        <v>29.568429499384283</v>
      </c>
      <c r="Q719" s="19"/>
      <c r="R719" s="38">
        <f t="shared" si="161"/>
        <v>-7.5243722051968123E-3</v>
      </c>
      <c r="S719" s="16">
        <f t="shared" si="170"/>
        <v>1.0023966669604922</v>
      </c>
      <c r="T719" s="16">
        <f t="shared" si="172"/>
        <v>8.8057625259735879</v>
      </c>
      <c r="U719" s="22">
        <f t="shared" si="162"/>
        <v>6.3205244586239662E-3</v>
      </c>
      <c r="V719" s="22">
        <f t="shared" si="163"/>
        <v>5.938187845837839E-2</v>
      </c>
      <c r="W719" s="22">
        <f t="shared" si="164"/>
        <v>-5.3061353999754424E-2</v>
      </c>
      <c r="Z719" s="37"/>
      <c r="AA719" s="37"/>
    </row>
    <row r="720" spans="1:27">
      <c r="A720" s="61">
        <f t="shared" si="165"/>
        <v>11078</v>
      </c>
      <c r="B720" s="13">
        <v>1930.04</v>
      </c>
      <c r="C720" s="14">
        <v>25.46</v>
      </c>
      <c r="D720" s="15">
        <v>0.97330000000000005</v>
      </c>
      <c r="E720" s="14">
        <v>1.397</v>
      </c>
      <c r="F720" s="14">
        <v>17</v>
      </c>
      <c r="G720" s="15">
        <f t="shared" si="173"/>
        <v>1930.2916666666129</v>
      </c>
      <c r="H720" s="16">
        <f>H717*9/12+H729*3/12</f>
        <v>3.3024999999999998</v>
      </c>
      <c r="I720" s="15">
        <f t="shared" si="166"/>
        <v>470.64232764705906</v>
      </c>
      <c r="J720" s="15">
        <f t="shared" si="167"/>
        <v>17.991994402941184</v>
      </c>
      <c r="K720" s="17">
        <f t="shared" si="171"/>
        <v>10284.960750902554</v>
      </c>
      <c r="L720" s="15">
        <f t="shared" si="168"/>
        <v>25.824325676470597</v>
      </c>
      <c r="M720" s="17">
        <f t="shared" si="169"/>
        <v>564.33975526358461</v>
      </c>
      <c r="N720" s="36">
        <f t="shared" si="159"/>
        <v>25.843436862018311</v>
      </c>
      <c r="O720" s="18"/>
      <c r="P720" s="19">
        <f t="shared" si="160"/>
        <v>31.040920119317029</v>
      </c>
      <c r="Q720" s="19"/>
      <c r="R720" s="38">
        <f t="shared" si="161"/>
        <v>-1.1914769695241932E-2</v>
      </c>
      <c r="S720" s="16">
        <f t="shared" si="170"/>
        <v>1.0024002083486547</v>
      </c>
      <c r="T720" s="16">
        <f t="shared" si="172"/>
        <v>8.7749442589869329</v>
      </c>
      <c r="U720" s="22">
        <f t="shared" si="162"/>
        <v>1.8327063012248956E-3</v>
      </c>
      <c r="V720" s="22">
        <f t="shared" si="163"/>
        <v>6.0148981425597992E-2</v>
      </c>
      <c r="W720" s="22">
        <f t="shared" si="164"/>
        <v>-5.8316275124373096E-2</v>
      </c>
      <c r="Z720" s="37"/>
      <c r="AA720" s="37"/>
    </row>
    <row r="721" spans="1:27">
      <c r="A721" s="61">
        <f t="shared" si="165"/>
        <v>11109</v>
      </c>
      <c r="B721" s="13">
        <v>1930.05</v>
      </c>
      <c r="C721" s="14">
        <v>23.94</v>
      </c>
      <c r="D721" s="15">
        <v>0.97419999999999995</v>
      </c>
      <c r="E721" s="14">
        <v>1.343</v>
      </c>
      <c r="F721" s="14">
        <v>16.899999999999999</v>
      </c>
      <c r="G721" s="15">
        <f t="shared" si="173"/>
        <v>1930.3749999999461</v>
      </c>
      <c r="H721" s="16">
        <f>H717*8/12+H729*4/12</f>
        <v>3.3066666666666666</v>
      </c>
      <c r="I721" s="15">
        <f t="shared" si="166"/>
        <v>445.16288343195288</v>
      </c>
      <c r="J721" s="15">
        <f t="shared" si="167"/>
        <v>18.115191355029594</v>
      </c>
      <c r="K721" s="17">
        <f t="shared" si="171"/>
        <v>9761.1470182968405</v>
      </c>
      <c r="L721" s="15">
        <f t="shared" si="168"/>
        <v>24.973005532544391</v>
      </c>
      <c r="M721" s="17">
        <f t="shared" si="169"/>
        <v>547.58648477747101</v>
      </c>
      <c r="N721" s="36">
        <f t="shared" si="159"/>
        <v>24.30976063390818</v>
      </c>
      <c r="O721" s="18"/>
      <c r="P721" s="19">
        <f t="shared" si="160"/>
        <v>29.174802108989006</v>
      </c>
      <c r="Q721" s="19"/>
      <c r="R721" s="38">
        <f t="shared" si="161"/>
        <v>-1.1533983314308084E-2</v>
      </c>
      <c r="S721" s="16">
        <f t="shared" si="170"/>
        <v>1.0024037497180343</v>
      </c>
      <c r="T721" s="16">
        <f t="shared" si="172"/>
        <v>8.8480533259619936</v>
      </c>
      <c r="U721" s="22">
        <f t="shared" si="162"/>
        <v>-7.2291765565829502E-3</v>
      </c>
      <c r="V721" s="22">
        <f t="shared" si="163"/>
        <v>5.9663488081115545E-2</v>
      </c>
      <c r="W721" s="22">
        <f t="shared" si="164"/>
        <v>-6.6892664637698496E-2</v>
      </c>
      <c r="Z721" s="37"/>
      <c r="AA721" s="37"/>
    </row>
    <row r="722" spans="1:27">
      <c r="A722" s="61">
        <f t="shared" si="165"/>
        <v>11139</v>
      </c>
      <c r="B722" s="13">
        <v>1930.06</v>
      </c>
      <c r="C722" s="14">
        <v>21.52</v>
      </c>
      <c r="D722" s="15">
        <v>0.97499999999999998</v>
      </c>
      <c r="E722" s="14">
        <v>1.29</v>
      </c>
      <c r="F722" s="14">
        <v>16.8</v>
      </c>
      <c r="G722" s="15">
        <f t="shared" si="173"/>
        <v>1930.4583333332794</v>
      </c>
      <c r="H722" s="16">
        <f>H717*7/12+H729*5/12</f>
        <v>3.3108333333333331</v>
      </c>
      <c r="I722" s="15">
        <f t="shared" si="166"/>
        <v>402.54505000000017</v>
      </c>
      <c r="J722" s="15">
        <f t="shared" si="167"/>
        <v>18.237984375000007</v>
      </c>
      <c r="K722" s="17">
        <f t="shared" si="171"/>
        <v>8859.9855586133999</v>
      </c>
      <c r="L722" s="15">
        <f t="shared" si="168"/>
        <v>24.130256250000009</v>
      </c>
      <c r="M722" s="17">
        <f t="shared" si="169"/>
        <v>531.10508227747607</v>
      </c>
      <c r="N722" s="36">
        <f t="shared" si="159"/>
        <v>21.866899333389487</v>
      </c>
      <c r="O722" s="18"/>
      <c r="P722" s="19">
        <f t="shared" si="160"/>
        <v>26.235846681571939</v>
      </c>
      <c r="Q722" s="19"/>
      <c r="R722" s="38">
        <f t="shared" si="161"/>
        <v>-8.9774380694719047E-3</v>
      </c>
      <c r="S722" s="16">
        <f t="shared" si="170"/>
        <v>1.0024072910686364</v>
      </c>
      <c r="T722" s="16">
        <f t="shared" si="172"/>
        <v>8.92211541398067</v>
      </c>
      <c r="U722" s="22">
        <f t="shared" si="162"/>
        <v>-6.6933246127227619E-3</v>
      </c>
      <c r="V722" s="22">
        <f t="shared" si="163"/>
        <v>5.8418848065048268E-2</v>
      </c>
      <c r="W722" s="22">
        <f t="shared" si="164"/>
        <v>-6.511217267777103E-2</v>
      </c>
      <c r="Z722" s="37"/>
      <c r="AA722" s="37"/>
    </row>
    <row r="723" spans="1:27">
      <c r="A723" s="61">
        <f t="shared" si="165"/>
        <v>11170</v>
      </c>
      <c r="B723" s="13">
        <v>1930.07</v>
      </c>
      <c r="C723" s="14">
        <v>21.06</v>
      </c>
      <c r="D723" s="15">
        <v>0.9758</v>
      </c>
      <c r="E723" s="14">
        <v>1.2370000000000001</v>
      </c>
      <c r="F723" s="14">
        <v>16.600000000000001</v>
      </c>
      <c r="G723" s="15">
        <f t="shared" si="173"/>
        <v>1930.5416666666126</v>
      </c>
      <c r="H723" s="16">
        <f>H717*6/12+H729*6/12</f>
        <v>3.3150000000000004</v>
      </c>
      <c r="I723" s="15">
        <f t="shared" si="166"/>
        <v>398.68673313253021</v>
      </c>
      <c r="J723" s="15">
        <f t="shared" si="167"/>
        <v>18.472863921686752</v>
      </c>
      <c r="K723" s="17">
        <f t="shared" si="171"/>
        <v>8808.9464941360857</v>
      </c>
      <c r="L723" s="15">
        <f t="shared" si="168"/>
        <v>23.417639548192781</v>
      </c>
      <c r="M723" s="17">
        <f t="shared" si="169"/>
        <v>517.410579926227</v>
      </c>
      <c r="N723" s="36">
        <f t="shared" si="159"/>
        <v>21.548797592546642</v>
      </c>
      <c r="O723" s="18"/>
      <c r="P723" s="19">
        <f t="shared" si="160"/>
        <v>25.853225798800086</v>
      </c>
      <c r="Q723" s="19"/>
      <c r="R723" s="38">
        <f t="shared" si="161"/>
        <v>-9.0462645397373434E-3</v>
      </c>
      <c r="S723" s="16">
        <f t="shared" si="170"/>
        <v>1.002410832400467</v>
      </c>
      <c r="T723" s="16">
        <f t="shared" si="172"/>
        <v>9.0513476817991254</v>
      </c>
      <c r="U723" s="22">
        <f t="shared" si="162"/>
        <v>-1.6231278533328508E-3</v>
      </c>
      <c r="V723" s="22">
        <f t="shared" si="163"/>
        <v>5.8040156060954695E-2</v>
      </c>
      <c r="W723" s="22">
        <f t="shared" si="164"/>
        <v>-5.9663283914287546E-2</v>
      </c>
      <c r="Z723" s="37"/>
      <c r="AA723" s="37"/>
    </row>
    <row r="724" spans="1:27">
      <c r="A724" s="61">
        <f t="shared" si="165"/>
        <v>11201</v>
      </c>
      <c r="B724" s="13">
        <v>1930.08</v>
      </c>
      <c r="C724" s="14">
        <v>20.79</v>
      </c>
      <c r="D724" s="15">
        <v>0.97670000000000001</v>
      </c>
      <c r="E724" s="14">
        <v>1.1830000000000001</v>
      </c>
      <c r="F724" s="14">
        <v>16.5</v>
      </c>
      <c r="G724" s="15">
        <f t="shared" si="173"/>
        <v>1930.6249999999459</v>
      </c>
      <c r="H724" s="16">
        <f>H717*5/12+H729*7/12</f>
        <v>3.3191666666666668</v>
      </c>
      <c r="I724" s="15">
        <f t="shared" si="166"/>
        <v>395.96067000000011</v>
      </c>
      <c r="J724" s="15">
        <f t="shared" si="167"/>
        <v>18.601961827272735</v>
      </c>
      <c r="K724" s="17">
        <f t="shared" si="171"/>
        <v>8782.9651001959355</v>
      </c>
      <c r="L724" s="15">
        <f t="shared" si="168"/>
        <v>22.531095363636371</v>
      </c>
      <c r="M724" s="17">
        <f t="shared" si="169"/>
        <v>499.77141479229402</v>
      </c>
      <c r="N724" s="36">
        <f t="shared" si="159"/>
        <v>21.300602241118149</v>
      </c>
      <c r="O724" s="18"/>
      <c r="P724" s="19">
        <f t="shared" si="160"/>
        <v>25.558473871970449</v>
      </c>
      <c r="Q724" s="19"/>
      <c r="R724" s="38">
        <f t="shared" si="161"/>
        <v>-6.7573794012129318E-3</v>
      </c>
      <c r="S724" s="16">
        <f t="shared" si="170"/>
        <v>1.0024143737135318</v>
      </c>
      <c r="T724" s="16">
        <f t="shared" si="172"/>
        <v>9.1281578668707741</v>
      </c>
      <c r="U724" s="22">
        <f t="shared" si="162"/>
        <v>1.2925554373268699E-3</v>
      </c>
      <c r="V724" s="22">
        <f t="shared" si="163"/>
        <v>5.7534360710560062E-2</v>
      </c>
      <c r="W724" s="22">
        <f t="shared" si="164"/>
        <v>-5.6241805273233192E-2</v>
      </c>
      <c r="Z724" s="37"/>
      <c r="AA724" s="37"/>
    </row>
    <row r="725" spans="1:27">
      <c r="A725" s="61">
        <f t="shared" si="165"/>
        <v>11231</v>
      </c>
      <c r="B725" s="13">
        <v>1930.09</v>
      </c>
      <c r="C725" s="14">
        <v>20.78</v>
      </c>
      <c r="D725" s="15">
        <v>0.97750000000000004</v>
      </c>
      <c r="E725" s="14">
        <v>1.1299999999999999</v>
      </c>
      <c r="F725" s="14">
        <v>16.600000000000001</v>
      </c>
      <c r="G725" s="15">
        <f t="shared" si="173"/>
        <v>1930.7083333332791</v>
      </c>
      <c r="H725" s="16">
        <f>H717*4/12+H729*8/12</f>
        <v>3.3233333333333333</v>
      </c>
      <c r="I725" s="15">
        <f t="shared" si="166"/>
        <v>393.38605481927726</v>
      </c>
      <c r="J725" s="15">
        <f t="shared" si="167"/>
        <v>18.505046611445788</v>
      </c>
      <c r="K725" s="17">
        <f t="shared" si="171"/>
        <v>8760.0621763653835</v>
      </c>
      <c r="L725" s="15">
        <f t="shared" si="168"/>
        <v>21.392023192771088</v>
      </c>
      <c r="M725" s="17">
        <f t="shared" si="169"/>
        <v>476.3652675309375</v>
      </c>
      <c r="N725" s="36">
        <f t="shared" si="159"/>
        <v>21.072581788447312</v>
      </c>
      <c r="O725" s="18"/>
      <c r="P725" s="19">
        <f t="shared" si="160"/>
        <v>25.290051551861236</v>
      </c>
      <c r="Q725" s="19"/>
      <c r="R725" s="38">
        <f t="shared" si="161"/>
        <v>-4.2387408222914896E-3</v>
      </c>
      <c r="S725" s="16">
        <f t="shared" si="170"/>
        <v>1.0024179150078369</v>
      </c>
      <c r="T725" s="16">
        <f t="shared" si="172"/>
        <v>9.0950749847035528</v>
      </c>
      <c r="U725" s="22">
        <f t="shared" si="162"/>
        <v>6.2252390717274508E-3</v>
      </c>
      <c r="V725" s="22">
        <f t="shared" si="163"/>
        <v>5.8304895814562441E-2</v>
      </c>
      <c r="W725" s="22">
        <f t="shared" si="164"/>
        <v>-5.207965674283499E-2</v>
      </c>
      <c r="Z725" s="37"/>
      <c r="AA725" s="37"/>
    </row>
    <row r="726" spans="1:27">
      <c r="A726" s="61">
        <f t="shared" si="165"/>
        <v>10958</v>
      </c>
      <c r="B726" s="13">
        <v>1930.1</v>
      </c>
      <c r="C726" s="14">
        <v>17.920000000000002</v>
      </c>
      <c r="D726" s="15">
        <v>0.97829999999999995</v>
      </c>
      <c r="E726" s="14">
        <v>1.077</v>
      </c>
      <c r="F726" s="14">
        <v>16.5</v>
      </c>
      <c r="G726" s="15">
        <f t="shared" si="173"/>
        <v>1930.7916666666124</v>
      </c>
      <c r="H726" s="16">
        <f>H717*3/12+H729*9/12</f>
        <v>3.3275000000000001</v>
      </c>
      <c r="I726" s="15">
        <f t="shared" si="166"/>
        <v>341.29943272727286</v>
      </c>
      <c r="J726" s="15">
        <f t="shared" si="167"/>
        <v>18.632434990909097</v>
      </c>
      <c r="K726" s="17">
        <f t="shared" si="171"/>
        <v>7634.7546862425161</v>
      </c>
      <c r="L726" s="15">
        <f t="shared" si="168"/>
        <v>20.512248272727277</v>
      </c>
      <c r="M726" s="17">
        <f t="shared" si="169"/>
        <v>458.85216501580294</v>
      </c>
      <c r="N726" s="36">
        <f t="shared" si="159"/>
        <v>18.21487015465863</v>
      </c>
      <c r="O726" s="18"/>
      <c r="P726" s="19">
        <f t="shared" si="160"/>
        <v>21.881118207635744</v>
      </c>
      <c r="Q726" s="19"/>
      <c r="R726" s="38">
        <f t="shared" si="161"/>
        <v>3.0636907081037848E-3</v>
      </c>
      <c r="S726" s="16">
        <f t="shared" si="170"/>
        <v>1.0024214562833882</v>
      </c>
      <c r="T726" s="16">
        <f t="shared" si="172"/>
        <v>9.1723210490852978</v>
      </c>
      <c r="U726" s="22">
        <f t="shared" si="162"/>
        <v>2.164134629405412E-2</v>
      </c>
      <c r="V726" s="22">
        <f t="shared" si="163"/>
        <v>5.7794849026483686E-2</v>
      </c>
      <c r="W726" s="22">
        <f t="shared" si="164"/>
        <v>-3.6153502732429565E-2</v>
      </c>
      <c r="Z726" s="37"/>
      <c r="AA726" s="37"/>
    </row>
    <row r="727" spans="1:27">
      <c r="A727" s="61">
        <f t="shared" si="165"/>
        <v>11292</v>
      </c>
      <c r="B727" s="13">
        <v>1930.11</v>
      </c>
      <c r="C727" s="14">
        <v>16.62</v>
      </c>
      <c r="D727" s="15">
        <v>0.97919999999999996</v>
      </c>
      <c r="E727" s="14">
        <v>1.0229999999999999</v>
      </c>
      <c r="F727" s="14">
        <v>16.399999999999999</v>
      </c>
      <c r="G727" s="15">
        <f t="shared" si="173"/>
        <v>1930.8749999999457</v>
      </c>
      <c r="H727" s="16">
        <f>H717*2/12+H729*10/12</f>
        <v>3.3316666666666666</v>
      </c>
      <c r="I727" s="15">
        <f t="shared" si="166"/>
        <v>318.47010914634166</v>
      </c>
      <c r="J727" s="15">
        <f t="shared" si="167"/>
        <v>18.76329307317074</v>
      </c>
      <c r="K727" s="17">
        <f t="shared" si="171"/>
        <v>7159.0477029271096</v>
      </c>
      <c r="L727" s="15">
        <f t="shared" si="168"/>
        <v>19.602582530487812</v>
      </c>
      <c r="M727" s="17">
        <f t="shared" si="169"/>
        <v>440.65618532457466</v>
      </c>
      <c r="N727" s="36">
        <f t="shared" si="159"/>
        <v>16.939711377775172</v>
      </c>
      <c r="O727" s="18"/>
      <c r="P727" s="19">
        <f t="shared" si="160"/>
        <v>20.377938385497821</v>
      </c>
      <c r="Q727" s="19"/>
      <c r="R727" s="38">
        <f t="shared" si="161"/>
        <v>7.0525206827529718E-3</v>
      </c>
      <c r="S727" s="16">
        <f t="shared" si="170"/>
        <v>1.0024249975401915</v>
      </c>
      <c r="T727" s="16">
        <f t="shared" si="172"/>
        <v>9.2505956395199505</v>
      </c>
      <c r="U727" s="22">
        <f t="shared" si="162"/>
        <v>3.1128960962345964E-2</v>
      </c>
      <c r="V727" s="22">
        <f t="shared" si="163"/>
        <v>5.7279103473887094E-2</v>
      </c>
      <c r="W727" s="22">
        <f t="shared" si="164"/>
        <v>-2.615014251154113E-2</v>
      </c>
      <c r="Z727" s="37"/>
      <c r="AA727" s="37"/>
    </row>
    <row r="728" spans="1:27">
      <c r="A728" s="61">
        <f t="shared" si="165"/>
        <v>11323</v>
      </c>
      <c r="B728" s="13">
        <v>1930.12</v>
      </c>
      <c r="C728" s="14">
        <v>15.51</v>
      </c>
      <c r="D728" s="15">
        <v>0.98</v>
      </c>
      <c r="E728" s="14">
        <v>0.97</v>
      </c>
      <c r="F728" s="14">
        <v>16.100000000000001</v>
      </c>
      <c r="G728" s="15">
        <f t="shared" si="173"/>
        <v>1930.9583333332789</v>
      </c>
      <c r="H728" s="16">
        <f>H717*1/12+H729*11/12</f>
        <v>3.3358333333333325</v>
      </c>
      <c r="I728" s="15">
        <f t="shared" si="166"/>
        <v>302.73834130434795</v>
      </c>
      <c r="J728" s="15">
        <f t="shared" si="167"/>
        <v>19.1285347826087</v>
      </c>
      <c r="K728" s="17">
        <f t="shared" si="171"/>
        <v>6841.2388020524731</v>
      </c>
      <c r="L728" s="15">
        <f t="shared" si="168"/>
        <v>18.933345652173919</v>
      </c>
      <c r="M728" s="17">
        <f t="shared" si="169"/>
        <v>427.85310367446152</v>
      </c>
      <c r="N728" s="36">
        <f t="shared" si="159"/>
        <v>16.055001856531327</v>
      </c>
      <c r="O728" s="18"/>
      <c r="P728" s="19">
        <f t="shared" si="160"/>
        <v>19.349603578733873</v>
      </c>
      <c r="Q728" s="19"/>
      <c r="R728" s="38">
        <f t="shared" si="161"/>
        <v>1.0454922060588345E-2</v>
      </c>
      <c r="S728" s="16">
        <f t="shared" si="170"/>
        <v>1.0024285387782521</v>
      </c>
      <c r="T728" s="16">
        <f t="shared" si="172"/>
        <v>9.4458176586045894</v>
      </c>
      <c r="U728" s="22">
        <f t="shared" si="162"/>
        <v>3.1307554402851601E-2</v>
      </c>
      <c r="V728" s="22">
        <f t="shared" si="163"/>
        <v>5.4702821402978552E-2</v>
      </c>
      <c r="W728" s="22">
        <f t="shared" si="164"/>
        <v>-2.3395267000126951E-2</v>
      </c>
      <c r="Z728" s="37"/>
      <c r="AA728" s="37"/>
    </row>
    <row r="729" spans="1:27">
      <c r="A729" s="61">
        <f t="shared" si="165"/>
        <v>11354</v>
      </c>
      <c r="B729" s="13">
        <v>1931.01</v>
      </c>
      <c r="C729" s="14">
        <v>15.98</v>
      </c>
      <c r="D729" s="15">
        <v>0.9667</v>
      </c>
      <c r="E729" s="14">
        <v>0.94</v>
      </c>
      <c r="F729" s="14">
        <v>15.9</v>
      </c>
      <c r="G729" s="15">
        <f t="shared" si="173"/>
        <v>1931.0416666666122</v>
      </c>
      <c r="H729" s="16">
        <v>3.34</v>
      </c>
      <c r="I729" s="15">
        <f t="shared" si="166"/>
        <v>315.83565471698125</v>
      </c>
      <c r="J729" s="15">
        <f t="shared" si="167"/>
        <v>19.106278311320761</v>
      </c>
      <c r="K729" s="17">
        <f t="shared" si="171"/>
        <v>7173.1901476722169</v>
      </c>
      <c r="L729" s="15">
        <f t="shared" si="168"/>
        <v>18.578567924528308</v>
      </c>
      <c r="M729" s="17">
        <f t="shared" si="169"/>
        <v>421.95236162777741</v>
      </c>
      <c r="N729" s="36">
        <f t="shared" si="159"/>
        <v>16.705478731547615</v>
      </c>
      <c r="O729" s="18"/>
      <c r="P729" s="19">
        <f t="shared" si="160"/>
        <v>20.167540874417725</v>
      </c>
      <c r="Q729" s="19"/>
      <c r="R729" s="38">
        <f t="shared" si="161"/>
        <v>8.8063099543580353E-3</v>
      </c>
      <c r="S729" s="16">
        <f t="shared" si="170"/>
        <v>1.0003975293854486</v>
      </c>
      <c r="T729" s="16">
        <f t="shared" si="172"/>
        <v>9.5878610571447194</v>
      </c>
      <c r="U729" s="22">
        <f t="shared" si="162"/>
        <v>2.717211210930448E-2</v>
      </c>
      <c r="V729" s="22">
        <f t="shared" si="163"/>
        <v>5.350778743929574E-2</v>
      </c>
      <c r="W729" s="22">
        <f t="shared" si="164"/>
        <v>-2.6335675329991259E-2</v>
      </c>
      <c r="Z729" s="37"/>
      <c r="AA729" s="37"/>
    </row>
    <row r="730" spans="1:27">
      <c r="A730" s="61">
        <f t="shared" si="165"/>
        <v>11382</v>
      </c>
      <c r="B730" s="13">
        <v>1931.02</v>
      </c>
      <c r="C730" s="14">
        <v>17.2</v>
      </c>
      <c r="D730" s="15">
        <v>0.95330000000000004</v>
      </c>
      <c r="E730" s="14">
        <v>0.91</v>
      </c>
      <c r="F730" s="14">
        <v>15.7</v>
      </c>
      <c r="G730" s="15">
        <f t="shared" si="173"/>
        <v>1931.1249999999454</v>
      </c>
      <c r="H730" s="16">
        <f>H729*11/12+H741*1/12</f>
        <v>3.3683333333333327</v>
      </c>
      <c r="I730" s="15">
        <f t="shared" si="166"/>
        <v>344.27881528662436</v>
      </c>
      <c r="J730" s="15">
        <f t="shared" si="167"/>
        <v>19.081453175159243</v>
      </c>
      <c r="K730" s="17">
        <f t="shared" si="171"/>
        <v>7855.299456556766</v>
      </c>
      <c r="L730" s="15">
        <f t="shared" si="168"/>
        <v>18.214751273885359</v>
      </c>
      <c r="M730" s="17">
        <f t="shared" si="169"/>
        <v>415.60014566666609</v>
      </c>
      <c r="N730" s="36">
        <f t="shared" si="159"/>
        <v>18.161492436976097</v>
      </c>
      <c r="O730" s="18"/>
      <c r="P730" s="19">
        <f t="shared" si="160"/>
        <v>21.955007167462455</v>
      </c>
      <c r="Q730" s="19"/>
      <c r="R730" s="38">
        <f t="shared" si="161"/>
        <v>5.6344747348846466E-3</v>
      </c>
      <c r="S730" s="16">
        <f t="shared" si="170"/>
        <v>1.000424322533243</v>
      </c>
      <c r="T730" s="16">
        <f t="shared" si="172"/>
        <v>9.7138594246605532</v>
      </c>
      <c r="U730" s="22">
        <f t="shared" si="162"/>
        <v>1.1904383362799198E-2</v>
      </c>
      <c r="V730" s="22">
        <f t="shared" si="163"/>
        <v>5.1901915980160584E-2</v>
      </c>
      <c r="W730" s="22">
        <f t="shared" si="164"/>
        <v>-3.9997532617361387E-2</v>
      </c>
      <c r="Z730" s="37"/>
      <c r="AA730" s="37"/>
    </row>
    <row r="731" spans="1:27">
      <c r="A731" s="61">
        <f t="shared" si="165"/>
        <v>11413</v>
      </c>
      <c r="B731" s="13">
        <v>1931.03</v>
      </c>
      <c r="C731" s="14">
        <v>17.53</v>
      </c>
      <c r="D731" s="15">
        <v>0.94</v>
      </c>
      <c r="E731" s="14">
        <v>0.88</v>
      </c>
      <c r="F731" s="14">
        <v>15.6</v>
      </c>
      <c r="G731" s="15">
        <f t="shared" si="173"/>
        <v>1931.2083333332787</v>
      </c>
      <c r="H731" s="16">
        <f>H729*10/12+H741*2/12</f>
        <v>3.3966666666666665</v>
      </c>
      <c r="I731" s="15">
        <f t="shared" si="166"/>
        <v>353.1334221153848</v>
      </c>
      <c r="J731" s="15">
        <f t="shared" si="167"/>
        <v>18.935848076923083</v>
      </c>
      <c r="K731" s="17">
        <f t="shared" si="171"/>
        <v>8093.3366161598033</v>
      </c>
      <c r="L731" s="15">
        <f t="shared" si="168"/>
        <v>17.727176923076929</v>
      </c>
      <c r="M731" s="17">
        <f t="shared" si="169"/>
        <v>406.28272802171284</v>
      </c>
      <c r="N731" s="36">
        <f t="shared" si="159"/>
        <v>18.57956103279129</v>
      </c>
      <c r="O731" s="18"/>
      <c r="P731" s="19">
        <f t="shared" si="160"/>
        <v>22.489225916378587</v>
      </c>
      <c r="Q731" s="19"/>
      <c r="R731" s="38">
        <f t="shared" si="161"/>
        <v>4.0196372856970211E-3</v>
      </c>
      <c r="S731" s="16">
        <f t="shared" si="170"/>
        <v>1.0004511098145998</v>
      </c>
      <c r="T731" s="16">
        <f t="shared" si="172"/>
        <v>9.7802759855998271</v>
      </c>
      <c r="U731" s="22">
        <f t="shared" si="162"/>
        <v>9.3583552266791603E-3</v>
      </c>
      <c r="V731" s="22">
        <f t="shared" si="163"/>
        <v>5.0216361408996768E-2</v>
      </c>
      <c r="W731" s="22">
        <f t="shared" si="164"/>
        <v>-4.0858006182317608E-2</v>
      </c>
      <c r="Z731" s="37"/>
      <c r="AA731" s="37"/>
    </row>
    <row r="732" spans="1:27">
      <c r="A732" s="61">
        <f t="shared" si="165"/>
        <v>11443</v>
      </c>
      <c r="B732" s="13">
        <v>1931.04</v>
      </c>
      <c r="C732" s="14">
        <v>15.86</v>
      </c>
      <c r="D732" s="15">
        <v>0.92669999999999997</v>
      </c>
      <c r="E732" s="14">
        <v>0.85</v>
      </c>
      <c r="F732" s="14">
        <v>15.5</v>
      </c>
      <c r="G732" s="15">
        <f t="shared" si="173"/>
        <v>1931.2916666666119</v>
      </c>
      <c r="H732" s="16">
        <f>H729*9/12+H741*3/12</f>
        <v>3.4249999999999998</v>
      </c>
      <c r="I732" s="15">
        <f t="shared" si="166"/>
        <v>321.55331419354849</v>
      </c>
      <c r="J732" s="15">
        <f t="shared" si="167"/>
        <v>18.788364203225811</v>
      </c>
      <c r="K732" s="17">
        <f t="shared" si="171"/>
        <v>7405.4472361799944</v>
      </c>
      <c r="L732" s="15">
        <f t="shared" si="168"/>
        <v>17.233311290322586</v>
      </c>
      <c r="M732" s="17">
        <f t="shared" si="169"/>
        <v>396.88714695794425</v>
      </c>
      <c r="N732" s="36">
        <f t="shared" si="159"/>
        <v>16.872315331609666</v>
      </c>
      <c r="O732" s="18"/>
      <c r="P732" s="19">
        <f t="shared" si="160"/>
        <v>20.459812584802659</v>
      </c>
      <c r="Q732" s="19"/>
      <c r="R732" s="38">
        <f t="shared" si="161"/>
        <v>9.6311143517871026E-3</v>
      </c>
      <c r="S732" s="16">
        <f t="shared" si="170"/>
        <v>1.0004778912419263</v>
      </c>
      <c r="T732" s="16">
        <f t="shared" si="172"/>
        <v>9.8478149832095649</v>
      </c>
      <c r="U732" s="22">
        <f t="shared" si="162"/>
        <v>1.5031281808771446E-2</v>
      </c>
      <c r="V732" s="22">
        <f t="shared" si="163"/>
        <v>4.853613387295086E-2</v>
      </c>
      <c r="W732" s="22">
        <f t="shared" si="164"/>
        <v>-3.3504852064179413E-2</v>
      </c>
      <c r="Z732" s="37"/>
      <c r="AA732" s="37"/>
    </row>
    <row r="733" spans="1:27">
      <c r="A733" s="61">
        <f t="shared" si="165"/>
        <v>11474</v>
      </c>
      <c r="B733" s="13">
        <v>1931.05</v>
      </c>
      <c r="C733" s="14">
        <v>14.33</v>
      </c>
      <c r="D733" s="15">
        <v>0.9133</v>
      </c>
      <c r="E733" s="14">
        <v>0.82</v>
      </c>
      <c r="F733" s="14">
        <v>15.3</v>
      </c>
      <c r="G733" s="15">
        <f t="shared" si="173"/>
        <v>1931.3749999999452</v>
      </c>
      <c r="H733" s="16">
        <f>H729*8/12+H741*4/12</f>
        <v>3.4533333333333331</v>
      </c>
      <c r="I733" s="15">
        <f t="shared" si="166"/>
        <v>294.33117549019619</v>
      </c>
      <c r="J733" s="15">
        <f t="shared" si="167"/>
        <v>18.758734303921578</v>
      </c>
      <c r="K733" s="17">
        <f t="shared" si="171"/>
        <v>6814.5165817260931</v>
      </c>
      <c r="L733" s="15">
        <f t="shared" si="168"/>
        <v>16.842398039215691</v>
      </c>
      <c r="M733" s="17">
        <f t="shared" si="169"/>
        <v>389.94442407644073</v>
      </c>
      <c r="N733" s="36">
        <f t="shared" si="159"/>
        <v>15.401539999110113</v>
      </c>
      <c r="O733" s="18"/>
      <c r="P733" s="19">
        <f t="shared" si="160"/>
        <v>18.720726910122234</v>
      </c>
      <c r="Q733" s="19"/>
      <c r="R733" s="38">
        <f t="shared" si="161"/>
        <v>1.5929703538700615E-2</v>
      </c>
      <c r="S733" s="16">
        <f t="shared" si="170"/>
        <v>1.0005046668276012</v>
      </c>
      <c r="T733" s="16">
        <f t="shared" si="172"/>
        <v>9.9813122941178651</v>
      </c>
      <c r="U733" s="22">
        <f t="shared" si="162"/>
        <v>2.1161915537703857E-2</v>
      </c>
      <c r="V733" s="22">
        <f t="shared" si="163"/>
        <v>4.6179312085233848E-2</v>
      </c>
      <c r="W733" s="22">
        <f t="shared" si="164"/>
        <v>-2.5017396547529991E-2</v>
      </c>
      <c r="Z733" s="37"/>
      <c r="AA733" s="37"/>
    </row>
    <row r="734" spans="1:27">
      <c r="A734" s="61">
        <f t="shared" si="165"/>
        <v>11504</v>
      </c>
      <c r="B734" s="13">
        <v>1931.06</v>
      </c>
      <c r="C734" s="14">
        <v>13.87</v>
      </c>
      <c r="D734" s="15">
        <v>0.9</v>
      </c>
      <c r="E734" s="14">
        <v>0.79</v>
      </c>
      <c r="F734" s="14">
        <v>15.1</v>
      </c>
      <c r="G734" s="15">
        <f t="shared" si="173"/>
        <v>1931.4583333332785</v>
      </c>
      <c r="H734" s="16">
        <f>H729*7/12+H741*5/12</f>
        <v>3.4816666666666665</v>
      </c>
      <c r="I734" s="15">
        <f t="shared" si="166"/>
        <v>288.65628576158952</v>
      </c>
      <c r="J734" s="15">
        <f t="shared" si="167"/>
        <v>18.730400662251665</v>
      </c>
      <c r="K734" s="17">
        <f t="shared" si="171"/>
        <v>6719.266467801106</v>
      </c>
      <c r="L734" s="15">
        <f t="shared" si="168"/>
        <v>16.441129470198682</v>
      </c>
      <c r="M734" s="17">
        <f t="shared" si="169"/>
        <v>382.71236550561451</v>
      </c>
      <c r="N734" s="36">
        <f t="shared" si="159"/>
        <v>15.062476074643252</v>
      </c>
      <c r="O734" s="18"/>
      <c r="P734" s="19">
        <f t="shared" si="160"/>
        <v>18.355604584013701</v>
      </c>
      <c r="Q734" s="19"/>
      <c r="R734" s="38">
        <f t="shared" si="161"/>
        <v>1.6369824995931731E-2</v>
      </c>
      <c r="S734" s="16">
        <f t="shared" si="170"/>
        <v>1.0005314365839755</v>
      </c>
      <c r="T734" s="16">
        <f t="shared" si="172"/>
        <v>10.118619061544909</v>
      </c>
      <c r="U734" s="22">
        <f t="shared" si="162"/>
        <v>2.4611829397280793E-2</v>
      </c>
      <c r="V734" s="22">
        <f t="shared" si="163"/>
        <v>4.2387777931171877E-2</v>
      </c>
      <c r="W734" s="22">
        <f t="shared" si="164"/>
        <v>-1.7775948533891084E-2</v>
      </c>
      <c r="Z734" s="37"/>
      <c r="AA734" s="37"/>
    </row>
    <row r="735" spans="1:27">
      <c r="A735" s="61">
        <f t="shared" si="165"/>
        <v>11535</v>
      </c>
      <c r="B735" s="13">
        <v>1931.07</v>
      </c>
      <c r="C735" s="14">
        <v>14.33</v>
      </c>
      <c r="D735" s="15">
        <v>0.88670000000000004</v>
      </c>
      <c r="E735" s="14">
        <v>0.76</v>
      </c>
      <c r="F735" s="14">
        <v>15.1</v>
      </c>
      <c r="G735" s="15">
        <f t="shared" si="173"/>
        <v>1931.5416666666117</v>
      </c>
      <c r="H735" s="16">
        <f>H729*6/12+H741*6/12</f>
        <v>3.51</v>
      </c>
      <c r="I735" s="15">
        <f t="shared" si="166"/>
        <v>298.22960165562927</v>
      </c>
      <c r="J735" s="15">
        <f t="shared" si="167"/>
        <v>18.453606963576167</v>
      </c>
      <c r="K735" s="17">
        <f t="shared" si="171"/>
        <v>6977.9081673881137</v>
      </c>
      <c r="L735" s="15">
        <f t="shared" si="168"/>
        <v>15.816782781456961</v>
      </c>
      <c r="M735" s="17">
        <f t="shared" si="169"/>
        <v>370.07747433461037</v>
      </c>
      <c r="N735" s="36">
        <f t="shared" si="159"/>
        <v>15.516750095516322</v>
      </c>
      <c r="O735" s="18"/>
      <c r="P735" s="19">
        <f t="shared" si="160"/>
        <v>18.955242288187467</v>
      </c>
      <c r="Q735" s="19"/>
      <c r="R735" s="38">
        <f t="shared" si="161"/>
        <v>1.3585027838757292E-2</v>
      </c>
      <c r="S735" s="16">
        <f t="shared" si="170"/>
        <v>1.0005582005233711</v>
      </c>
      <c r="T735" s="16">
        <f t="shared" si="172"/>
        <v>10.123996465893525</v>
      </c>
      <c r="U735" s="22">
        <f t="shared" si="162"/>
        <v>2.6437859148649601E-2</v>
      </c>
      <c r="V735" s="22">
        <f t="shared" si="163"/>
        <v>4.2125786651003194E-2</v>
      </c>
      <c r="W735" s="22">
        <f t="shared" si="164"/>
        <v>-1.5687927502353594E-2</v>
      </c>
      <c r="Z735" s="37"/>
      <c r="AA735" s="37"/>
    </row>
    <row r="736" spans="1:27">
      <c r="A736" s="61">
        <f t="shared" si="165"/>
        <v>11566</v>
      </c>
      <c r="B736" s="13">
        <v>1931.08</v>
      </c>
      <c r="C736" s="14">
        <v>13.9</v>
      </c>
      <c r="D736" s="15">
        <v>0.87329999999999997</v>
      </c>
      <c r="E736" s="14">
        <v>0.73</v>
      </c>
      <c r="F736" s="14">
        <v>15.1</v>
      </c>
      <c r="G736" s="15">
        <f t="shared" si="173"/>
        <v>1931.624999999945</v>
      </c>
      <c r="H736" s="16">
        <f>H729*5/12+H741*7/12</f>
        <v>3.5383333333333336</v>
      </c>
      <c r="I736" s="15">
        <f t="shared" si="166"/>
        <v>289.28063245033127</v>
      </c>
      <c r="J736" s="15">
        <f t="shared" si="167"/>
        <v>18.174732109271527</v>
      </c>
      <c r="K736" s="17">
        <f t="shared" si="171"/>
        <v>6803.959580849717</v>
      </c>
      <c r="L736" s="15">
        <f t="shared" si="168"/>
        <v>15.192436092715239</v>
      </c>
      <c r="M736" s="17">
        <f t="shared" si="169"/>
        <v>357.33025136836642</v>
      </c>
      <c r="N736" s="36">
        <f t="shared" si="159"/>
        <v>15.006276602886548</v>
      </c>
      <c r="O736" s="18"/>
      <c r="P736" s="19">
        <f t="shared" si="160"/>
        <v>18.380525991208909</v>
      </c>
      <c r="Q736" s="19"/>
      <c r="R736" s="38">
        <f t="shared" si="161"/>
        <v>1.5493991974094151E-2</v>
      </c>
      <c r="S736" s="16">
        <f t="shared" si="170"/>
        <v>1.0005849586580824</v>
      </c>
      <c r="T736" s="16">
        <f t="shared" si="172"/>
        <v>10.129647686019393</v>
      </c>
      <c r="U736" s="22">
        <f t="shared" si="162"/>
        <v>2.7723308433182048E-2</v>
      </c>
      <c r="V736" s="22">
        <f t="shared" si="163"/>
        <v>4.0458580692494639E-2</v>
      </c>
      <c r="W736" s="22">
        <f t="shared" si="164"/>
        <v>-1.2735272259312591E-2</v>
      </c>
      <c r="Z736" s="37"/>
      <c r="AA736" s="37"/>
    </row>
    <row r="737" spans="1:27">
      <c r="A737" s="61">
        <f t="shared" si="165"/>
        <v>11596</v>
      </c>
      <c r="B737" s="13">
        <v>1931.09</v>
      </c>
      <c r="C737" s="14">
        <v>11.83</v>
      </c>
      <c r="D737" s="15">
        <v>0.86</v>
      </c>
      <c r="E737" s="14">
        <v>0.7</v>
      </c>
      <c r="F737" s="14">
        <v>15</v>
      </c>
      <c r="G737" s="15">
        <f t="shared" si="173"/>
        <v>1931.7083333332782</v>
      </c>
      <c r="H737" s="16">
        <f>H729*4/12+H741*8/12</f>
        <v>3.5666666666666669</v>
      </c>
      <c r="I737" s="15">
        <f t="shared" si="166"/>
        <v>247.84204900000012</v>
      </c>
      <c r="J737" s="15">
        <f t="shared" si="167"/>
        <v>18.017258000000009</v>
      </c>
      <c r="K737" s="17">
        <f t="shared" si="171"/>
        <v>5864.6270027130477</v>
      </c>
      <c r="L737" s="15">
        <f t="shared" si="168"/>
        <v>14.665210000000005</v>
      </c>
      <c r="M737" s="17">
        <f t="shared" si="169"/>
        <v>347.01934927296134</v>
      </c>
      <c r="N737" s="36">
        <f t="shared" si="159"/>
        <v>12.817745261106888</v>
      </c>
      <c r="O737" s="18"/>
      <c r="P737" s="19">
        <f t="shared" si="160"/>
        <v>15.756886512834594</v>
      </c>
      <c r="Q737" s="19"/>
      <c r="R737" s="38">
        <f t="shared" si="161"/>
        <v>2.7053310824360369E-2</v>
      </c>
      <c r="S737" s="16">
        <f t="shared" si="170"/>
        <v>1.0006117110003754</v>
      </c>
      <c r="T737" s="16">
        <f t="shared" si="172"/>
        <v>10.203143598544234</v>
      </c>
      <c r="U737" s="22">
        <f t="shared" si="162"/>
        <v>4.2613614380621945E-2</v>
      </c>
      <c r="V737" s="22">
        <f t="shared" si="163"/>
        <v>3.8124454191790891E-2</v>
      </c>
      <c r="W737" s="22">
        <f t="shared" si="164"/>
        <v>4.4891601888310539E-3</v>
      </c>
      <c r="Z737" s="37"/>
      <c r="AA737" s="37"/>
    </row>
    <row r="738" spans="1:27">
      <c r="A738" s="61">
        <f t="shared" si="165"/>
        <v>11323</v>
      </c>
      <c r="B738" s="13">
        <v>1931.1</v>
      </c>
      <c r="C738" s="14">
        <v>10.25</v>
      </c>
      <c r="D738" s="15">
        <v>0.84670000000000001</v>
      </c>
      <c r="E738" s="14">
        <v>0.67</v>
      </c>
      <c r="F738" s="14">
        <v>14.9</v>
      </c>
      <c r="G738" s="15">
        <f t="shared" si="173"/>
        <v>1931.7916666666115</v>
      </c>
      <c r="H738" s="16">
        <f>H729*3/12+H741*9/12</f>
        <v>3.5950000000000002</v>
      </c>
      <c r="I738" s="15">
        <f t="shared" si="166"/>
        <v>216.18178691275176</v>
      </c>
      <c r="J738" s="15">
        <f t="shared" si="167"/>
        <v>17.857670144295309</v>
      </c>
      <c r="K738" s="17">
        <f t="shared" si="171"/>
        <v>5150.6712899812637</v>
      </c>
      <c r="L738" s="15">
        <f t="shared" si="168"/>
        <v>14.130907046979873</v>
      </c>
      <c r="M738" s="17">
        <f t="shared" si="169"/>
        <v>336.6780257841412</v>
      </c>
      <c r="N738" s="36">
        <f t="shared" si="159"/>
        <v>11.145926407660932</v>
      </c>
      <c r="O738" s="18"/>
      <c r="P738" s="19">
        <f t="shared" si="160"/>
        <v>13.764337388796363</v>
      </c>
      <c r="Q738" s="19"/>
      <c r="R738" s="38">
        <f t="shared" si="161"/>
        <v>3.7813566467066705E-2</v>
      </c>
      <c r="S738" s="16">
        <f t="shared" si="170"/>
        <v>1.0006384575624876</v>
      </c>
      <c r="T738" s="16">
        <f t="shared" si="172"/>
        <v>10.277904335961615</v>
      </c>
      <c r="U738" s="22">
        <f t="shared" si="162"/>
        <v>5.1170424960345295E-2</v>
      </c>
      <c r="V738" s="22">
        <f t="shared" si="163"/>
        <v>3.5810836052996731E-2</v>
      </c>
      <c r="W738" s="22">
        <f t="shared" si="164"/>
        <v>1.5359588907348565E-2</v>
      </c>
      <c r="Z738" s="37"/>
      <c r="AA738" s="37"/>
    </row>
    <row r="739" spans="1:27">
      <c r="A739" s="61">
        <f t="shared" si="165"/>
        <v>11657</v>
      </c>
      <c r="B739" s="13">
        <v>1931.11</v>
      </c>
      <c r="C739" s="14">
        <v>10.39</v>
      </c>
      <c r="D739" s="15">
        <v>0.83330000000000004</v>
      </c>
      <c r="E739" s="14">
        <v>0.64</v>
      </c>
      <c r="F739" s="14">
        <v>14.7</v>
      </c>
      <c r="G739" s="15">
        <f t="shared" si="173"/>
        <v>1931.8749999999447</v>
      </c>
      <c r="H739" s="16">
        <f>H729*2/12+H741*10/12</f>
        <v>3.6233333333333335</v>
      </c>
      <c r="I739" s="15">
        <f t="shared" si="166"/>
        <v>222.11593571428583</v>
      </c>
      <c r="J739" s="15">
        <f t="shared" si="167"/>
        <v>17.814168357142865</v>
      </c>
      <c r="K739" s="17">
        <f t="shared" si="171"/>
        <v>5327.4257437254582</v>
      </c>
      <c r="L739" s="15">
        <f t="shared" si="168"/>
        <v>13.681828571428579</v>
      </c>
      <c r="M739" s="17">
        <f t="shared" si="169"/>
        <v>328.15711992149119</v>
      </c>
      <c r="N739" s="36">
        <f t="shared" si="159"/>
        <v>11.415600295644678</v>
      </c>
      <c r="O739" s="18"/>
      <c r="P739" s="19">
        <f t="shared" si="160"/>
        <v>14.160676478302936</v>
      </c>
      <c r="Q739" s="19"/>
      <c r="R739" s="38">
        <f t="shared" si="161"/>
        <v>3.4645190862895033E-2</v>
      </c>
      <c r="S739" s="16">
        <f t="shared" si="170"/>
        <v>1.0006651983566295</v>
      </c>
      <c r="T739" s="16">
        <f t="shared" si="172"/>
        <v>10.424391053843564</v>
      </c>
      <c r="U739" s="22">
        <f t="shared" si="162"/>
        <v>4.2594783036157269E-2</v>
      </c>
      <c r="V739" s="22">
        <f t="shared" si="163"/>
        <v>3.3485331501043714E-2</v>
      </c>
      <c r="W739" s="22">
        <f t="shared" si="164"/>
        <v>9.1094515351135552E-3</v>
      </c>
      <c r="Z739" s="37"/>
      <c r="AA739" s="37"/>
    </row>
    <row r="740" spans="1:27">
      <c r="A740" s="61">
        <f t="shared" si="165"/>
        <v>11688</v>
      </c>
      <c r="B740" s="13">
        <v>1931.12</v>
      </c>
      <c r="C740" s="14">
        <v>8.44</v>
      </c>
      <c r="D740" s="15">
        <v>0.82</v>
      </c>
      <c r="E740" s="14">
        <v>0.61</v>
      </c>
      <c r="F740" s="14">
        <v>14.6</v>
      </c>
      <c r="G740" s="15">
        <f t="shared" si="173"/>
        <v>1931.958333333278</v>
      </c>
      <c r="H740" s="16">
        <f>H729*1/12+H741*11/12</f>
        <v>3.6516666666666668</v>
      </c>
      <c r="I740" s="15">
        <f t="shared" si="166"/>
        <v>181.66493013698638</v>
      </c>
      <c r="J740" s="15">
        <f t="shared" si="167"/>
        <v>17.649910273972608</v>
      </c>
      <c r="K740" s="17">
        <f t="shared" si="171"/>
        <v>4392.4905159868049</v>
      </c>
      <c r="L740" s="15">
        <f t="shared" si="168"/>
        <v>13.129811301369868</v>
      </c>
      <c r="M740" s="17">
        <f t="shared" si="169"/>
        <v>317.46673160568139</v>
      </c>
      <c r="N740" s="36">
        <f t="shared" si="159"/>
        <v>9.3060328679683213</v>
      </c>
      <c r="O740" s="18"/>
      <c r="P740" s="19">
        <f t="shared" si="160"/>
        <v>11.61319908856786</v>
      </c>
      <c r="Q740" s="19"/>
      <c r="R740" s="38">
        <f t="shared" si="161"/>
        <v>5.4115164894184095E-2</v>
      </c>
      <c r="S740" s="16">
        <f t="shared" si="170"/>
        <v>1.0006919333949829</v>
      </c>
      <c r="T740" s="16">
        <f t="shared" si="172"/>
        <v>10.502772775488301</v>
      </c>
      <c r="U740" s="22">
        <f t="shared" si="162"/>
        <v>5.5805458343923142E-2</v>
      </c>
      <c r="V740" s="22">
        <f t="shared" si="163"/>
        <v>3.1860940414411676E-2</v>
      </c>
      <c r="W740" s="22">
        <f t="shared" si="164"/>
        <v>2.3944517929511466E-2</v>
      </c>
      <c r="Z740" s="37"/>
      <c r="AA740" s="37"/>
    </row>
    <row r="741" spans="1:27">
      <c r="A741" s="61">
        <f t="shared" si="165"/>
        <v>11719</v>
      </c>
      <c r="B741" s="13">
        <v>1932.01</v>
      </c>
      <c r="C741" s="14">
        <v>8.3000000000000007</v>
      </c>
      <c r="D741" s="15">
        <v>0.79330000000000001</v>
      </c>
      <c r="E741" s="14">
        <v>0.59330000000000005</v>
      </c>
      <c r="F741" s="14">
        <v>14.3</v>
      </c>
      <c r="G741" s="15">
        <f t="shared" si="173"/>
        <v>1932.0416666666113</v>
      </c>
      <c r="H741" s="16">
        <v>3.68</v>
      </c>
      <c r="I741" s="15">
        <f t="shared" si="166"/>
        <v>182.39946503496509</v>
      </c>
      <c r="J741" s="15">
        <f t="shared" si="167"/>
        <v>17.433433206293714</v>
      </c>
      <c r="K741" s="17">
        <f t="shared" si="171"/>
        <v>4445.3779210247458</v>
      </c>
      <c r="L741" s="15">
        <f t="shared" si="168"/>
        <v>13.038265374125878</v>
      </c>
      <c r="M741" s="17">
        <f t="shared" si="169"/>
        <v>317.76418319807004</v>
      </c>
      <c r="N741" s="36">
        <f t="shared" si="159"/>
        <v>9.3124064551778449</v>
      </c>
      <c r="O741" s="18"/>
      <c r="P741" s="19">
        <f t="shared" si="160"/>
        <v>11.69073561324444</v>
      </c>
      <c r="Q741" s="19"/>
      <c r="R741" s="38">
        <f t="shared" si="161"/>
        <v>5.4016982118525639E-2</v>
      </c>
      <c r="S741" s="16">
        <f t="shared" si="170"/>
        <v>1.0056289406128645</v>
      </c>
      <c r="T741" s="16">
        <f t="shared" si="172"/>
        <v>10.730530344250981</v>
      </c>
      <c r="U741" s="22">
        <f t="shared" si="162"/>
        <v>5.5908218810185595E-2</v>
      </c>
      <c r="V741" s="22">
        <f t="shared" si="163"/>
        <v>2.8153148068261746E-2</v>
      </c>
      <c r="W741" s="22">
        <f t="shared" si="164"/>
        <v>2.7755070741923848E-2</v>
      </c>
      <c r="Z741" s="37"/>
      <c r="AA741" s="37"/>
    </row>
    <row r="742" spans="1:27">
      <c r="A742" s="61">
        <f t="shared" si="165"/>
        <v>11748</v>
      </c>
      <c r="B742" s="13">
        <v>1932.02</v>
      </c>
      <c r="C742" s="14">
        <v>8.23</v>
      </c>
      <c r="D742" s="15">
        <v>0.76670000000000005</v>
      </c>
      <c r="E742" s="14">
        <v>0.57669999999999999</v>
      </c>
      <c r="F742" s="14">
        <v>14.1</v>
      </c>
      <c r="G742" s="15">
        <f t="shared" si="173"/>
        <v>1932.1249999999445</v>
      </c>
      <c r="H742" s="16">
        <f>H741*11/12+H753*1/12</f>
        <v>3.6491666666666669</v>
      </c>
      <c r="I742" s="15">
        <f t="shared" si="166"/>
        <v>183.42656276595756</v>
      </c>
      <c r="J742" s="15">
        <f t="shared" si="167"/>
        <v>17.0878670319149</v>
      </c>
      <c r="K742" s="17">
        <f t="shared" si="171"/>
        <v>4505.1149738486483</v>
      </c>
      <c r="L742" s="15">
        <f t="shared" si="168"/>
        <v>12.853231925531921</v>
      </c>
      <c r="M742" s="17">
        <f t="shared" si="169"/>
        <v>315.68648911525094</v>
      </c>
      <c r="N742" s="36">
        <f t="shared" si="159"/>
        <v>9.3369322510084078</v>
      </c>
      <c r="O742" s="18"/>
      <c r="P742" s="19">
        <f t="shared" si="160"/>
        <v>11.788158853263377</v>
      </c>
      <c r="Q742" s="19"/>
      <c r="R742" s="38">
        <f t="shared" si="161"/>
        <v>5.2659080112653148E-2</v>
      </c>
      <c r="S742" s="16">
        <f t="shared" si="170"/>
        <v>1.0056069534178527</v>
      </c>
      <c r="T742" s="16">
        <f t="shared" si="172"/>
        <v>10.943994725598394</v>
      </c>
      <c r="U742" s="22">
        <f t="shared" si="162"/>
        <v>5.1181432415602357E-2</v>
      </c>
      <c r="V742" s="22">
        <f t="shared" si="163"/>
        <v>2.5681119639839212E-2</v>
      </c>
      <c r="W742" s="22">
        <f t="shared" si="164"/>
        <v>2.5500312775763145E-2</v>
      </c>
      <c r="Z742" s="37"/>
      <c r="AA742" s="37"/>
    </row>
    <row r="743" spans="1:27">
      <c r="A743" s="61">
        <f t="shared" si="165"/>
        <v>11779</v>
      </c>
      <c r="B743" s="13">
        <v>1932.03</v>
      </c>
      <c r="C743" s="14">
        <v>8.26</v>
      </c>
      <c r="D743" s="15">
        <v>0.74</v>
      </c>
      <c r="E743" s="14">
        <v>0.56000000000000005</v>
      </c>
      <c r="F743" s="14">
        <v>14</v>
      </c>
      <c r="G743" s="15">
        <f t="shared" si="173"/>
        <v>1932.2083333332778</v>
      </c>
      <c r="H743" s="16">
        <f>H741*10/12+H753*2/12</f>
        <v>3.6183333333333336</v>
      </c>
      <c r="I743" s="15">
        <f t="shared" si="166"/>
        <v>185.41015500000006</v>
      </c>
      <c r="J743" s="15">
        <f t="shared" si="167"/>
        <v>16.610595000000007</v>
      </c>
      <c r="K743" s="17">
        <f t="shared" si="171"/>
        <v>4587.8312620553543</v>
      </c>
      <c r="L743" s="15">
        <f t="shared" si="168"/>
        <v>12.570180000000006</v>
      </c>
      <c r="M743" s="17">
        <f t="shared" si="169"/>
        <v>311.03940759697321</v>
      </c>
      <c r="N743" s="36">
        <f t="shared" si="159"/>
        <v>9.4130650280122143</v>
      </c>
      <c r="O743" s="18"/>
      <c r="P743" s="19">
        <f t="shared" si="160"/>
        <v>11.947423933156474</v>
      </c>
      <c r="Q743" s="19"/>
      <c r="R743" s="38">
        <f t="shared" si="161"/>
        <v>5.2571439292668658E-2</v>
      </c>
      <c r="S743" s="16">
        <f t="shared" si="170"/>
        <v>1.0055849736590832</v>
      </c>
      <c r="T743" s="16">
        <f t="shared" si="172"/>
        <v>11.083966888474549</v>
      </c>
      <c r="U743" s="22">
        <f t="shared" si="162"/>
        <v>4.2843570261301478E-2</v>
      </c>
      <c r="V743" s="22">
        <f t="shared" si="163"/>
        <v>2.3292830544147769E-2</v>
      </c>
      <c r="W743" s="22">
        <f t="shared" si="164"/>
        <v>1.9550739717153709E-2</v>
      </c>
      <c r="Z743" s="37"/>
      <c r="AA743" s="37"/>
    </row>
    <row r="744" spans="1:27">
      <c r="A744" s="61">
        <f t="shared" si="165"/>
        <v>11809</v>
      </c>
      <c r="B744" s="13">
        <v>1932.04</v>
      </c>
      <c r="C744" s="14">
        <v>6.28</v>
      </c>
      <c r="D744" s="15">
        <v>0.71330000000000005</v>
      </c>
      <c r="E744" s="14">
        <v>0.54330000000000001</v>
      </c>
      <c r="F744" s="14">
        <v>13.9</v>
      </c>
      <c r="G744" s="15">
        <f t="shared" si="173"/>
        <v>1932.291666666611</v>
      </c>
      <c r="H744" s="16">
        <f>H741*9/12+H753*3/12</f>
        <v>3.5875000000000004</v>
      </c>
      <c r="I744" s="15">
        <f t="shared" si="166"/>
        <v>141.97973093525184</v>
      </c>
      <c r="J744" s="15">
        <f t="shared" si="167"/>
        <v>16.126455744604325</v>
      </c>
      <c r="K744" s="17">
        <f t="shared" si="171"/>
        <v>3546.431979308576</v>
      </c>
      <c r="L744" s="15">
        <f t="shared" si="168"/>
        <v>12.283055384892091</v>
      </c>
      <c r="M744" s="17">
        <f t="shared" si="169"/>
        <v>306.81154368763526</v>
      </c>
      <c r="N744" s="36">
        <f t="shared" si="159"/>
        <v>7.1922331961154873</v>
      </c>
      <c r="O744" s="18"/>
      <c r="P744" s="19">
        <f t="shared" si="160"/>
        <v>9.1947482135846084</v>
      </c>
      <c r="Q744" s="19"/>
      <c r="R744" s="38">
        <f t="shared" si="161"/>
        <v>8.497925765276125E-2</v>
      </c>
      <c r="S744" s="16">
        <f t="shared" si="170"/>
        <v>1.0055630013536887</v>
      </c>
      <c r="T744" s="16">
        <f t="shared" si="172"/>
        <v>11.226056670660979</v>
      </c>
      <c r="U744" s="22">
        <f t="shared" si="162"/>
        <v>6.5612261049461607E-2</v>
      </c>
      <c r="V744" s="22">
        <f t="shared" si="163"/>
        <v>2.1555497583524819E-2</v>
      </c>
      <c r="W744" s="22">
        <f t="shared" si="164"/>
        <v>4.4056763465936788E-2</v>
      </c>
      <c r="Z744" s="37"/>
      <c r="AA744" s="37"/>
    </row>
    <row r="745" spans="1:27">
      <c r="A745" s="61">
        <f t="shared" si="165"/>
        <v>11840</v>
      </c>
      <c r="B745" s="13">
        <v>1932.05</v>
      </c>
      <c r="C745" s="14">
        <v>5.51</v>
      </c>
      <c r="D745" s="15">
        <v>0.68669999999999998</v>
      </c>
      <c r="E745" s="14">
        <v>0.52669999999999995</v>
      </c>
      <c r="F745" s="14">
        <v>13.7</v>
      </c>
      <c r="G745" s="15">
        <f t="shared" si="173"/>
        <v>1932.3749999999443</v>
      </c>
      <c r="H745" s="16">
        <f>H741*8/12+H753*4/12</f>
        <v>3.5566666666666666</v>
      </c>
      <c r="I745" s="15">
        <f t="shared" si="166"/>
        <v>126.38994854014604</v>
      </c>
      <c r="J745" s="15">
        <f t="shared" si="167"/>
        <v>15.751720083941613</v>
      </c>
      <c r="K745" s="17">
        <f t="shared" si="171"/>
        <v>3189.8113392822311</v>
      </c>
      <c r="L745" s="15">
        <f t="shared" si="168"/>
        <v>12.081594536496356</v>
      </c>
      <c r="M745" s="17">
        <f t="shared" si="169"/>
        <v>304.91354490017261</v>
      </c>
      <c r="N745" s="36">
        <f t="shared" si="159"/>
        <v>6.3908572898814446</v>
      </c>
      <c r="O745" s="18"/>
      <c r="P745" s="19">
        <f t="shared" si="160"/>
        <v>8.2363186649334139</v>
      </c>
      <c r="Q745" s="19"/>
      <c r="R745" s="38">
        <f t="shared" si="161"/>
        <v>0.1013003326062013</v>
      </c>
      <c r="S745" s="16">
        <f t="shared" si="170"/>
        <v>1.0055410365188449</v>
      </c>
      <c r="T745" s="16">
        <f t="shared" si="172"/>
        <v>11.453302965234942</v>
      </c>
      <c r="U745" s="22">
        <f t="shared" si="162"/>
        <v>7.7621177749995107E-2</v>
      </c>
      <c r="V745" s="22">
        <f t="shared" si="163"/>
        <v>1.8453711549973661E-2</v>
      </c>
      <c r="W745" s="22">
        <f t="shared" si="164"/>
        <v>5.9167466200021446E-2</v>
      </c>
      <c r="Z745" s="37"/>
      <c r="AA745" s="37"/>
    </row>
    <row r="746" spans="1:27">
      <c r="A746" s="61">
        <f t="shared" si="165"/>
        <v>11870</v>
      </c>
      <c r="B746" s="13">
        <v>1932.06</v>
      </c>
      <c r="C746" s="14">
        <v>4.7699999999999996</v>
      </c>
      <c r="D746" s="15">
        <v>0.66</v>
      </c>
      <c r="E746" s="14">
        <v>0.51</v>
      </c>
      <c r="F746" s="14">
        <v>13.6</v>
      </c>
      <c r="G746" s="15">
        <f t="shared" si="173"/>
        <v>1932.4583333332776</v>
      </c>
      <c r="H746" s="16">
        <f>H741*7/12+H753*5/12</f>
        <v>3.5258333333333338</v>
      </c>
      <c r="I746" s="15">
        <f t="shared" si="166"/>
        <v>110.22014448529414</v>
      </c>
      <c r="J746" s="15">
        <f t="shared" si="167"/>
        <v>15.250586029411771</v>
      </c>
      <c r="K746" s="17">
        <f t="shared" si="171"/>
        <v>2813.7944920319155</v>
      </c>
      <c r="L746" s="15">
        <f t="shared" si="168"/>
        <v>11.784543750000006</v>
      </c>
      <c r="M746" s="17">
        <f t="shared" si="169"/>
        <v>300.84595197825519</v>
      </c>
      <c r="N746" s="36">
        <f t="shared" si="159"/>
        <v>5.5650593715289665</v>
      </c>
      <c r="O746" s="18"/>
      <c r="P746" s="19">
        <f t="shared" si="160"/>
        <v>7.2376339262945955</v>
      </c>
      <c r="Q746" s="19"/>
      <c r="R746" s="38">
        <f t="shared" si="161"/>
        <v>0.12410976098602763</v>
      </c>
      <c r="S746" s="16">
        <f t="shared" si="170"/>
        <v>1.0055190791717696</v>
      </c>
      <c r="T746" s="16">
        <f t="shared" si="172"/>
        <v>11.601448239162194</v>
      </c>
      <c r="U746" s="22">
        <f t="shared" si="162"/>
        <v>9.7327764672307637E-2</v>
      </c>
      <c r="V746" s="22">
        <f t="shared" si="163"/>
        <v>1.7346825473075311E-2</v>
      </c>
      <c r="W746" s="22">
        <f t="shared" si="164"/>
        <v>7.9980939199232326E-2</v>
      </c>
      <c r="Z746" s="37"/>
      <c r="AA746" s="37"/>
    </row>
    <row r="747" spans="1:27">
      <c r="A747" s="61">
        <f t="shared" si="165"/>
        <v>11901</v>
      </c>
      <c r="B747" s="13">
        <v>1932.07</v>
      </c>
      <c r="C747" s="14">
        <v>5.01</v>
      </c>
      <c r="D747" s="15">
        <v>0.63329999999999997</v>
      </c>
      <c r="E747" s="14">
        <v>0.49330000000000002</v>
      </c>
      <c r="F747" s="14">
        <v>13.6</v>
      </c>
      <c r="G747" s="15">
        <f t="shared" si="173"/>
        <v>1932.5416666666108</v>
      </c>
      <c r="H747" s="16">
        <f>H741*6/12+H753*6/12</f>
        <v>3.4950000000000001</v>
      </c>
      <c r="I747" s="15">
        <f t="shared" si="166"/>
        <v>115.76581213235299</v>
      </c>
      <c r="J747" s="15">
        <f t="shared" si="167"/>
        <v>14.633630503676477</v>
      </c>
      <c r="K747" s="17">
        <f t="shared" si="171"/>
        <v>2986.5007147582564</v>
      </c>
      <c r="L747" s="15">
        <f t="shared" si="168"/>
        <v>11.398657709558828</v>
      </c>
      <c r="M747" s="17">
        <f t="shared" si="169"/>
        <v>294.06004043717525</v>
      </c>
      <c r="N747" s="36">
        <f t="shared" si="159"/>
        <v>5.8387636718512024</v>
      </c>
      <c r="O747" s="18"/>
      <c r="P747" s="19">
        <f t="shared" si="160"/>
        <v>7.6548840141456038</v>
      </c>
      <c r="Q747" s="19"/>
      <c r="R747" s="38">
        <f t="shared" si="161"/>
        <v>0.11540991841757037</v>
      </c>
      <c r="S747" s="16">
        <f t="shared" si="170"/>
        <v>1.0054971293297246</v>
      </c>
      <c r="T747" s="16">
        <f t="shared" si="172"/>
        <v>11.665477550501317</v>
      </c>
      <c r="U747" s="22">
        <f t="shared" si="162"/>
        <v>9.4814718317846713E-2</v>
      </c>
      <c r="V747" s="22">
        <f t="shared" si="163"/>
        <v>1.6366386145706846E-2</v>
      </c>
      <c r="W747" s="22">
        <f t="shared" si="164"/>
        <v>7.8448332172139867E-2</v>
      </c>
      <c r="Z747" s="37"/>
      <c r="AA747" s="37"/>
    </row>
    <row r="748" spans="1:27">
      <c r="A748" s="61">
        <f t="shared" si="165"/>
        <v>11932</v>
      </c>
      <c r="B748" s="13">
        <v>1932.08</v>
      </c>
      <c r="C748" s="14">
        <v>7.53</v>
      </c>
      <c r="D748" s="15">
        <v>0.60670000000000002</v>
      </c>
      <c r="E748" s="14">
        <v>0.47670000000000001</v>
      </c>
      <c r="F748" s="14">
        <v>13.5</v>
      </c>
      <c r="G748" s="15">
        <f t="shared" si="173"/>
        <v>1932.6249999999441</v>
      </c>
      <c r="H748" s="16">
        <f>H741*5/12+H753*7/12</f>
        <v>3.4641666666666668</v>
      </c>
      <c r="I748" s="15">
        <f t="shared" si="166"/>
        <v>175.28417666666675</v>
      </c>
      <c r="J748" s="15">
        <f t="shared" si="167"/>
        <v>14.122830011111116</v>
      </c>
      <c r="K748" s="17">
        <f t="shared" si="171"/>
        <v>4552.3037359122727</v>
      </c>
      <c r="L748" s="15">
        <f t="shared" si="168"/>
        <v>11.09667556666667</v>
      </c>
      <c r="M748" s="17">
        <f t="shared" si="169"/>
        <v>288.19165881930678</v>
      </c>
      <c r="N748" s="36">
        <f t="shared" si="159"/>
        <v>8.8346532051812154</v>
      </c>
      <c r="O748" s="18"/>
      <c r="P748" s="19">
        <f t="shared" si="160"/>
        <v>11.631377927995512</v>
      </c>
      <c r="Q748" s="19"/>
      <c r="R748" s="38">
        <f t="shared" si="161"/>
        <v>5.8089853396922922E-2</v>
      </c>
      <c r="S748" s="16">
        <f t="shared" si="170"/>
        <v>1.0054751870100134</v>
      </c>
      <c r="T748" s="16">
        <f t="shared" si="172"/>
        <v>11.816490146247121</v>
      </c>
      <c r="U748" s="22">
        <f t="shared" si="162"/>
        <v>4.9019876474370783E-2</v>
      </c>
      <c r="V748" s="22">
        <f t="shared" si="163"/>
        <v>1.4643859788938451E-2</v>
      </c>
      <c r="W748" s="22">
        <f t="shared" si="164"/>
        <v>3.4376016685432331E-2</v>
      </c>
      <c r="Z748" s="37"/>
      <c r="AA748" s="37"/>
    </row>
    <row r="749" spans="1:27">
      <c r="A749" s="61">
        <f t="shared" si="165"/>
        <v>11962</v>
      </c>
      <c r="B749" s="13">
        <v>1932.09</v>
      </c>
      <c r="C749" s="14">
        <v>8.26</v>
      </c>
      <c r="D749" s="15">
        <v>0.57999999999999996</v>
      </c>
      <c r="E749" s="14">
        <v>0.46</v>
      </c>
      <c r="F749" s="14">
        <v>13.4</v>
      </c>
      <c r="G749" s="15">
        <f t="shared" si="173"/>
        <v>1932.7083333332773</v>
      </c>
      <c r="H749" s="16">
        <f>H741*4/12+H753*8/12</f>
        <v>3.4333333333333336</v>
      </c>
      <c r="I749" s="15">
        <f t="shared" si="166"/>
        <v>193.71210223880604</v>
      </c>
      <c r="J749" s="15">
        <f t="shared" si="167"/>
        <v>13.602060447761197</v>
      </c>
      <c r="K749" s="17">
        <f t="shared" si="171"/>
        <v>5060.3334698941562</v>
      </c>
      <c r="L749" s="15">
        <f t="shared" si="168"/>
        <v>10.787841044776124</v>
      </c>
      <c r="M749" s="17">
        <f t="shared" si="169"/>
        <v>281.81033851710799</v>
      </c>
      <c r="N749" s="36">
        <f t="shared" si="159"/>
        <v>9.7611685640637127</v>
      </c>
      <c r="O749" s="18"/>
      <c r="P749" s="19">
        <f t="shared" si="160"/>
        <v>12.89350502507267</v>
      </c>
      <c r="Q749" s="19"/>
      <c r="R749" s="38">
        <f t="shared" si="161"/>
        <v>4.6926287026324918E-2</v>
      </c>
      <c r="S749" s="16">
        <f t="shared" si="170"/>
        <v>1.0054532522299842</v>
      </c>
      <c r="T749" s="16">
        <f t="shared" si="172"/>
        <v>11.969853218999802</v>
      </c>
      <c r="U749" s="22">
        <f t="shared" si="162"/>
        <v>3.9679126868178205E-2</v>
      </c>
      <c r="V749" s="22">
        <f t="shared" si="163"/>
        <v>1.3536922209771429E-2</v>
      </c>
      <c r="W749" s="22">
        <f t="shared" si="164"/>
        <v>2.6142204658406776E-2</v>
      </c>
      <c r="Z749" s="37"/>
      <c r="AA749" s="37"/>
    </row>
    <row r="750" spans="1:27">
      <c r="A750" s="61">
        <f t="shared" si="165"/>
        <v>11688</v>
      </c>
      <c r="B750" s="13">
        <v>1932.1</v>
      </c>
      <c r="C750" s="14">
        <v>7.12</v>
      </c>
      <c r="D750" s="15">
        <v>0.55330000000000001</v>
      </c>
      <c r="E750" s="14">
        <v>0.44330000000000003</v>
      </c>
      <c r="F750" s="14">
        <v>13.3</v>
      </c>
      <c r="G750" s="15">
        <f t="shared" si="173"/>
        <v>1932.7916666666106</v>
      </c>
      <c r="H750" s="16">
        <f>H741*3/12+H753*9/12</f>
        <v>3.4024999999999999</v>
      </c>
      <c r="I750" s="15">
        <f t="shared" si="166"/>
        <v>168.23248421052639</v>
      </c>
      <c r="J750" s="15">
        <f t="shared" si="167"/>
        <v>13.073459763157899</v>
      </c>
      <c r="K750" s="17">
        <f t="shared" si="171"/>
        <v>4423.1902197739346</v>
      </c>
      <c r="L750" s="15">
        <f t="shared" si="168"/>
        <v>10.474362394736845</v>
      </c>
      <c r="M750" s="17">
        <f t="shared" si="169"/>
        <v>275.3932899474417</v>
      </c>
      <c r="N750" s="36">
        <f t="shared" si="159"/>
        <v>8.478606607689084</v>
      </c>
      <c r="O750" s="18"/>
      <c r="P750" s="19">
        <f t="shared" si="160"/>
        <v>11.242814157261996</v>
      </c>
      <c r="Q750" s="19"/>
      <c r="R750" s="38">
        <f t="shared" si="161"/>
        <v>6.1411595330276639E-2</v>
      </c>
      <c r="S750" s="16">
        <f t="shared" si="170"/>
        <v>1.0054313250070273</v>
      </c>
      <c r="T750" s="16">
        <f t="shared" si="172"/>
        <v>12.125617530824751</v>
      </c>
      <c r="U750" s="22">
        <f t="shared" si="162"/>
        <v>6.0586935659509678E-2</v>
      </c>
      <c r="V750" s="22">
        <f t="shared" si="163"/>
        <v>1.1208760058187384E-2</v>
      </c>
      <c r="W750" s="22">
        <f t="shared" si="164"/>
        <v>4.9378175601322294E-2</v>
      </c>
      <c r="Z750" s="37"/>
      <c r="AA750" s="37"/>
    </row>
    <row r="751" spans="1:27">
      <c r="A751" s="61">
        <f t="shared" si="165"/>
        <v>12023</v>
      </c>
      <c r="B751" s="13">
        <v>1932.11</v>
      </c>
      <c r="C751" s="14">
        <v>7.05</v>
      </c>
      <c r="D751" s="15">
        <v>0.52669999999999995</v>
      </c>
      <c r="E751" s="14">
        <v>0.42670000000000002</v>
      </c>
      <c r="F751" s="14">
        <v>13.2</v>
      </c>
      <c r="G751" s="15">
        <f t="shared" si="173"/>
        <v>1932.8749999999438</v>
      </c>
      <c r="H751" s="16">
        <f>H741*2/12+H753*10/12</f>
        <v>3.3716666666666666</v>
      </c>
      <c r="I751" s="15">
        <f t="shared" si="166"/>
        <v>167.84047159090917</v>
      </c>
      <c r="J751" s="15">
        <f t="shared" si="167"/>
        <v>12.539230693181823</v>
      </c>
      <c r="K751" s="17">
        <f t="shared" si="171"/>
        <v>4440.3569628213991</v>
      </c>
      <c r="L751" s="15">
        <f t="shared" si="168"/>
        <v>10.158514784090915</v>
      </c>
      <c r="M751" s="17">
        <f t="shared" si="169"/>
        <v>268.75181787743134</v>
      </c>
      <c r="N751" s="36">
        <f t="shared" si="159"/>
        <v>8.4633095671228986</v>
      </c>
      <c r="O751" s="18"/>
      <c r="P751" s="19">
        <f t="shared" si="160"/>
        <v>11.262911076993225</v>
      </c>
      <c r="Q751" s="19"/>
      <c r="R751" s="38">
        <f t="shared" si="161"/>
        <v>6.0612686165571465E-2</v>
      </c>
      <c r="S751" s="16">
        <f t="shared" si="170"/>
        <v>1.0054094053585769</v>
      </c>
      <c r="T751" s="16">
        <f t="shared" si="172"/>
        <v>12.283835364943643</v>
      </c>
      <c r="U751" s="22">
        <f t="shared" si="162"/>
        <v>6.1795471835996318E-2</v>
      </c>
      <c r="V751" s="22">
        <f t="shared" si="163"/>
        <v>9.4959151758744476E-3</v>
      </c>
      <c r="W751" s="22">
        <f t="shared" si="164"/>
        <v>5.2299556660121871E-2</v>
      </c>
      <c r="Z751" s="37"/>
      <c r="AA751" s="37"/>
    </row>
    <row r="752" spans="1:27">
      <c r="A752" s="61">
        <f t="shared" si="165"/>
        <v>12054</v>
      </c>
      <c r="B752" s="13">
        <v>1932.12</v>
      </c>
      <c r="C752" s="14">
        <v>6.82</v>
      </c>
      <c r="D752" s="15">
        <v>0.5</v>
      </c>
      <c r="E752" s="14">
        <v>0.41</v>
      </c>
      <c r="F752" s="14">
        <v>13.1</v>
      </c>
      <c r="G752" s="15">
        <f t="shared" si="173"/>
        <v>1932.9583333332771</v>
      </c>
      <c r="H752" s="16">
        <f>H741*1/12+H753*11/12</f>
        <v>3.3408333333333338</v>
      </c>
      <c r="I752" s="15">
        <f t="shared" si="166"/>
        <v>163.60425114503823</v>
      </c>
      <c r="J752" s="15">
        <f t="shared" si="167"/>
        <v>11.994446564885502</v>
      </c>
      <c r="K752" s="17">
        <f t="shared" si="171"/>
        <v>4354.7278604362009</v>
      </c>
      <c r="L752" s="15">
        <f t="shared" si="168"/>
        <v>9.8354461832061091</v>
      </c>
      <c r="M752" s="17">
        <f t="shared" si="169"/>
        <v>261.79449014352525</v>
      </c>
      <c r="N752" s="36">
        <f t="shared" si="159"/>
        <v>8.2570739991006814</v>
      </c>
      <c r="O752" s="18"/>
      <c r="P752" s="19">
        <f t="shared" si="160"/>
        <v>11.026422344303821</v>
      </c>
      <c r="Q752" s="19"/>
      <c r="R752" s="38">
        <f t="shared" si="161"/>
        <v>6.2551431453469114E-2</v>
      </c>
      <c r="S752" s="16">
        <f t="shared" si="170"/>
        <v>1.0053874933021107</v>
      </c>
      <c r="T752" s="16">
        <f t="shared" si="172"/>
        <v>12.444560583911183</v>
      </c>
      <c r="U752" s="22">
        <f t="shared" si="162"/>
        <v>6.4342065904339441E-2</v>
      </c>
      <c r="V752" s="22">
        <f t="shared" si="163"/>
        <v>7.7860255456307925E-3</v>
      </c>
      <c r="W752" s="22">
        <f t="shared" si="164"/>
        <v>5.6556040358708648E-2</v>
      </c>
      <c r="Z752" s="37"/>
      <c r="AA752" s="37"/>
    </row>
    <row r="753" spans="1:27">
      <c r="A753" s="61">
        <f t="shared" si="165"/>
        <v>12085</v>
      </c>
      <c r="B753" s="13">
        <v>1933.01</v>
      </c>
      <c r="C753" s="14">
        <v>7.09</v>
      </c>
      <c r="D753" s="15">
        <v>0.495</v>
      </c>
      <c r="E753" s="14">
        <v>0.41249999999999998</v>
      </c>
      <c r="F753" s="14">
        <v>12.9</v>
      </c>
      <c r="G753" s="15">
        <f t="shared" si="173"/>
        <v>1933.0416666666104</v>
      </c>
      <c r="H753" s="16">
        <v>3.31</v>
      </c>
      <c r="I753" s="15">
        <f t="shared" si="166"/>
        <v>172.71817093023262</v>
      </c>
      <c r="J753" s="15">
        <f t="shared" si="167"/>
        <v>12.058602906976748</v>
      </c>
      <c r="K753" s="17">
        <f t="shared" si="171"/>
        <v>4624.0645958880305</v>
      </c>
      <c r="L753" s="15">
        <f t="shared" si="168"/>
        <v>10.048835755813956</v>
      </c>
      <c r="M753" s="17">
        <f t="shared" si="169"/>
        <v>269.0305565308621</v>
      </c>
      <c r="N753" s="36">
        <f t="shared" si="159"/>
        <v>8.7280461628135289</v>
      </c>
      <c r="O753" s="18"/>
      <c r="P753" s="19">
        <f t="shared" si="160"/>
        <v>11.691967993175696</v>
      </c>
      <c r="Q753" s="19"/>
      <c r="R753" s="38">
        <f t="shared" si="161"/>
        <v>5.5403850574037315E-2</v>
      </c>
      <c r="S753" s="16">
        <f t="shared" si="170"/>
        <v>1.0040962469810495</v>
      </c>
      <c r="T753" s="16">
        <f t="shared" si="172"/>
        <v>12.705583951645876</v>
      </c>
      <c r="U753" s="22">
        <f t="shared" si="162"/>
        <v>6.4661307998725492E-2</v>
      </c>
      <c r="V753" s="22">
        <f t="shared" si="163"/>
        <v>5.8956312347697715E-3</v>
      </c>
      <c r="W753" s="22">
        <f t="shared" si="164"/>
        <v>5.8765676763955721E-2</v>
      </c>
      <c r="Z753" s="37"/>
      <c r="AA753" s="37"/>
    </row>
    <row r="754" spans="1:27">
      <c r="A754" s="61">
        <f t="shared" si="165"/>
        <v>12113</v>
      </c>
      <c r="B754" s="13">
        <v>1933.02</v>
      </c>
      <c r="C754" s="14">
        <v>6.25</v>
      </c>
      <c r="D754" s="15">
        <v>0.49</v>
      </c>
      <c r="E754" s="14">
        <v>0.41499999999999998</v>
      </c>
      <c r="F754" s="14">
        <v>12.7</v>
      </c>
      <c r="G754" s="15">
        <f t="shared" si="173"/>
        <v>1933.1249999999436</v>
      </c>
      <c r="H754" s="16">
        <f>H753*11/12+H765*1/12</f>
        <v>3.2941666666666674</v>
      </c>
      <c r="I754" s="15">
        <f t="shared" si="166"/>
        <v>154.65280511811031</v>
      </c>
      <c r="J754" s="15">
        <f t="shared" si="167"/>
        <v>12.124779921259847</v>
      </c>
      <c r="K754" s="17">
        <f t="shared" si="171"/>
        <v>4167.4637014466034</v>
      </c>
      <c r="L754" s="15">
        <f t="shared" si="168"/>
        <v>10.268946259842524</v>
      </c>
      <c r="M754" s="17">
        <f t="shared" si="169"/>
        <v>276.71958977605448</v>
      </c>
      <c r="N754" s="36">
        <f t="shared" si="159"/>
        <v>7.826051751316597</v>
      </c>
      <c r="O754" s="18"/>
      <c r="P754" s="19">
        <f t="shared" si="160"/>
        <v>10.523079525637071</v>
      </c>
      <c r="Q754" s="19"/>
      <c r="R754" s="38">
        <f t="shared" si="161"/>
        <v>6.7246747628507492E-2</v>
      </c>
      <c r="S754" s="16">
        <f t="shared" si="170"/>
        <v>1.0040840524872445</v>
      </c>
      <c r="T754" s="16">
        <f t="shared" si="172"/>
        <v>12.958536707401464</v>
      </c>
      <c r="U754" s="22">
        <f t="shared" si="162"/>
        <v>8.2516736198060769E-2</v>
      </c>
      <c r="V754" s="22">
        <f t="shared" si="163"/>
        <v>4.1137524297429895E-3</v>
      </c>
      <c r="W754" s="22">
        <f t="shared" si="164"/>
        <v>7.840298376831778E-2</v>
      </c>
      <c r="Z754" s="37"/>
      <c r="AA754" s="37"/>
    </row>
    <row r="755" spans="1:27">
      <c r="A755" s="61">
        <f t="shared" si="165"/>
        <v>12144</v>
      </c>
      <c r="B755" s="13">
        <v>1933.03</v>
      </c>
      <c r="C755" s="14">
        <v>6.23</v>
      </c>
      <c r="D755" s="15">
        <v>0.48499999999999999</v>
      </c>
      <c r="E755" s="14">
        <v>0.41749999999999998</v>
      </c>
      <c r="F755" s="14">
        <v>12.6</v>
      </c>
      <c r="G755" s="15">
        <f t="shared" si="173"/>
        <v>1933.2083333332769</v>
      </c>
      <c r="H755" s="16">
        <f>H753*10/12+H765*2/12</f>
        <v>3.2783333333333333</v>
      </c>
      <c r="I755" s="15">
        <f t="shared" si="166"/>
        <v>155.38139166666673</v>
      </c>
      <c r="J755" s="15">
        <f t="shared" si="167"/>
        <v>12.096304166666672</v>
      </c>
      <c r="K755" s="17">
        <f t="shared" si="171"/>
        <v>4214.2605703015251</v>
      </c>
      <c r="L755" s="15">
        <f t="shared" si="168"/>
        <v>10.412797916666669</v>
      </c>
      <c r="M755" s="17">
        <f t="shared" si="169"/>
        <v>282.41633837895449</v>
      </c>
      <c r="N755" s="36">
        <f t="shared" si="159"/>
        <v>7.874681322943168</v>
      </c>
      <c r="O755" s="18"/>
      <c r="P755" s="19">
        <f t="shared" si="160"/>
        <v>10.626790503904573</v>
      </c>
      <c r="Q755" s="19"/>
      <c r="R755" s="38">
        <f t="shared" si="161"/>
        <v>6.5847590379326276E-2</v>
      </c>
      <c r="S755" s="16">
        <f t="shared" si="170"/>
        <v>1.0040718590262971</v>
      </c>
      <c r="T755" s="16">
        <f t="shared" si="172"/>
        <v>13.114725607436442</v>
      </c>
      <c r="U755" s="22">
        <f t="shared" si="162"/>
        <v>8.3664740445822394E-2</v>
      </c>
      <c r="V755" s="22">
        <f t="shared" si="163"/>
        <v>1.346936196712667E-3</v>
      </c>
      <c r="W755" s="22">
        <f t="shared" si="164"/>
        <v>8.2317804249109727E-2</v>
      </c>
      <c r="Z755" s="37"/>
      <c r="AA755" s="37"/>
    </row>
    <row r="756" spans="1:27">
      <c r="A756" s="61">
        <f t="shared" si="165"/>
        <v>12174</v>
      </c>
      <c r="B756" s="13">
        <v>1933.04</v>
      </c>
      <c r="C756" s="14">
        <v>6.89</v>
      </c>
      <c r="D756" s="15">
        <v>0.48</v>
      </c>
      <c r="E756" s="14">
        <v>0.42</v>
      </c>
      <c r="F756" s="14">
        <v>12.6</v>
      </c>
      <c r="G756" s="15">
        <f t="shared" si="173"/>
        <v>1933.2916666666101</v>
      </c>
      <c r="H756" s="16">
        <f>H753*9/12+H765*3/12</f>
        <v>3.2624999999999997</v>
      </c>
      <c r="I756" s="15">
        <f t="shared" si="166"/>
        <v>171.84234166666673</v>
      </c>
      <c r="J756" s="15">
        <f t="shared" si="167"/>
        <v>11.971600000000006</v>
      </c>
      <c r="K756" s="17">
        <f t="shared" si="171"/>
        <v>4687.7729939309102</v>
      </c>
      <c r="L756" s="15">
        <f t="shared" si="168"/>
        <v>10.475150000000005</v>
      </c>
      <c r="M756" s="17">
        <f t="shared" si="169"/>
        <v>285.75684433250836</v>
      </c>
      <c r="N756" s="36">
        <f t="shared" si="159"/>
        <v>8.7231016460681126</v>
      </c>
      <c r="O756" s="18"/>
      <c r="P756" s="19">
        <f t="shared" si="160"/>
        <v>11.805335595835276</v>
      </c>
      <c r="Q756" s="19"/>
      <c r="R756" s="38">
        <f t="shared" si="161"/>
        <v>5.3078308378454654E-2</v>
      </c>
      <c r="S756" s="16">
        <f t="shared" si="170"/>
        <v>1.0040596665994306</v>
      </c>
      <c r="T756" s="16">
        <f t="shared" si="172"/>
        <v>13.168126921278493</v>
      </c>
      <c r="U756" s="22">
        <f t="shared" si="162"/>
        <v>7.4935571651532307E-2</v>
      </c>
      <c r="V756" s="22">
        <f t="shared" si="163"/>
        <v>-1.7958247594429544E-5</v>
      </c>
      <c r="W756" s="22">
        <f t="shared" si="164"/>
        <v>7.4953529899126736E-2</v>
      </c>
      <c r="Z756" s="37"/>
      <c r="AA756" s="37"/>
    </row>
    <row r="757" spans="1:27">
      <c r="A757" s="61">
        <f t="shared" si="165"/>
        <v>12205</v>
      </c>
      <c r="B757" s="13">
        <v>1933.05</v>
      </c>
      <c r="C757" s="14">
        <v>8.8699999999999992</v>
      </c>
      <c r="D757" s="15">
        <v>0.47499999999999998</v>
      </c>
      <c r="E757" s="14">
        <v>0.42249999999999999</v>
      </c>
      <c r="F757" s="14">
        <v>12.6</v>
      </c>
      <c r="G757" s="15">
        <f t="shared" si="173"/>
        <v>1933.3749999999434</v>
      </c>
      <c r="H757" s="16">
        <f>H753*8/12+H765*4/12</f>
        <v>3.2466666666666666</v>
      </c>
      <c r="I757" s="15">
        <f t="shared" si="166"/>
        <v>221.22519166666675</v>
      </c>
      <c r="J757" s="15">
        <f t="shared" si="167"/>
        <v>11.846895833333337</v>
      </c>
      <c r="K757" s="17">
        <f t="shared" si="171"/>
        <v>6061.8438515496282</v>
      </c>
      <c r="L757" s="15">
        <f t="shared" si="168"/>
        <v>10.537502083333338</v>
      </c>
      <c r="M757" s="17">
        <f t="shared" si="169"/>
        <v>288.74058932127599</v>
      </c>
      <c r="N757" s="36">
        <f t="shared" si="159"/>
        <v>11.249651251932445</v>
      </c>
      <c r="O757" s="18"/>
      <c r="P757" s="19">
        <f t="shared" si="160"/>
        <v>15.246808142532849</v>
      </c>
      <c r="Q757" s="19"/>
      <c r="R757" s="38">
        <f t="shared" si="161"/>
        <v>2.749016316258681E-2</v>
      </c>
      <c r="S757" s="16">
        <f t="shared" si="170"/>
        <v>1.0040474752078703</v>
      </c>
      <c r="T757" s="16">
        <f t="shared" si="172"/>
        <v>13.221585126317869</v>
      </c>
      <c r="U757" s="22">
        <f t="shared" si="162"/>
        <v>5.1536946445796428E-2</v>
      </c>
      <c r="V757" s="22">
        <f t="shared" si="163"/>
        <v>-7.9732999982817798E-4</v>
      </c>
      <c r="W757" s="22">
        <f t="shared" si="164"/>
        <v>5.2334276445624606E-2</v>
      </c>
      <c r="Z757" s="37"/>
      <c r="AA757" s="37"/>
    </row>
    <row r="758" spans="1:27">
      <c r="A758" s="61">
        <f t="shared" si="165"/>
        <v>12235</v>
      </c>
      <c r="B758" s="13">
        <v>1933.06</v>
      </c>
      <c r="C758" s="14">
        <v>10.39</v>
      </c>
      <c r="D758" s="15">
        <v>0.47</v>
      </c>
      <c r="E758" s="14">
        <v>0.42499999999999999</v>
      </c>
      <c r="F758" s="14">
        <v>12.7</v>
      </c>
      <c r="G758" s="15">
        <f t="shared" si="173"/>
        <v>1933.4583333332766</v>
      </c>
      <c r="H758" s="16">
        <f>H753*7/12+H765*5/12</f>
        <v>3.2308333333333334</v>
      </c>
      <c r="I758" s="15">
        <f t="shared" si="166"/>
        <v>257.09482322834657</v>
      </c>
      <c r="J758" s="15">
        <f t="shared" si="167"/>
        <v>11.629890944881895</v>
      </c>
      <c r="K758" s="17">
        <f t="shared" si="171"/>
        <v>7071.2722343075211</v>
      </c>
      <c r="L758" s="15">
        <f t="shared" si="168"/>
        <v>10.516390748031499</v>
      </c>
      <c r="M758" s="17">
        <f t="shared" si="169"/>
        <v>289.24838302027871</v>
      </c>
      <c r="N758" s="36">
        <f t="shared" si="159"/>
        <v>13.098875517269519</v>
      </c>
      <c r="O758" s="18"/>
      <c r="P758" s="19">
        <f t="shared" si="160"/>
        <v>17.765664123579935</v>
      </c>
      <c r="Q758" s="19"/>
      <c r="R758" s="38">
        <f t="shared" si="161"/>
        <v>1.5294045467209839E-2</v>
      </c>
      <c r="S758" s="16">
        <f t="shared" si="170"/>
        <v>1.0040352848528435</v>
      </c>
      <c r="T758" s="16">
        <f t="shared" si="172"/>
        <v>13.170570824448809</v>
      </c>
      <c r="U758" s="22">
        <f t="shared" si="162"/>
        <v>3.769976604681613E-2</v>
      </c>
      <c r="V758" s="22">
        <f t="shared" si="163"/>
        <v>-2.1244585716229114E-4</v>
      </c>
      <c r="W758" s="22">
        <f t="shared" si="164"/>
        <v>3.7912211903978421E-2</v>
      </c>
      <c r="Z758" s="37"/>
      <c r="AA758" s="37"/>
    </row>
    <row r="759" spans="1:27">
      <c r="A759" s="61">
        <f t="shared" si="165"/>
        <v>12266</v>
      </c>
      <c r="B759" s="13">
        <v>1933.07</v>
      </c>
      <c r="C759" s="14">
        <v>11.23</v>
      </c>
      <c r="D759" s="15">
        <v>0.46500000000000002</v>
      </c>
      <c r="E759" s="14">
        <v>0.42749999999999999</v>
      </c>
      <c r="F759" s="14">
        <v>13.1</v>
      </c>
      <c r="G759" s="15">
        <f t="shared" si="173"/>
        <v>1933.5416666666099</v>
      </c>
      <c r="H759" s="16">
        <f>H753*6/12+H765*6/12</f>
        <v>3.2149999999999999</v>
      </c>
      <c r="I759" s="15">
        <f t="shared" si="166"/>
        <v>269.39526984732834</v>
      </c>
      <c r="J759" s="15">
        <f t="shared" si="167"/>
        <v>11.154835305343516</v>
      </c>
      <c r="K759" s="17">
        <f t="shared" si="171"/>
        <v>7435.1576102791259</v>
      </c>
      <c r="L759" s="15">
        <f t="shared" si="168"/>
        <v>10.255251812977104</v>
      </c>
      <c r="M759" s="17">
        <f t="shared" si="169"/>
        <v>283.03916993716177</v>
      </c>
      <c r="N759" s="36">
        <f t="shared" si="159"/>
        <v>13.754304493874534</v>
      </c>
      <c r="O759" s="18"/>
      <c r="P759" s="19">
        <f t="shared" si="160"/>
        <v>18.661295964763035</v>
      </c>
      <c r="Q759" s="19"/>
      <c r="R759" s="38">
        <f t="shared" si="161"/>
        <v>1.3692183456504525E-2</v>
      </c>
      <c r="S759" s="16">
        <f t="shared" si="170"/>
        <v>1.0040230955355782</v>
      </c>
      <c r="T759" s="16">
        <f t="shared" si="172"/>
        <v>12.819940185754209</v>
      </c>
      <c r="U759" s="22">
        <f t="shared" si="162"/>
        <v>3.5626183953910706E-2</v>
      </c>
      <c r="V759" s="22">
        <f t="shared" si="163"/>
        <v>3.2628797449480995E-3</v>
      </c>
      <c r="W759" s="22">
        <f t="shared" si="164"/>
        <v>3.2363304208962607E-2</v>
      </c>
      <c r="Z759" s="37"/>
      <c r="AA759" s="37"/>
    </row>
    <row r="760" spans="1:27">
      <c r="A760" s="61">
        <f t="shared" si="165"/>
        <v>12297</v>
      </c>
      <c r="B760" s="13">
        <v>1933.08</v>
      </c>
      <c r="C760" s="14">
        <v>10.67</v>
      </c>
      <c r="D760" s="15">
        <v>0.46</v>
      </c>
      <c r="E760" s="14">
        <v>0.43</v>
      </c>
      <c r="F760" s="14">
        <v>13.2</v>
      </c>
      <c r="G760" s="15">
        <f t="shared" si="173"/>
        <v>1933.6249999999432</v>
      </c>
      <c r="H760" s="16">
        <f>H753*5/12+H765*7/12</f>
        <v>3.1991666666666667</v>
      </c>
      <c r="I760" s="15">
        <f t="shared" si="166"/>
        <v>254.02238750000012</v>
      </c>
      <c r="J760" s="15">
        <f t="shared" si="167"/>
        <v>10.951293181818187</v>
      </c>
      <c r="K760" s="17">
        <f t="shared" si="171"/>
        <v>7036.0621819617418</v>
      </c>
      <c r="L760" s="15">
        <f t="shared" si="168"/>
        <v>10.237078409090914</v>
      </c>
      <c r="M760" s="17">
        <f t="shared" si="169"/>
        <v>283.55264650829889</v>
      </c>
      <c r="N760" s="36">
        <f t="shared" si="159"/>
        <v>12.999527050367742</v>
      </c>
      <c r="O760" s="18"/>
      <c r="P760" s="19">
        <f t="shared" si="160"/>
        <v>17.646361139482401</v>
      </c>
      <c r="Q760" s="19"/>
      <c r="R760" s="38">
        <f t="shared" si="161"/>
        <v>1.9380219800860868E-2</v>
      </c>
      <c r="S760" s="16">
        <f t="shared" si="170"/>
        <v>1.0040109072573054</v>
      </c>
      <c r="T760" s="16">
        <f t="shared" si="172"/>
        <v>12.774004544807035</v>
      </c>
      <c r="U760" s="22">
        <f t="shared" si="162"/>
        <v>3.7129647950889799E-2</v>
      </c>
      <c r="V760" s="22">
        <f t="shared" si="163"/>
        <v>4.4012848661523218E-3</v>
      </c>
      <c r="W760" s="22">
        <f t="shared" si="164"/>
        <v>3.2728363084737477E-2</v>
      </c>
      <c r="Z760" s="37"/>
      <c r="AA760" s="37"/>
    </row>
    <row r="761" spans="1:27">
      <c r="A761" s="61">
        <f t="shared" si="165"/>
        <v>12327</v>
      </c>
      <c r="B761" s="13">
        <v>1933.09</v>
      </c>
      <c r="C761" s="14">
        <v>10.58</v>
      </c>
      <c r="D761" s="15">
        <v>0.45500000000000002</v>
      </c>
      <c r="E761" s="14">
        <v>0.4325</v>
      </c>
      <c r="F761" s="14">
        <v>13.2</v>
      </c>
      <c r="G761" s="15">
        <f t="shared" si="173"/>
        <v>1933.7083333332764</v>
      </c>
      <c r="H761" s="16">
        <f>H753*4/12+H765*8/12</f>
        <v>3.1833333333333336</v>
      </c>
      <c r="I761" s="15">
        <f t="shared" si="166"/>
        <v>251.8797431818183</v>
      </c>
      <c r="J761" s="15">
        <f t="shared" si="167"/>
        <v>10.83225738636364</v>
      </c>
      <c r="K761" s="17">
        <f t="shared" si="171"/>
        <v>7001.7171424137405</v>
      </c>
      <c r="L761" s="15">
        <f t="shared" si="168"/>
        <v>10.296596306818186</v>
      </c>
      <c r="M761" s="17">
        <f t="shared" si="169"/>
        <v>286.22331418657302</v>
      </c>
      <c r="N761" s="36">
        <f t="shared" si="159"/>
        <v>12.922920614885994</v>
      </c>
      <c r="O761" s="18"/>
      <c r="P761" s="19">
        <f t="shared" si="160"/>
        <v>17.550453640523504</v>
      </c>
      <c r="Q761" s="19"/>
      <c r="R761" s="38">
        <f t="shared" si="161"/>
        <v>1.9426539845217056E-2</v>
      </c>
      <c r="S761" s="16">
        <f t="shared" si="170"/>
        <v>1.0039987200192555</v>
      </c>
      <c r="T761" s="16">
        <f t="shared" si="172"/>
        <v>12.825239892340653</v>
      </c>
      <c r="U761" s="22">
        <f t="shared" si="162"/>
        <v>3.9659400079868457E-2</v>
      </c>
      <c r="V761" s="22">
        <f t="shared" si="163"/>
        <v>3.6203071778433404E-3</v>
      </c>
      <c r="W761" s="22">
        <f t="shared" si="164"/>
        <v>3.6039092902025116E-2</v>
      </c>
      <c r="Z761" s="37"/>
      <c r="AA761" s="37"/>
    </row>
    <row r="762" spans="1:27">
      <c r="A762" s="61">
        <f t="shared" si="165"/>
        <v>12054</v>
      </c>
      <c r="B762" s="13">
        <v>1933.1</v>
      </c>
      <c r="C762" s="14">
        <v>9.5500000000000007</v>
      </c>
      <c r="D762" s="15">
        <v>0.45</v>
      </c>
      <c r="E762" s="14">
        <v>0.435</v>
      </c>
      <c r="F762" s="14">
        <v>13.2</v>
      </c>
      <c r="G762" s="15">
        <f t="shared" si="173"/>
        <v>1933.7916666666097</v>
      </c>
      <c r="H762" s="16">
        <f>H753*3/12+H765*9/12</f>
        <v>3.1675000000000004</v>
      </c>
      <c r="I762" s="15">
        <f t="shared" si="166"/>
        <v>227.35836931818193</v>
      </c>
      <c r="J762" s="15">
        <f t="shared" si="167"/>
        <v>10.713221590909095</v>
      </c>
      <c r="K762" s="17">
        <f t="shared" si="171"/>
        <v>6344.8925428064022</v>
      </c>
      <c r="L762" s="15">
        <f t="shared" si="168"/>
        <v>10.35611420454546</v>
      </c>
      <c r="M762" s="17">
        <f t="shared" si="169"/>
        <v>289.00819435819739</v>
      </c>
      <c r="N762" s="36">
        <f t="shared" si="159"/>
        <v>11.696253568143698</v>
      </c>
      <c r="O762" s="18"/>
      <c r="P762" s="19">
        <f t="shared" si="160"/>
        <v>15.89662555960169</v>
      </c>
      <c r="Q762" s="19"/>
      <c r="R762" s="38">
        <f t="shared" si="161"/>
        <v>2.7136042354103711E-2</v>
      </c>
      <c r="S762" s="16">
        <f t="shared" si="170"/>
        <v>1.0039865338226626</v>
      </c>
      <c r="T762" s="16">
        <f t="shared" si="172"/>
        <v>12.876524435849911</v>
      </c>
      <c r="U762" s="22">
        <f t="shared" si="162"/>
        <v>4.942704143210519E-2</v>
      </c>
      <c r="V762" s="22">
        <f t="shared" si="163"/>
        <v>3.4193985238579749E-3</v>
      </c>
      <c r="W762" s="22">
        <f t="shared" si="164"/>
        <v>4.6007642908247215E-2</v>
      </c>
      <c r="Z762" s="37"/>
      <c r="AA762" s="37"/>
    </row>
    <row r="763" spans="1:27">
      <c r="A763" s="61">
        <f t="shared" si="165"/>
        <v>12388</v>
      </c>
      <c r="B763" s="13">
        <v>1933.11</v>
      </c>
      <c r="C763" s="14">
        <v>9.7799999999999994</v>
      </c>
      <c r="D763" s="15">
        <v>0.44500000000000001</v>
      </c>
      <c r="E763" s="14">
        <v>0.4375</v>
      </c>
      <c r="F763" s="14">
        <v>13.2</v>
      </c>
      <c r="G763" s="15">
        <f t="shared" si="173"/>
        <v>1933.8749999999429</v>
      </c>
      <c r="H763" s="16">
        <f>H753*2/12+H765*10/12</f>
        <v>3.1516666666666668</v>
      </c>
      <c r="I763" s="15">
        <f t="shared" si="166"/>
        <v>232.83401590909099</v>
      </c>
      <c r="J763" s="15">
        <f t="shared" si="167"/>
        <v>10.594185795454552</v>
      </c>
      <c r="K763" s="17">
        <f t="shared" si="171"/>
        <v>6522.3391448979773</v>
      </c>
      <c r="L763" s="15">
        <f t="shared" si="168"/>
        <v>10.415632102272733</v>
      </c>
      <c r="M763" s="17">
        <f t="shared" si="169"/>
        <v>291.77130632851384</v>
      </c>
      <c r="N763" s="36">
        <f t="shared" si="159"/>
        <v>12.011766193389938</v>
      </c>
      <c r="O763" s="18"/>
      <c r="P763" s="19">
        <f t="shared" si="160"/>
        <v>16.334983881493528</v>
      </c>
      <c r="Q763" s="19"/>
      <c r="R763" s="38">
        <f t="shared" si="161"/>
        <v>2.5048616954833264E-2</v>
      </c>
      <c r="S763" s="16">
        <f t="shared" si="170"/>
        <v>1.0039743486687611</v>
      </c>
      <c r="T763" s="16">
        <f t="shared" si="172"/>
        <v>12.927857136031767</v>
      </c>
      <c r="U763" s="22">
        <f t="shared" si="162"/>
        <v>4.2051162884508386E-2</v>
      </c>
      <c r="V763" s="22">
        <f t="shared" si="163"/>
        <v>3.2198175913822347E-3</v>
      </c>
      <c r="W763" s="22">
        <f t="shared" si="164"/>
        <v>3.8831345293126152E-2</v>
      </c>
      <c r="Z763" s="37"/>
      <c r="AA763" s="37"/>
    </row>
    <row r="764" spans="1:27">
      <c r="A764" s="61">
        <f t="shared" si="165"/>
        <v>12419</v>
      </c>
      <c r="B764" s="13">
        <v>1933.12</v>
      </c>
      <c r="C764" s="14">
        <v>9.9700000000000006</v>
      </c>
      <c r="D764" s="15">
        <v>0.44</v>
      </c>
      <c r="E764" s="14">
        <v>0.44</v>
      </c>
      <c r="F764" s="14">
        <v>13.2</v>
      </c>
      <c r="G764" s="15">
        <f t="shared" si="173"/>
        <v>1933.9583333332762</v>
      </c>
      <c r="H764" s="16">
        <f>H753*1/12+H765*11/12</f>
        <v>3.1358333333333333</v>
      </c>
      <c r="I764" s="15">
        <f t="shared" si="166"/>
        <v>237.35737613636377</v>
      </c>
      <c r="J764" s="15">
        <f t="shared" si="167"/>
        <v>10.475150000000003</v>
      </c>
      <c r="K764" s="17">
        <f t="shared" si="171"/>
        <v>6673.5044693196087</v>
      </c>
      <c r="L764" s="15">
        <f t="shared" si="168"/>
        <v>10.475150000000003</v>
      </c>
      <c r="M764" s="17">
        <f t="shared" si="169"/>
        <v>294.51774989976195</v>
      </c>
      <c r="N764" s="36">
        <f t="shared" si="159"/>
        <v>12.281801622601115</v>
      </c>
      <c r="O764" s="18"/>
      <c r="P764" s="19">
        <f t="shared" si="160"/>
        <v>16.709206885291206</v>
      </c>
      <c r="Q764" s="19"/>
      <c r="R764" s="38">
        <f t="shared" si="161"/>
        <v>2.3376525873983547E-2</v>
      </c>
      <c r="S764" s="16">
        <f t="shared" si="170"/>
        <v>1.0039621645587875</v>
      </c>
      <c r="T764" s="16">
        <f t="shared" si="172"/>
        <v>12.979236947830289</v>
      </c>
      <c r="U764" s="22">
        <f t="shared" si="162"/>
        <v>4.1494697632946886E-2</v>
      </c>
      <c r="V764" s="22">
        <f t="shared" si="163"/>
        <v>3.0215635146513264E-3</v>
      </c>
      <c r="W764" s="22">
        <f t="shared" si="164"/>
        <v>3.847313411829556E-2</v>
      </c>
      <c r="Z764" s="37"/>
      <c r="AA764" s="37"/>
    </row>
    <row r="765" spans="1:27">
      <c r="A765" s="61">
        <f t="shared" si="165"/>
        <v>12450</v>
      </c>
      <c r="B765" s="13">
        <v>1934.01</v>
      </c>
      <c r="C765" s="14">
        <v>10.54</v>
      </c>
      <c r="D765" s="15">
        <v>0.44080000000000003</v>
      </c>
      <c r="E765" s="14">
        <v>0.44419999999999998</v>
      </c>
      <c r="F765" s="14">
        <v>13.2</v>
      </c>
      <c r="G765" s="15">
        <f t="shared" si="173"/>
        <v>1934.0416666666094</v>
      </c>
      <c r="H765" s="16">
        <v>3.12</v>
      </c>
      <c r="I765" s="15">
        <f t="shared" si="166"/>
        <v>250.92745681818192</v>
      </c>
      <c r="J765" s="15">
        <f t="shared" si="167"/>
        <v>10.494195727272734</v>
      </c>
      <c r="K765" s="17">
        <f t="shared" si="171"/>
        <v>7079.6265968707794</v>
      </c>
      <c r="L765" s="15">
        <f t="shared" si="168"/>
        <v>10.575140068181824</v>
      </c>
      <c r="M765" s="17">
        <f t="shared" si="169"/>
        <v>298.36528788709683</v>
      </c>
      <c r="N765" s="36">
        <f t="shared" si="159"/>
        <v>13.025119828332381</v>
      </c>
      <c r="O765" s="18"/>
      <c r="P765" s="19">
        <f t="shared" si="160"/>
        <v>17.723577324689661</v>
      </c>
      <c r="Q765" s="19"/>
      <c r="R765" s="38">
        <f t="shared" si="161"/>
        <v>1.8888305469469721E-2</v>
      </c>
      <c r="S765" s="16">
        <f t="shared" si="170"/>
        <v>1.0049460002047168</v>
      </c>
      <c r="T765" s="16">
        <f t="shared" si="172"/>
        <v>13.030662820465087</v>
      </c>
      <c r="U765" s="22">
        <f t="shared" si="162"/>
        <v>3.9096748092132705E-2</v>
      </c>
      <c r="V765" s="22">
        <f t="shared" si="163"/>
        <v>2.8246354331062928E-3</v>
      </c>
      <c r="W765" s="22">
        <f t="shared" si="164"/>
        <v>3.6272112659026412E-2</v>
      </c>
      <c r="Z765" s="37"/>
      <c r="AA765" s="37"/>
    </row>
    <row r="766" spans="1:27">
      <c r="A766" s="61">
        <f t="shared" si="165"/>
        <v>12478</v>
      </c>
      <c r="B766" s="13">
        <v>1934.02</v>
      </c>
      <c r="C766" s="14">
        <v>11.32</v>
      </c>
      <c r="D766" s="15">
        <v>0.44169999999999998</v>
      </c>
      <c r="E766" s="14">
        <v>0.44829999999999998</v>
      </c>
      <c r="F766" s="14">
        <v>13.3</v>
      </c>
      <c r="G766" s="15">
        <f t="shared" si="173"/>
        <v>1934.1249999999427</v>
      </c>
      <c r="H766" s="16">
        <f>H765*11/12+H777*1/12</f>
        <v>3.0924999999999998</v>
      </c>
      <c r="I766" s="15">
        <f t="shared" si="166"/>
        <v>267.47074736842114</v>
      </c>
      <c r="J766" s="15">
        <f t="shared" si="167"/>
        <v>10.436557342105266</v>
      </c>
      <c r="K766" s="17">
        <f t="shared" si="171"/>
        <v>7570.9142599295255</v>
      </c>
      <c r="L766" s="15">
        <f t="shared" si="168"/>
        <v>10.59250318421053</v>
      </c>
      <c r="M766" s="17">
        <f t="shared" si="169"/>
        <v>299.82693133625497</v>
      </c>
      <c r="N766" s="36">
        <f t="shared" si="159"/>
        <v>13.926922904274292</v>
      </c>
      <c r="O766" s="18"/>
      <c r="P766" s="19">
        <f t="shared" si="160"/>
        <v>18.949402441246857</v>
      </c>
      <c r="Q766" s="19"/>
      <c r="R766" s="38">
        <f t="shared" si="161"/>
        <v>1.5491638140697567E-2</v>
      </c>
      <c r="S766" s="16">
        <f t="shared" si="170"/>
        <v>1.0049261411367563</v>
      </c>
      <c r="T766" s="16">
        <f t="shared" si="172"/>
        <v>12.996652989101028</v>
      </c>
      <c r="U766" s="22">
        <f t="shared" si="162"/>
        <v>3.1899028624557291E-2</v>
      </c>
      <c r="V766" s="22">
        <f t="shared" si="163"/>
        <v>3.3744785010205725E-3</v>
      </c>
      <c r="W766" s="22">
        <f t="shared" si="164"/>
        <v>2.8524550123536718E-2</v>
      </c>
      <c r="Z766" s="37"/>
      <c r="AA766" s="37"/>
    </row>
    <row r="767" spans="1:27">
      <c r="A767" s="61">
        <f t="shared" si="165"/>
        <v>12509</v>
      </c>
      <c r="B767" s="13">
        <v>1934.03</v>
      </c>
      <c r="C767" s="14">
        <v>10.74</v>
      </c>
      <c r="D767" s="15">
        <v>0.4425</v>
      </c>
      <c r="E767" s="14">
        <v>0.45250000000000001</v>
      </c>
      <c r="F767" s="14">
        <v>13.3</v>
      </c>
      <c r="G767" s="15">
        <f t="shared" si="173"/>
        <v>1934.208333333276</v>
      </c>
      <c r="H767" s="16">
        <f>H765*10/12+H777*2/12</f>
        <v>3.0649999999999999</v>
      </c>
      <c r="I767" s="15">
        <f t="shared" si="166"/>
        <v>253.7664157894738</v>
      </c>
      <c r="J767" s="15">
        <f t="shared" si="167"/>
        <v>10.455459868421055</v>
      </c>
      <c r="K767" s="17">
        <f t="shared" si="171"/>
        <v>7207.6675454927572</v>
      </c>
      <c r="L767" s="15">
        <f t="shared" si="168"/>
        <v>10.691741447368425</v>
      </c>
      <c r="M767" s="17">
        <f t="shared" si="169"/>
        <v>303.67500599026749</v>
      </c>
      <c r="N767" s="36">
        <f t="shared" si="159"/>
        <v>13.254537629740085</v>
      </c>
      <c r="O767" s="18"/>
      <c r="P767" s="19">
        <f t="shared" si="160"/>
        <v>18.036493561971557</v>
      </c>
      <c r="Q767" s="19"/>
      <c r="R767" s="38">
        <f t="shared" si="161"/>
        <v>1.9977583686114603E-2</v>
      </c>
      <c r="S767" s="16">
        <f t="shared" si="170"/>
        <v>1.0049062875674284</v>
      </c>
      <c r="T767" s="16">
        <f t="shared" si="172"/>
        <v>13.060676336030784</v>
      </c>
      <c r="U767" s="22">
        <f t="shared" si="162"/>
        <v>4.0299764715348685E-2</v>
      </c>
      <c r="V767" s="22">
        <f t="shared" si="163"/>
        <v>3.1684800054778695E-3</v>
      </c>
      <c r="W767" s="22">
        <f t="shared" si="164"/>
        <v>3.7131284709870815E-2</v>
      </c>
      <c r="Z767" s="37"/>
      <c r="AA767" s="37"/>
    </row>
    <row r="768" spans="1:27">
      <c r="A768" s="61">
        <f t="shared" si="165"/>
        <v>12539</v>
      </c>
      <c r="B768" s="13">
        <v>1934.04</v>
      </c>
      <c r="C768" s="14">
        <v>10.92</v>
      </c>
      <c r="D768" s="15">
        <v>0.44330000000000003</v>
      </c>
      <c r="E768" s="14">
        <v>0.45669999999999999</v>
      </c>
      <c r="F768" s="14">
        <v>13.3</v>
      </c>
      <c r="G768" s="15">
        <f t="shared" si="173"/>
        <v>1934.2916666666092</v>
      </c>
      <c r="H768" s="16">
        <f>H765*9/12+H777*3/12</f>
        <v>3.0375000000000005</v>
      </c>
      <c r="I768" s="15">
        <f t="shared" si="166"/>
        <v>258.0194842105264</v>
      </c>
      <c r="J768" s="15">
        <f t="shared" si="167"/>
        <v>10.474362394736845</v>
      </c>
      <c r="K768" s="17">
        <f t="shared" si="171"/>
        <v>7353.2581795801343</v>
      </c>
      <c r="L768" s="15">
        <f t="shared" si="168"/>
        <v>10.790979710526319</v>
      </c>
      <c r="M768" s="17">
        <f t="shared" si="169"/>
        <v>307.53049547749515</v>
      </c>
      <c r="N768" s="36">
        <f t="shared" si="159"/>
        <v>13.518389284490089</v>
      </c>
      <c r="O768" s="18"/>
      <c r="P768" s="19">
        <f t="shared" si="160"/>
        <v>18.396276947912728</v>
      </c>
      <c r="Q768" s="19"/>
      <c r="R768" s="38">
        <f t="shared" si="161"/>
        <v>1.9352156359813792E-2</v>
      </c>
      <c r="S768" s="16">
        <f t="shared" si="170"/>
        <v>1.0048864395080688</v>
      </c>
      <c r="T768" s="16">
        <f t="shared" si="172"/>
        <v>13.124755769960458</v>
      </c>
      <c r="U768" s="22">
        <f t="shared" si="162"/>
        <v>3.626321252539344E-2</v>
      </c>
      <c r="V768" s="22">
        <f t="shared" si="163"/>
        <v>2.3891754671763188E-3</v>
      </c>
      <c r="W768" s="22">
        <f t="shared" si="164"/>
        <v>3.3874037058217121E-2</v>
      </c>
      <c r="Z768" s="37"/>
      <c r="AA768" s="37"/>
    </row>
    <row r="769" spans="1:27">
      <c r="A769" s="61">
        <f t="shared" si="165"/>
        <v>12570</v>
      </c>
      <c r="B769" s="13">
        <v>1934.05</v>
      </c>
      <c r="C769" s="14">
        <v>9.81</v>
      </c>
      <c r="D769" s="15">
        <v>0.44419999999999998</v>
      </c>
      <c r="E769" s="14">
        <v>0.46079999999999999</v>
      </c>
      <c r="F769" s="14">
        <v>13.3</v>
      </c>
      <c r="G769" s="15">
        <f t="shared" si="173"/>
        <v>1934.3749999999425</v>
      </c>
      <c r="H769" s="16">
        <f>H765*8/12+H777*4/12</f>
        <v>3.0100000000000002</v>
      </c>
      <c r="I769" s="15">
        <f t="shared" si="166"/>
        <v>231.7922289473685</v>
      </c>
      <c r="J769" s="15">
        <f t="shared" si="167"/>
        <v>10.49562773684211</v>
      </c>
      <c r="K769" s="17">
        <f t="shared" si="171"/>
        <v>6630.7377150758775</v>
      </c>
      <c r="L769" s="15">
        <f t="shared" si="168"/>
        <v>10.887855157894739</v>
      </c>
      <c r="M769" s="17">
        <f t="shared" si="169"/>
        <v>311.46217524026133</v>
      </c>
      <c r="N769" s="36">
        <f t="shared" ref="N769:N832" si="174">I769/AVERAGE(L649:L768)</f>
        <v>12.181583235024018</v>
      </c>
      <c r="O769" s="18"/>
      <c r="P769" s="19">
        <f t="shared" ref="P769:P832" si="175">K769/AVERAGE(M649:M768)</f>
        <v>16.583942576102292</v>
      </c>
      <c r="Q769" s="19"/>
      <c r="R769" s="38">
        <f t="shared" ref="R769:R832" si="176">1/N769-(H769/100-(((F769/F649)^(1/10))-1))</f>
        <v>2.7744981955740058E-2</v>
      </c>
      <c r="S769" s="16">
        <f t="shared" si="170"/>
        <v>1.0048665969700379</v>
      </c>
      <c r="T769" s="16">
        <f t="shared" si="172"/>
        <v>13.188889095088546</v>
      </c>
      <c r="U769" s="22">
        <f t="shared" si="162"/>
        <v>4.9323169470087302E-2</v>
      </c>
      <c r="V769" s="22">
        <f t="shared" si="163"/>
        <v>2.1858826627716432E-3</v>
      </c>
      <c r="W769" s="22">
        <f t="shared" si="164"/>
        <v>4.7137286807315659E-2</v>
      </c>
      <c r="Z769" s="37"/>
      <c r="AA769" s="37"/>
    </row>
    <row r="770" spans="1:27">
      <c r="A770" s="61">
        <f t="shared" si="165"/>
        <v>12600</v>
      </c>
      <c r="B770" s="13">
        <v>1934.06</v>
      </c>
      <c r="C770" s="14">
        <v>9.94</v>
      </c>
      <c r="D770" s="15">
        <v>0.44500000000000001</v>
      </c>
      <c r="E770" s="14">
        <v>0.46500000000000002</v>
      </c>
      <c r="F770" s="14">
        <v>13.4</v>
      </c>
      <c r="G770" s="15">
        <f t="shared" si="173"/>
        <v>1934.4583333332757</v>
      </c>
      <c r="H770" s="16">
        <f>H765*7/12+H777*5/12</f>
        <v>2.9824999999999999</v>
      </c>
      <c r="I770" s="15">
        <f t="shared" si="166"/>
        <v>233.11117388059708</v>
      </c>
      <c r="J770" s="15">
        <f t="shared" si="167"/>
        <v>10.43606361940299</v>
      </c>
      <c r="K770" s="17">
        <f t="shared" si="171"/>
        <v>6693.3461325306507</v>
      </c>
      <c r="L770" s="15">
        <f t="shared" si="168"/>
        <v>10.905100186567168</v>
      </c>
      <c r="M770" s="17">
        <f t="shared" si="169"/>
        <v>313.11931102884836</v>
      </c>
      <c r="N770" s="36">
        <f t="shared" si="174"/>
        <v>12.287726483952422</v>
      </c>
      <c r="O770" s="18"/>
      <c r="P770" s="19">
        <f t="shared" si="175"/>
        <v>16.734478982141699</v>
      </c>
      <c r="Q770" s="19"/>
      <c r="R770" s="38">
        <f t="shared" si="176"/>
        <v>2.8042045242693478E-2</v>
      </c>
      <c r="S770" s="16">
        <f t="shared" si="170"/>
        <v>1.0048467599647228</v>
      </c>
      <c r="T770" s="16">
        <f t="shared" si="172"/>
        <v>13.154170564716297</v>
      </c>
      <c r="U770" s="22">
        <f t="shared" ref="U770:U833" si="177">(($K890/$K770)^(1/10)-1)</f>
        <v>5.3009685677134932E-2</v>
      </c>
      <c r="V770" s="22">
        <f t="shared" ref="V770:V833" si="178">(($T890/$T770)^(1/10)-1)</f>
        <v>2.163518598120362E-3</v>
      </c>
      <c r="W770" s="22">
        <f t="shared" ref="W770:W833" si="179">U770-V770</f>
        <v>5.084616707901457E-2</v>
      </c>
      <c r="Z770" s="37"/>
      <c r="AA770" s="37"/>
    </row>
    <row r="771" spans="1:27">
      <c r="A771" s="61">
        <f t="shared" si="165"/>
        <v>12631</v>
      </c>
      <c r="B771" s="13">
        <v>1934.07</v>
      </c>
      <c r="C771" s="14">
        <v>9.4700000000000006</v>
      </c>
      <c r="D771" s="15">
        <v>0.44579999999999997</v>
      </c>
      <c r="E771" s="14">
        <v>0.46920000000000001</v>
      </c>
      <c r="F771" s="14">
        <v>13.4</v>
      </c>
      <c r="G771" s="15">
        <f t="shared" si="173"/>
        <v>1934.541666666609</v>
      </c>
      <c r="H771" s="16">
        <f>H765*6/12+H777*6/12</f>
        <v>2.9550000000000001</v>
      </c>
      <c r="I771" s="15">
        <f t="shared" si="166"/>
        <v>222.08881455223892</v>
      </c>
      <c r="J771" s="15">
        <f t="shared" si="167"/>
        <v>10.454825082089554</v>
      </c>
      <c r="K771" s="17">
        <f t="shared" si="171"/>
        <v>6401.8758233288527</v>
      </c>
      <c r="L771" s="15">
        <f t="shared" si="168"/>
        <v>11.003597865671646</v>
      </c>
      <c r="M771" s="17">
        <f t="shared" si="169"/>
        <v>317.18692041244952</v>
      </c>
      <c r="N771" s="36">
        <f t="shared" si="174"/>
        <v>11.741524229318243</v>
      </c>
      <c r="O771" s="18"/>
      <c r="P771" s="19">
        <f t="shared" si="175"/>
        <v>15.999498232451362</v>
      </c>
      <c r="Q771" s="19"/>
      <c r="R771" s="38">
        <f t="shared" si="176"/>
        <v>3.1530291351625751E-2</v>
      </c>
      <c r="S771" s="16">
        <f t="shared" si="170"/>
        <v>1.0048269285035347</v>
      </c>
      <c r="T771" s="16">
        <f t="shared" si="172"/>
        <v>13.217925671978501</v>
      </c>
      <c r="U771" s="22">
        <f t="shared" si="177"/>
        <v>6.0260403895487924E-2</v>
      </c>
      <c r="V771" s="22">
        <f t="shared" si="178"/>
        <v>1.3952474012906002E-3</v>
      </c>
      <c r="W771" s="22">
        <f t="shared" si="179"/>
        <v>5.8865156494197324E-2</v>
      </c>
      <c r="Z771" s="37"/>
      <c r="AA771" s="37"/>
    </row>
    <row r="772" spans="1:27">
      <c r="A772" s="61">
        <f t="shared" si="165"/>
        <v>12662</v>
      </c>
      <c r="B772" s="13">
        <v>1934.08</v>
      </c>
      <c r="C772" s="14">
        <v>9.1</v>
      </c>
      <c r="D772" s="15">
        <v>0.44669999999999999</v>
      </c>
      <c r="E772" s="14">
        <v>0.4733</v>
      </c>
      <c r="F772" s="14">
        <v>13.4</v>
      </c>
      <c r="G772" s="15">
        <f t="shared" si="173"/>
        <v>1934.6249999999422</v>
      </c>
      <c r="H772" s="16">
        <f>H765*5/12+H777*7/12</f>
        <v>2.9275000000000002</v>
      </c>
      <c r="I772" s="15">
        <f t="shared" si="166"/>
        <v>213.41163805970157</v>
      </c>
      <c r="J772" s="15">
        <f t="shared" si="167"/>
        <v>10.475931727611943</v>
      </c>
      <c r="K772" s="17">
        <f t="shared" si="171"/>
        <v>6176.91444771024</v>
      </c>
      <c r="L772" s="15">
        <f t="shared" si="168"/>
        <v>11.099750361940304</v>
      </c>
      <c r="M772" s="17">
        <f t="shared" si="169"/>
        <v>321.26742946167656</v>
      </c>
      <c r="N772" s="36">
        <f t="shared" si="174"/>
        <v>11.315025981829052</v>
      </c>
      <c r="O772" s="18"/>
      <c r="P772" s="19">
        <f t="shared" si="175"/>
        <v>15.429440235825368</v>
      </c>
      <c r="Q772" s="19"/>
      <c r="R772" s="38">
        <f t="shared" si="176"/>
        <v>3.5588081455892671E-2</v>
      </c>
      <c r="S772" s="16">
        <f t="shared" si="170"/>
        <v>1.0048071025979108</v>
      </c>
      <c r="T772" s="16">
        <f t="shared" si="172"/>
        <v>13.281727654162175</v>
      </c>
      <c r="U772" s="22">
        <f t="shared" si="177"/>
        <v>6.2933728437971626E-2</v>
      </c>
      <c r="V772" s="22">
        <f t="shared" si="178"/>
        <v>1.1959038505688913E-3</v>
      </c>
      <c r="W772" s="22">
        <f t="shared" si="179"/>
        <v>6.1737824587402734E-2</v>
      </c>
      <c r="Z772" s="37"/>
      <c r="AA772" s="37"/>
    </row>
    <row r="773" spans="1:27">
      <c r="A773" s="61">
        <f t="shared" si="165"/>
        <v>12692</v>
      </c>
      <c r="B773" s="13">
        <v>1934.09</v>
      </c>
      <c r="C773" s="14">
        <v>8.8800000000000008</v>
      </c>
      <c r="D773" s="15">
        <v>0.44750000000000001</v>
      </c>
      <c r="E773" s="14">
        <v>0.47749999999999998</v>
      </c>
      <c r="F773" s="14">
        <v>13.6</v>
      </c>
      <c r="G773" s="15">
        <f t="shared" si="173"/>
        <v>1934.7083333332755</v>
      </c>
      <c r="H773" s="16">
        <f>H765*4/12+H777*8/12</f>
        <v>2.9000000000000004</v>
      </c>
      <c r="I773" s="15">
        <f t="shared" si="166"/>
        <v>205.18970294117659</v>
      </c>
      <c r="J773" s="15">
        <f t="shared" si="167"/>
        <v>10.340359466911769</v>
      </c>
      <c r="K773" s="17">
        <f t="shared" si="171"/>
        <v>5963.8821879908282</v>
      </c>
      <c r="L773" s="15">
        <f t="shared" si="168"/>
        <v>11.033567922794122</v>
      </c>
      <c r="M773" s="17">
        <f t="shared" si="169"/>
        <v>320.69298927540763</v>
      </c>
      <c r="N773" s="36">
        <f t="shared" si="174"/>
        <v>10.90995408328885</v>
      </c>
      <c r="O773" s="18"/>
      <c r="P773" s="19">
        <f t="shared" si="175"/>
        <v>14.88906003688466</v>
      </c>
      <c r="Q773" s="19"/>
      <c r="R773" s="38">
        <f t="shared" si="176"/>
        <v>4.001878164181142E-2</v>
      </c>
      <c r="S773" s="16">
        <f t="shared" si="170"/>
        <v>1.0047872822593136</v>
      </c>
      <c r="T773" s="16">
        <f t="shared" si="172"/>
        <v>13.14931583635452</v>
      </c>
      <c r="U773" s="22">
        <f t="shared" si="177"/>
        <v>6.535910785491339E-2</v>
      </c>
      <c r="V773" s="22">
        <f t="shared" si="178"/>
        <v>2.4819339375721228E-3</v>
      </c>
      <c r="W773" s="22">
        <f t="shared" si="179"/>
        <v>6.2877173917341267E-2</v>
      </c>
      <c r="Z773" s="37"/>
      <c r="AA773" s="37"/>
    </row>
    <row r="774" spans="1:27">
      <c r="A774" s="61">
        <f t="shared" si="165"/>
        <v>12419</v>
      </c>
      <c r="B774" s="13">
        <v>1934.1</v>
      </c>
      <c r="C774" s="14">
        <v>8.9499999999999993</v>
      </c>
      <c r="D774" s="15">
        <v>0.44829999999999998</v>
      </c>
      <c r="E774" s="14">
        <v>0.48170000000000002</v>
      </c>
      <c r="F774" s="14">
        <v>13.5</v>
      </c>
      <c r="G774" s="15">
        <f t="shared" si="173"/>
        <v>1934.7916666666088</v>
      </c>
      <c r="H774" s="16">
        <f>H765*3/12+H777*9/12</f>
        <v>2.8724999999999996</v>
      </c>
      <c r="I774" s="15">
        <f t="shared" si="166"/>
        <v>208.3390944444445</v>
      </c>
      <c r="J774" s="15">
        <f t="shared" si="167"/>
        <v>10.435577211111115</v>
      </c>
      <c r="K774" s="17">
        <f t="shared" si="171"/>
        <v>6080.6959411503431</v>
      </c>
      <c r="L774" s="15">
        <f t="shared" si="168"/>
        <v>11.213066122222228</v>
      </c>
      <c r="M774" s="17">
        <f t="shared" si="169"/>
        <v>327.27052903375653</v>
      </c>
      <c r="N774" s="36">
        <f t="shared" si="174"/>
        <v>11.108352605351728</v>
      </c>
      <c r="O774" s="18"/>
      <c r="P774" s="19">
        <f t="shared" si="175"/>
        <v>15.171974636031173</v>
      </c>
      <c r="Q774" s="19"/>
      <c r="R774" s="38">
        <f t="shared" si="176"/>
        <v>3.7366377272122275E-2</v>
      </c>
      <c r="S774" s="16">
        <f t="shared" si="170"/>
        <v>1.0047674674992313</v>
      </c>
      <c r="T774" s="16">
        <f t="shared" si="172"/>
        <v>13.310133954800603</v>
      </c>
      <c r="U774" s="22">
        <f t="shared" si="177"/>
        <v>6.6321618655603043E-2</v>
      </c>
      <c r="V774" s="22">
        <f t="shared" si="178"/>
        <v>1.5454486364046005E-3</v>
      </c>
      <c r="W774" s="22">
        <f t="shared" si="179"/>
        <v>6.4776170019198442E-2</v>
      </c>
      <c r="Z774" s="37"/>
      <c r="AA774" s="37"/>
    </row>
    <row r="775" spans="1:27">
      <c r="A775" s="61">
        <f t="shared" si="165"/>
        <v>12753</v>
      </c>
      <c r="B775" s="13">
        <v>1934.11</v>
      </c>
      <c r="C775" s="14">
        <v>9.1999999999999993</v>
      </c>
      <c r="D775" s="15">
        <v>0.44919999999999999</v>
      </c>
      <c r="E775" s="14">
        <v>0.48580000000000001</v>
      </c>
      <c r="F775" s="14">
        <v>13.5</v>
      </c>
      <c r="G775" s="15">
        <f t="shared" si="173"/>
        <v>1934.874999999942</v>
      </c>
      <c r="H775" s="16">
        <f>H765*2/12+H777*10/12</f>
        <v>2.8449999999999998</v>
      </c>
      <c r="I775" s="15">
        <f t="shared" si="166"/>
        <v>214.15862222222228</v>
      </c>
      <c r="J775" s="15">
        <f t="shared" si="167"/>
        <v>10.456527511111116</v>
      </c>
      <c r="K775" s="17">
        <f t="shared" si="171"/>
        <v>6275.9802655471376</v>
      </c>
      <c r="L775" s="15">
        <f t="shared" si="168"/>
        <v>11.308506377777782</v>
      </c>
      <c r="M775" s="17">
        <f t="shared" si="169"/>
        <v>331.3990448916087</v>
      </c>
      <c r="N775" s="36">
        <f t="shared" si="174"/>
        <v>11.448808690205702</v>
      </c>
      <c r="O775" s="18"/>
      <c r="P775" s="19">
        <f t="shared" si="175"/>
        <v>15.647600135571421</v>
      </c>
      <c r="Q775" s="19"/>
      <c r="R775" s="38">
        <f t="shared" si="176"/>
        <v>3.4964360171844865E-2</v>
      </c>
      <c r="S775" s="16">
        <f t="shared" si="170"/>
        <v>1.0047476583291777</v>
      </c>
      <c r="T775" s="16">
        <f t="shared" si="172"/>
        <v>13.373589585840531</v>
      </c>
      <c r="U775" s="22">
        <f t="shared" si="177"/>
        <v>6.2653955849599541E-2</v>
      </c>
      <c r="V775" s="22">
        <f t="shared" si="178"/>
        <v>1.3498189515908088E-3</v>
      </c>
      <c r="W775" s="22">
        <f t="shared" si="179"/>
        <v>6.1304136898008732E-2</v>
      </c>
      <c r="Z775" s="37"/>
      <c r="AA775" s="37"/>
    </row>
    <row r="776" spans="1:27">
      <c r="A776" s="61">
        <f t="shared" si="165"/>
        <v>12784</v>
      </c>
      <c r="B776" s="13">
        <v>1934.12</v>
      </c>
      <c r="C776" s="14">
        <v>9.26</v>
      </c>
      <c r="D776" s="15">
        <v>0.45</v>
      </c>
      <c r="E776" s="14">
        <v>0.49</v>
      </c>
      <c r="F776" s="14">
        <v>13.4</v>
      </c>
      <c r="G776" s="15">
        <f t="shared" si="173"/>
        <v>1934.9583333332753</v>
      </c>
      <c r="H776" s="16">
        <f>H765*1/12+H777*11/12</f>
        <v>2.8174999999999999</v>
      </c>
      <c r="I776" s="15">
        <f t="shared" si="166"/>
        <v>217.163930597015</v>
      </c>
      <c r="J776" s="15">
        <f t="shared" si="167"/>
        <v>10.553322761194034</v>
      </c>
      <c r="K776" s="17">
        <f t="shared" si="171"/>
        <v>6389.8240428737918</v>
      </c>
      <c r="L776" s="15">
        <f t="shared" si="168"/>
        <v>11.491395895522391</v>
      </c>
      <c r="M776" s="17">
        <f t="shared" si="169"/>
        <v>338.12243855379677</v>
      </c>
      <c r="N776" s="36">
        <f t="shared" si="174"/>
        <v>11.639337566475888</v>
      </c>
      <c r="O776" s="18"/>
      <c r="P776" s="19">
        <f t="shared" si="175"/>
        <v>15.918287827037362</v>
      </c>
      <c r="Q776" s="19"/>
      <c r="R776" s="38">
        <f t="shared" si="176"/>
        <v>3.2518880399899787E-2</v>
      </c>
      <c r="S776" s="16">
        <f t="shared" si="170"/>
        <v>1.0047278547606919</v>
      </c>
      <c r="T776" s="16">
        <f t="shared" si="172"/>
        <v>13.537359557290159</v>
      </c>
      <c r="U776" s="22">
        <f t="shared" si="177"/>
        <v>6.2872662065975637E-2</v>
      </c>
      <c r="V776" s="22">
        <f t="shared" si="178"/>
        <v>-1.520609469868317E-4</v>
      </c>
      <c r="W776" s="22">
        <f t="shared" si="179"/>
        <v>6.3024723012962469E-2</v>
      </c>
      <c r="Z776" s="37"/>
      <c r="AA776" s="37"/>
    </row>
    <row r="777" spans="1:27">
      <c r="A777" s="61">
        <f t="shared" ref="A777:A840" si="180">EOMONTH(DATE(LEFT(B777,4),RIGHT(B777,2),1),0)</f>
        <v>12815</v>
      </c>
      <c r="B777" s="13">
        <v>1935.01</v>
      </c>
      <c r="C777" s="14">
        <v>9.26</v>
      </c>
      <c r="D777" s="15">
        <v>0.45</v>
      </c>
      <c r="E777" s="14">
        <v>0.56999999999999995</v>
      </c>
      <c r="F777" s="14">
        <v>13.6</v>
      </c>
      <c r="G777" s="15">
        <f t="shared" si="173"/>
        <v>1935.0416666666085</v>
      </c>
      <c r="H777" s="16">
        <v>2.79</v>
      </c>
      <c r="I777" s="15">
        <f t="shared" ref="I777:I840" si="181">C777*$F$1852/F777</f>
        <v>213.97034338235301</v>
      </c>
      <c r="J777" s="15">
        <f t="shared" ref="J777:J840" si="182">D777*$F$1852/F777</f>
        <v>10.398126838235298</v>
      </c>
      <c r="K777" s="17">
        <f t="shared" si="171"/>
        <v>6321.3522195201986</v>
      </c>
      <c r="L777" s="15">
        <f t="shared" ref="L777:L840" si="183">E777*$F$1852/F777</f>
        <v>13.170960661764711</v>
      </c>
      <c r="M777" s="17">
        <f t="shared" ref="M777:M840" si="184">L777*(K777/I777)</f>
        <v>389.11131372856516</v>
      </c>
      <c r="N777" s="36">
        <f t="shared" si="174"/>
        <v>11.4959079682016</v>
      </c>
      <c r="O777" s="18"/>
      <c r="P777" s="19">
        <f t="shared" si="175"/>
        <v>15.731975583272837</v>
      </c>
      <c r="Q777" s="19"/>
      <c r="R777" s="38">
        <f t="shared" si="176"/>
        <v>3.5311025162538541E-2</v>
      </c>
      <c r="S777" s="16">
        <f t="shared" ref="S777:S840" si="185">((H777/H778+H777/1200+((1+H778/1200)^(-119))*(1-H777/H778)))</f>
        <v>1.0033352317261985</v>
      </c>
      <c r="T777" s="16">
        <f t="shared" si="172"/>
        <v>13.401342194368524</v>
      </c>
      <c r="U777" s="22">
        <f t="shared" si="177"/>
        <v>6.7567749593123727E-2</v>
      </c>
      <c r="V777" s="22">
        <f t="shared" si="178"/>
        <v>1.1372253044716896E-3</v>
      </c>
      <c r="W777" s="22">
        <f t="shared" si="179"/>
        <v>6.6430524288652038E-2</v>
      </c>
      <c r="Z777" s="37"/>
      <c r="AA777" s="37"/>
    </row>
    <row r="778" spans="1:27">
      <c r="A778" s="61">
        <f t="shared" si="180"/>
        <v>12843</v>
      </c>
      <c r="B778" s="13">
        <v>1935.02</v>
      </c>
      <c r="C778" s="14">
        <v>8.98</v>
      </c>
      <c r="D778" s="15">
        <v>0.45</v>
      </c>
      <c r="E778" s="14">
        <v>0.65</v>
      </c>
      <c r="F778" s="14">
        <v>13.7</v>
      </c>
      <c r="G778" s="15">
        <f t="shared" si="173"/>
        <v>1935.1249999999418</v>
      </c>
      <c r="H778" s="16">
        <f>H777*11/12+H789*1/12</f>
        <v>2.7783333333333333</v>
      </c>
      <c r="I778" s="15">
        <f t="shared" si="181"/>
        <v>205.98579635036506</v>
      </c>
      <c r="J778" s="15">
        <f t="shared" si="182"/>
        <v>10.322228102189786</v>
      </c>
      <c r="K778" s="17">
        <f t="shared" ref="K778:K841" si="186">K777*((I778+(J778/12))/I777)</f>
        <v>6110.8763341072845</v>
      </c>
      <c r="L778" s="15">
        <f t="shared" si="183"/>
        <v>14.909885036496357</v>
      </c>
      <c r="M778" s="17">
        <f t="shared" si="184"/>
        <v>442.32401082068316</v>
      </c>
      <c r="N778" s="36">
        <f t="shared" si="174"/>
        <v>11.08781215905557</v>
      </c>
      <c r="O778" s="18"/>
      <c r="P778" s="19">
        <f t="shared" si="175"/>
        <v>15.179973139310773</v>
      </c>
      <c r="Q778" s="19"/>
      <c r="R778" s="38">
        <f t="shared" si="176"/>
        <v>3.9911290060126496E-2</v>
      </c>
      <c r="S778" s="16">
        <f t="shared" si="185"/>
        <v>1.0033260709525895</v>
      </c>
      <c r="T778" s="16">
        <f t="shared" ref="T778:T841" si="187">T777*S777*F777/F778</f>
        <v>13.347892507590659</v>
      </c>
      <c r="U778" s="22">
        <f t="shared" si="177"/>
        <v>7.5124459414833922E-2</v>
      </c>
      <c r="V778" s="22">
        <f t="shared" si="178"/>
        <v>1.8674549898307635E-3</v>
      </c>
      <c r="W778" s="22">
        <f t="shared" si="179"/>
        <v>7.3257004425003158E-2</v>
      </c>
      <c r="Z778" s="37"/>
      <c r="AA778" s="37"/>
    </row>
    <row r="779" spans="1:27">
      <c r="A779" s="61">
        <f t="shared" si="180"/>
        <v>12874</v>
      </c>
      <c r="B779" s="13">
        <v>1935.03</v>
      </c>
      <c r="C779" s="14">
        <v>8.41</v>
      </c>
      <c r="D779" s="15">
        <v>0.45</v>
      </c>
      <c r="E779" s="14">
        <v>0.73</v>
      </c>
      <c r="F779" s="14">
        <v>13.7</v>
      </c>
      <c r="G779" s="15">
        <f t="shared" ref="G779:G842" si="188">G778+1/12</f>
        <v>1935.208333333275</v>
      </c>
      <c r="H779" s="16">
        <f>H777*10/12+H789*2/12</f>
        <v>2.7666666666666666</v>
      </c>
      <c r="I779" s="15">
        <f t="shared" si="181"/>
        <v>192.91097408759131</v>
      </c>
      <c r="J779" s="15">
        <f t="shared" si="182"/>
        <v>10.322228102189786</v>
      </c>
      <c r="K779" s="17">
        <f t="shared" si="186"/>
        <v>5748.5108944734166</v>
      </c>
      <c r="L779" s="15">
        <f t="shared" si="183"/>
        <v>16.744947810218985</v>
      </c>
      <c r="M779" s="17">
        <f t="shared" si="184"/>
        <v>498.97894803395889</v>
      </c>
      <c r="N779" s="36">
        <f t="shared" si="174"/>
        <v>10.398272404790037</v>
      </c>
      <c r="O779" s="18"/>
      <c r="P779" s="19">
        <f t="shared" si="175"/>
        <v>14.241120748641031</v>
      </c>
      <c r="Q779" s="19"/>
      <c r="R779" s="38">
        <f t="shared" si="176"/>
        <v>4.5442152824976205E-2</v>
      </c>
      <c r="S779" s="16">
        <f t="shared" si="185"/>
        <v>1.0033169106083266</v>
      </c>
      <c r="T779" s="16">
        <f t="shared" si="187"/>
        <v>13.392288545138442</v>
      </c>
      <c r="U779" s="22">
        <f t="shared" si="177"/>
        <v>8.2058990207009019E-2</v>
      </c>
      <c r="V779" s="22">
        <f t="shared" si="178"/>
        <v>1.8637406386492472E-3</v>
      </c>
      <c r="W779" s="22">
        <f t="shared" si="179"/>
        <v>8.0195249568359772E-2</v>
      </c>
      <c r="Z779" s="37"/>
      <c r="AA779" s="37"/>
    </row>
    <row r="780" spans="1:27">
      <c r="A780" s="61">
        <f t="shared" si="180"/>
        <v>12904</v>
      </c>
      <c r="B780" s="13">
        <v>1935.04</v>
      </c>
      <c r="C780" s="14">
        <v>9.0399999999999991</v>
      </c>
      <c r="D780" s="15">
        <v>0.44666699999999998</v>
      </c>
      <c r="E780" s="14">
        <v>0.75666699999999998</v>
      </c>
      <c r="F780" s="14">
        <v>13.8</v>
      </c>
      <c r="G780" s="15">
        <f t="shared" si="188"/>
        <v>1935.2916666666083</v>
      </c>
      <c r="H780" s="16">
        <f>H777*9/12+H789*3/12</f>
        <v>2.7549999999999999</v>
      </c>
      <c r="I780" s="15">
        <f t="shared" si="181"/>
        <v>205.85946956521744</v>
      </c>
      <c r="J780" s="15">
        <f t="shared" si="182"/>
        <v>10.171530054456525</v>
      </c>
      <c r="K780" s="17">
        <f t="shared" si="186"/>
        <v>6159.618472150446</v>
      </c>
      <c r="L780" s="15">
        <f t="shared" si="183"/>
        <v>17.230870271847831</v>
      </c>
      <c r="M780" s="17">
        <f t="shared" si="184"/>
        <v>515.57301221976343</v>
      </c>
      <c r="N780" s="36">
        <f t="shared" si="174"/>
        <v>11.104210207149526</v>
      </c>
      <c r="O780" s="18"/>
      <c r="P780" s="19">
        <f t="shared" si="175"/>
        <v>15.203114450417132</v>
      </c>
      <c r="Q780" s="19"/>
      <c r="R780" s="38">
        <f t="shared" si="176"/>
        <v>4.072261218661085E-2</v>
      </c>
      <c r="S780" s="16">
        <f t="shared" si="185"/>
        <v>1.0033077506937862</v>
      </c>
      <c r="T780" s="16">
        <f t="shared" si="187"/>
        <v>13.339342108438048</v>
      </c>
      <c r="U780" s="22">
        <f t="shared" si="177"/>
        <v>7.7688443169169563E-2</v>
      </c>
      <c r="V780" s="22">
        <f t="shared" si="178"/>
        <v>2.588681703337592E-3</v>
      </c>
      <c r="W780" s="22">
        <f t="shared" si="179"/>
        <v>7.5099761465831971E-2</v>
      </c>
      <c r="Z780" s="37"/>
      <c r="AA780" s="37"/>
    </row>
    <row r="781" spans="1:27">
      <c r="A781" s="61">
        <f t="shared" si="180"/>
        <v>12935</v>
      </c>
      <c r="B781" s="13">
        <v>1935.05</v>
      </c>
      <c r="C781" s="14">
        <v>9.75</v>
      </c>
      <c r="D781" s="15">
        <v>0.44333299999999998</v>
      </c>
      <c r="E781" s="14">
        <v>0.78333299999999995</v>
      </c>
      <c r="F781" s="14">
        <v>13.8</v>
      </c>
      <c r="G781" s="15">
        <f t="shared" si="188"/>
        <v>1935.3749999999416</v>
      </c>
      <c r="H781" s="16">
        <f>H777*8/12+H789*4/12</f>
        <v>2.7433333333333332</v>
      </c>
      <c r="I781" s="15">
        <f t="shared" si="181"/>
        <v>222.0276358695653</v>
      </c>
      <c r="J781" s="15">
        <f t="shared" si="182"/>
        <v>10.095607989021742</v>
      </c>
      <c r="K781" s="17">
        <f t="shared" si="186"/>
        <v>6668.566771549743</v>
      </c>
      <c r="L781" s="15">
        <f t="shared" si="183"/>
        <v>17.838110162934786</v>
      </c>
      <c r="M781" s="17">
        <f t="shared" si="184"/>
        <v>535.76496562649993</v>
      </c>
      <c r="N781" s="36">
        <f t="shared" si="174"/>
        <v>11.985576683480106</v>
      </c>
      <c r="O781" s="18"/>
      <c r="P781" s="19">
        <f t="shared" si="175"/>
        <v>16.397052898465724</v>
      </c>
      <c r="Q781" s="19"/>
      <c r="R781" s="38">
        <f t="shared" si="176"/>
        <v>3.3650043199486078E-2</v>
      </c>
      <c r="S781" s="16">
        <f t="shared" si="185"/>
        <v>1.0032985912093437</v>
      </c>
      <c r="T781" s="16">
        <f t="shared" si="187"/>
        <v>13.383465326551885</v>
      </c>
      <c r="U781" s="22">
        <f t="shared" si="177"/>
        <v>7.2932738673130437E-2</v>
      </c>
      <c r="V781" s="22">
        <f t="shared" si="178"/>
        <v>2.0229719690421089E-3</v>
      </c>
      <c r="W781" s="22">
        <f t="shared" si="179"/>
        <v>7.0909766704088328E-2</v>
      </c>
      <c r="Z781" s="37"/>
      <c r="AA781" s="37"/>
    </row>
    <row r="782" spans="1:27">
      <c r="A782" s="61">
        <f t="shared" si="180"/>
        <v>12965</v>
      </c>
      <c r="B782" s="13">
        <v>1935.06</v>
      </c>
      <c r="C782" s="14">
        <v>10.119999999999999</v>
      </c>
      <c r="D782" s="15">
        <v>0.44</v>
      </c>
      <c r="E782" s="14">
        <v>0.81</v>
      </c>
      <c r="F782" s="14">
        <v>13.7</v>
      </c>
      <c r="G782" s="15">
        <f t="shared" si="188"/>
        <v>1935.4583333332748</v>
      </c>
      <c r="H782" s="16">
        <f>H777*7/12+H789*5/12</f>
        <v>2.7316666666666669</v>
      </c>
      <c r="I782" s="15">
        <f t="shared" si="181"/>
        <v>232.13544087591251</v>
      </c>
      <c r="J782" s="15">
        <f t="shared" si="182"/>
        <v>10.092845255474456</v>
      </c>
      <c r="K782" s="17">
        <f t="shared" si="186"/>
        <v>6997.4146047834929</v>
      </c>
      <c r="L782" s="15">
        <f t="shared" si="183"/>
        <v>18.580010583941615</v>
      </c>
      <c r="M782" s="17">
        <f t="shared" si="184"/>
        <v>560.0697460350425</v>
      </c>
      <c r="N782" s="36">
        <f t="shared" si="174"/>
        <v>12.5395193244439</v>
      </c>
      <c r="O782" s="18"/>
      <c r="P782" s="19">
        <f t="shared" si="175"/>
        <v>17.136505102037582</v>
      </c>
      <c r="Q782" s="19"/>
      <c r="R782" s="38">
        <f t="shared" si="176"/>
        <v>2.824791923225714E-2</v>
      </c>
      <c r="S782" s="16">
        <f t="shared" si="185"/>
        <v>1.0032894321553765</v>
      </c>
      <c r="T782" s="16">
        <f t="shared" si="187"/>
        <v>13.525623673377721</v>
      </c>
      <c r="U782" s="22">
        <f t="shared" si="177"/>
        <v>6.8905102537113017E-2</v>
      </c>
      <c r="V782" s="22">
        <f t="shared" si="178"/>
        <v>1.781255406505533E-4</v>
      </c>
      <c r="W782" s="22">
        <f t="shared" si="179"/>
        <v>6.8726976996462463E-2</v>
      </c>
      <c r="Z782" s="37"/>
      <c r="AA782" s="37"/>
    </row>
    <row r="783" spans="1:27">
      <c r="A783" s="61">
        <f t="shared" si="180"/>
        <v>12996</v>
      </c>
      <c r="B783" s="13">
        <v>1935.07</v>
      </c>
      <c r="C783" s="14">
        <v>10.65</v>
      </c>
      <c r="D783" s="15">
        <v>0.44</v>
      </c>
      <c r="E783" s="14">
        <v>0.79333299999999995</v>
      </c>
      <c r="F783" s="14">
        <v>13.7</v>
      </c>
      <c r="G783" s="15">
        <f t="shared" si="188"/>
        <v>1935.5416666666081</v>
      </c>
      <c r="H783" s="16">
        <f>H777*6/12+H789*6/12</f>
        <v>2.72</v>
      </c>
      <c r="I783" s="15">
        <f t="shared" si="181"/>
        <v>244.29273175182493</v>
      </c>
      <c r="J783" s="15">
        <f t="shared" si="182"/>
        <v>10.092845255474456</v>
      </c>
      <c r="K783" s="17">
        <f t="shared" si="186"/>
        <v>7389.2329456310536</v>
      </c>
      <c r="L783" s="15">
        <f t="shared" si="183"/>
        <v>18.197698193321173</v>
      </c>
      <c r="M783" s="17">
        <f t="shared" si="184"/>
        <v>550.43402257805815</v>
      </c>
      <c r="N783" s="36">
        <f t="shared" si="174"/>
        <v>13.20213793651102</v>
      </c>
      <c r="O783" s="18"/>
      <c r="P783" s="19">
        <f t="shared" si="175"/>
        <v>18.016989509797202</v>
      </c>
      <c r="Q783" s="19"/>
      <c r="R783" s="38">
        <f t="shared" si="176"/>
        <v>2.325375540417296E-2</v>
      </c>
      <c r="S783" s="16">
        <f t="shared" si="185"/>
        <v>1.0032802735322615</v>
      </c>
      <c r="T783" s="16">
        <f t="shared" si="187"/>
        <v>13.570115294810451</v>
      </c>
      <c r="U783" s="22">
        <f t="shared" si="177"/>
        <v>6.1282931897197912E-2</v>
      </c>
      <c r="V783" s="22">
        <f t="shared" si="178"/>
        <v>1.7346680865371056E-4</v>
      </c>
      <c r="W783" s="22">
        <f t="shared" si="179"/>
        <v>6.1109465088544201E-2</v>
      </c>
      <c r="Z783" s="37"/>
      <c r="AA783" s="37"/>
    </row>
    <row r="784" spans="1:27">
      <c r="A784" s="61">
        <f t="shared" si="180"/>
        <v>13027</v>
      </c>
      <c r="B784" s="13">
        <v>1935.08</v>
      </c>
      <c r="C784" s="14">
        <v>11.37</v>
      </c>
      <c r="D784" s="15">
        <v>0.44</v>
      </c>
      <c r="E784" s="14">
        <v>0.776667</v>
      </c>
      <c r="F784" s="14">
        <v>13.7</v>
      </c>
      <c r="G784" s="15">
        <f t="shared" si="188"/>
        <v>1935.6249999999413</v>
      </c>
      <c r="H784" s="16">
        <f>H777*5/12+H789*7/12</f>
        <v>2.708333333333333</v>
      </c>
      <c r="I784" s="15">
        <f t="shared" si="181"/>
        <v>260.80829671532859</v>
      </c>
      <c r="J784" s="15">
        <f t="shared" si="182"/>
        <v>10.092845255474456</v>
      </c>
      <c r="K784" s="17">
        <f t="shared" si="186"/>
        <v>7914.2269608605529</v>
      </c>
      <c r="L784" s="15">
        <f t="shared" si="183"/>
        <v>17.815408740985411</v>
      </c>
      <c r="M784" s="17">
        <f t="shared" si="184"/>
        <v>540.60852339583846</v>
      </c>
      <c r="N784" s="36">
        <f t="shared" si="174"/>
        <v>14.105056846668962</v>
      </c>
      <c r="O784" s="18"/>
      <c r="P784" s="19">
        <f t="shared" si="175"/>
        <v>19.219226540421499</v>
      </c>
      <c r="Q784" s="19"/>
      <c r="R784" s="38">
        <f t="shared" si="176"/>
        <v>1.8521673753049389E-2</v>
      </c>
      <c r="S784" s="16">
        <f t="shared" si="185"/>
        <v>1.0032711153403759</v>
      </c>
      <c r="T784" s="16">
        <f t="shared" si="187"/>
        <v>13.614628984841755</v>
      </c>
      <c r="U784" s="22">
        <f t="shared" si="177"/>
        <v>5.4767878706813322E-2</v>
      </c>
      <c r="V784" s="22">
        <f t="shared" si="178"/>
        <v>1.6857055472474514E-4</v>
      </c>
      <c r="W784" s="22">
        <f t="shared" si="179"/>
        <v>5.4599308152088577E-2</v>
      </c>
      <c r="Z784" s="37"/>
      <c r="AA784" s="37"/>
    </row>
    <row r="785" spans="1:27">
      <c r="A785" s="61">
        <f t="shared" si="180"/>
        <v>13057</v>
      </c>
      <c r="B785" s="13">
        <v>1935.09</v>
      </c>
      <c r="C785" s="14">
        <v>11.61</v>
      </c>
      <c r="D785" s="15">
        <v>0.44</v>
      </c>
      <c r="E785" s="14">
        <v>0.76</v>
      </c>
      <c r="F785" s="14">
        <v>13.7</v>
      </c>
      <c r="G785" s="15">
        <f t="shared" si="188"/>
        <v>1935.7083333332746</v>
      </c>
      <c r="H785" s="16">
        <f>H777*4/12+H789*8/12</f>
        <v>2.6966666666666668</v>
      </c>
      <c r="I785" s="15">
        <f t="shared" si="181"/>
        <v>266.31348503649644</v>
      </c>
      <c r="J785" s="15">
        <f t="shared" si="182"/>
        <v>10.092845255474456</v>
      </c>
      <c r="K785" s="17">
        <f t="shared" si="186"/>
        <v>8106.8041633675666</v>
      </c>
      <c r="L785" s="15">
        <f t="shared" si="183"/>
        <v>17.433096350364973</v>
      </c>
      <c r="M785" s="17">
        <f t="shared" si="184"/>
        <v>530.67796418254534</v>
      </c>
      <c r="N785" s="36">
        <f t="shared" si="174"/>
        <v>14.418891702707437</v>
      </c>
      <c r="O785" s="18"/>
      <c r="P785" s="19">
        <f t="shared" si="175"/>
        <v>19.615521489913785</v>
      </c>
      <c r="Q785" s="19"/>
      <c r="R785" s="38">
        <f t="shared" si="176"/>
        <v>1.7095239052496797E-2</v>
      </c>
      <c r="S785" s="16">
        <f t="shared" si="185"/>
        <v>1.0032619575800976</v>
      </c>
      <c r="T785" s="16">
        <f t="shared" si="187"/>
        <v>13.659164006567597</v>
      </c>
      <c r="U785" s="22">
        <f t="shared" si="177"/>
        <v>5.9557952849232265E-2</v>
      </c>
      <c r="V785" s="22">
        <f t="shared" si="178"/>
        <v>1.6343682892983047E-4</v>
      </c>
      <c r="W785" s="22">
        <f t="shared" si="179"/>
        <v>5.9394516020302435E-2</v>
      </c>
      <c r="Z785" s="37"/>
      <c r="AA785" s="37"/>
    </row>
    <row r="786" spans="1:27">
      <c r="A786" s="61">
        <f t="shared" si="180"/>
        <v>12784</v>
      </c>
      <c r="B786" s="13">
        <v>1935.1</v>
      </c>
      <c r="C786" s="14">
        <v>11.92</v>
      </c>
      <c r="D786" s="15">
        <v>0.45</v>
      </c>
      <c r="E786" s="14">
        <v>0.76</v>
      </c>
      <c r="F786" s="14">
        <v>13.7</v>
      </c>
      <c r="G786" s="15">
        <f t="shared" si="188"/>
        <v>1935.7916666666079</v>
      </c>
      <c r="H786" s="16">
        <f>H777*3/12+H789*9/12</f>
        <v>2.6850000000000001</v>
      </c>
      <c r="I786" s="15">
        <f t="shared" si="181"/>
        <v>273.42435328467167</v>
      </c>
      <c r="J786" s="15">
        <f t="shared" si="182"/>
        <v>10.322228102189786</v>
      </c>
      <c r="K786" s="17">
        <f t="shared" si="186"/>
        <v>8349.4496798852451</v>
      </c>
      <c r="L786" s="15">
        <f t="shared" si="183"/>
        <v>17.433096350364973</v>
      </c>
      <c r="M786" s="17">
        <f t="shared" si="184"/>
        <v>532.34746281147534</v>
      </c>
      <c r="N786" s="36">
        <f t="shared" si="174"/>
        <v>14.826232627114093</v>
      </c>
      <c r="O786" s="18"/>
      <c r="P786" s="19">
        <f t="shared" si="175"/>
        <v>20.137764924493037</v>
      </c>
      <c r="Q786" s="19"/>
      <c r="R786" s="38">
        <f t="shared" si="176"/>
        <v>1.5306465382436338E-2</v>
      </c>
      <c r="S786" s="16">
        <f t="shared" si="185"/>
        <v>1.0032528002518044</v>
      </c>
      <c r="T786" s="16">
        <f t="shared" si="187"/>
        <v>13.703719620136617</v>
      </c>
      <c r="U786" s="22">
        <f t="shared" si="177"/>
        <v>6.1112179384519294E-2</v>
      </c>
      <c r="V786" s="22">
        <f t="shared" si="178"/>
        <v>1.5806568157428202E-4</v>
      </c>
      <c r="W786" s="22">
        <f t="shared" si="179"/>
        <v>6.0954113702945012E-2</v>
      </c>
      <c r="Z786" s="37"/>
      <c r="AA786" s="37"/>
    </row>
    <row r="787" spans="1:27">
      <c r="A787" s="61">
        <f t="shared" si="180"/>
        <v>13118</v>
      </c>
      <c r="B787" s="13">
        <v>1935.11</v>
      </c>
      <c r="C787" s="14">
        <v>13.04</v>
      </c>
      <c r="D787" s="15">
        <v>0.46</v>
      </c>
      <c r="E787" s="14">
        <v>0.76</v>
      </c>
      <c r="F787" s="14">
        <v>13.8</v>
      </c>
      <c r="G787" s="15">
        <f t="shared" si="188"/>
        <v>1935.8749999999411</v>
      </c>
      <c r="H787" s="16">
        <f>H777*2/12+H789*10/12</f>
        <v>2.6733333333333333</v>
      </c>
      <c r="I787" s="15">
        <f t="shared" si="181"/>
        <v>296.94773043478273</v>
      </c>
      <c r="J787" s="15">
        <f t="shared" si="182"/>
        <v>10.475150000000005</v>
      </c>
      <c r="K787" s="17">
        <f t="shared" si="186"/>
        <v>9094.4298892922961</v>
      </c>
      <c r="L787" s="15">
        <f t="shared" si="183"/>
        <v>17.306769565217397</v>
      </c>
      <c r="M787" s="17">
        <f t="shared" si="184"/>
        <v>530.04345980537914</v>
      </c>
      <c r="N787" s="36">
        <f t="shared" si="174"/>
        <v>16.129605163251149</v>
      </c>
      <c r="O787" s="18"/>
      <c r="P787" s="19">
        <f t="shared" si="175"/>
        <v>21.868060170749118</v>
      </c>
      <c r="Q787" s="19"/>
      <c r="R787" s="38">
        <f t="shared" si="176"/>
        <v>9.0440330830282856E-3</v>
      </c>
      <c r="S787" s="16">
        <f t="shared" si="185"/>
        <v>1.0032436433558753</v>
      </c>
      <c r="T787" s="16">
        <f t="shared" si="187"/>
        <v>13.648669756080931</v>
      </c>
      <c r="U787" s="22">
        <f t="shared" si="177"/>
        <v>5.5815546898601021E-2</v>
      </c>
      <c r="V787" s="22">
        <f t="shared" si="178"/>
        <v>8.8010854413123063E-4</v>
      </c>
      <c r="W787" s="22">
        <f t="shared" si="179"/>
        <v>5.493543835446979E-2</v>
      </c>
      <c r="Z787" s="37"/>
      <c r="AA787" s="37"/>
    </row>
    <row r="788" spans="1:27">
      <c r="A788" s="61">
        <f t="shared" si="180"/>
        <v>13149</v>
      </c>
      <c r="B788" s="13">
        <v>1935.12</v>
      </c>
      <c r="C788" s="14">
        <v>13.04</v>
      </c>
      <c r="D788" s="15">
        <v>0.47</v>
      </c>
      <c r="E788" s="14">
        <v>0.76</v>
      </c>
      <c r="F788" s="14">
        <v>13.8</v>
      </c>
      <c r="G788" s="15">
        <f t="shared" si="188"/>
        <v>1935.9583333332744</v>
      </c>
      <c r="H788" s="16">
        <f>H777*1/12+H789*11/12</f>
        <v>2.6616666666666666</v>
      </c>
      <c r="I788" s="15">
        <f t="shared" si="181"/>
        <v>296.94773043478273</v>
      </c>
      <c r="J788" s="15">
        <f t="shared" si="182"/>
        <v>10.702870652173916</v>
      </c>
      <c r="K788" s="17">
        <f t="shared" si="186"/>
        <v>9121.7457254884066</v>
      </c>
      <c r="L788" s="15">
        <f t="shared" si="183"/>
        <v>17.306769565217397</v>
      </c>
      <c r="M788" s="17">
        <f t="shared" si="184"/>
        <v>531.63548706834263</v>
      </c>
      <c r="N788" s="36">
        <f t="shared" si="174"/>
        <v>16.159192714615333</v>
      </c>
      <c r="O788" s="18"/>
      <c r="P788" s="19">
        <f t="shared" si="175"/>
        <v>21.869913075541906</v>
      </c>
      <c r="Q788" s="19"/>
      <c r="R788" s="38">
        <f t="shared" si="176"/>
        <v>9.5898296415087986E-3</v>
      </c>
      <c r="S788" s="16">
        <f t="shared" si="185"/>
        <v>1.0032344868926886</v>
      </c>
      <c r="T788" s="16">
        <f t="shared" si="187"/>
        <v>13.69294117305178</v>
      </c>
      <c r="U788" s="22">
        <f t="shared" si="177"/>
        <v>5.7034186856732338E-2</v>
      </c>
      <c r="V788" s="22">
        <f t="shared" si="178"/>
        <v>3.2296307136503444E-4</v>
      </c>
      <c r="W788" s="22">
        <f t="shared" si="179"/>
        <v>5.6711223785367304E-2</v>
      </c>
      <c r="Z788" s="37"/>
      <c r="AA788" s="37"/>
    </row>
    <row r="789" spans="1:27">
      <c r="A789" s="61">
        <f t="shared" si="180"/>
        <v>13180</v>
      </c>
      <c r="B789" s="13">
        <v>1936.01</v>
      </c>
      <c r="C789" s="14">
        <v>13.76</v>
      </c>
      <c r="D789" s="15">
        <v>0.48</v>
      </c>
      <c r="E789" s="14">
        <v>0.77</v>
      </c>
      <c r="F789" s="14">
        <v>13.8</v>
      </c>
      <c r="G789" s="15">
        <f t="shared" si="188"/>
        <v>1936.0416666666076</v>
      </c>
      <c r="H789" s="16">
        <v>2.65</v>
      </c>
      <c r="I789" s="15">
        <f t="shared" si="181"/>
        <v>313.34361739130446</v>
      </c>
      <c r="J789" s="15">
        <f t="shared" si="182"/>
        <v>10.93059130434783</v>
      </c>
      <c r="K789" s="17">
        <f t="shared" si="186"/>
        <v>9653.3812125567474</v>
      </c>
      <c r="L789" s="15">
        <f t="shared" si="183"/>
        <v>17.534490217391308</v>
      </c>
      <c r="M789" s="17">
        <f t="shared" si="184"/>
        <v>540.19647773755048</v>
      </c>
      <c r="N789" s="36">
        <f t="shared" si="174"/>
        <v>17.087359845997245</v>
      </c>
      <c r="O789" s="18"/>
      <c r="P789" s="19">
        <f t="shared" si="175"/>
        <v>23.082290704692646</v>
      </c>
      <c r="Q789" s="19"/>
      <c r="R789" s="38">
        <f t="shared" si="176"/>
        <v>6.3450083552025124E-3</v>
      </c>
      <c r="S789" s="16">
        <f t="shared" si="185"/>
        <v>1.0019905526047752</v>
      </c>
      <c r="T789" s="16">
        <f t="shared" si="187"/>
        <v>13.737230811798373</v>
      </c>
      <c r="U789" s="22">
        <f t="shared" si="177"/>
        <v>5.5499892268091378E-2</v>
      </c>
      <c r="V789" s="22">
        <f t="shared" si="178"/>
        <v>3.1687889094023092E-4</v>
      </c>
      <c r="W789" s="22">
        <f t="shared" si="179"/>
        <v>5.5183013377151147E-2</v>
      </c>
      <c r="Z789" s="37"/>
      <c r="AA789" s="37"/>
    </row>
    <row r="790" spans="1:27">
      <c r="A790" s="61">
        <f t="shared" si="180"/>
        <v>13209</v>
      </c>
      <c r="B790" s="13">
        <v>1936.02</v>
      </c>
      <c r="C790" s="14">
        <v>14.55</v>
      </c>
      <c r="D790" s="15">
        <v>0.49</v>
      </c>
      <c r="E790" s="14">
        <v>0.78</v>
      </c>
      <c r="F790" s="14">
        <v>13.8</v>
      </c>
      <c r="G790" s="15">
        <f t="shared" si="188"/>
        <v>1936.1249999999409</v>
      </c>
      <c r="H790" s="16">
        <f>H789*11/12+H801*1/12</f>
        <v>2.6524999999999999</v>
      </c>
      <c r="I790" s="15">
        <f t="shared" si="181"/>
        <v>331.33354891304361</v>
      </c>
      <c r="J790" s="15">
        <f t="shared" si="182"/>
        <v>11.158311956521741</v>
      </c>
      <c r="K790" s="17">
        <f t="shared" si="186"/>
        <v>10236.255550548456</v>
      </c>
      <c r="L790" s="15">
        <f t="shared" si="183"/>
        <v>17.762210869565223</v>
      </c>
      <c r="M790" s="17">
        <f t="shared" si="184"/>
        <v>548.74772023558728</v>
      </c>
      <c r="N790" s="36">
        <f t="shared" si="174"/>
        <v>18.104536459517789</v>
      </c>
      <c r="O790" s="18"/>
      <c r="P790" s="19">
        <f t="shared" si="175"/>
        <v>24.40681642532855</v>
      </c>
      <c r="Q790" s="19"/>
      <c r="R790" s="38">
        <f t="shared" si="176"/>
        <v>3.0319918323534548E-3</v>
      </c>
      <c r="S790" s="16">
        <f t="shared" si="185"/>
        <v>1.0019926619203892</v>
      </c>
      <c r="T790" s="16">
        <f t="shared" si="187"/>
        <v>13.764575492373197</v>
      </c>
      <c r="U790" s="22">
        <f t="shared" si="177"/>
        <v>5.0524761402348961E-2</v>
      </c>
      <c r="V790" s="22">
        <f t="shared" si="178"/>
        <v>8.0714572315154776E-4</v>
      </c>
      <c r="W790" s="22">
        <f t="shared" si="179"/>
        <v>4.9717615679197413E-2</v>
      </c>
      <c r="Z790" s="37"/>
      <c r="AA790" s="37"/>
    </row>
    <row r="791" spans="1:27">
      <c r="A791" s="61">
        <f t="shared" si="180"/>
        <v>13240</v>
      </c>
      <c r="B791" s="13">
        <v>1936.03</v>
      </c>
      <c r="C791" s="14">
        <v>14.86</v>
      </c>
      <c r="D791" s="15">
        <v>0.5</v>
      </c>
      <c r="E791" s="14">
        <v>0.79</v>
      </c>
      <c r="F791" s="14">
        <v>13.7</v>
      </c>
      <c r="G791" s="15">
        <f t="shared" si="188"/>
        <v>1936.2083333332741</v>
      </c>
      <c r="H791" s="16">
        <f>H789*10/12+H801*2/12</f>
        <v>2.6550000000000002</v>
      </c>
      <c r="I791" s="15">
        <f t="shared" si="181"/>
        <v>340.86291021897824</v>
      </c>
      <c r="J791" s="15">
        <f t="shared" si="182"/>
        <v>11.469142335766428</v>
      </c>
      <c r="K791" s="17">
        <f t="shared" si="186"/>
        <v>10560.184113083184</v>
      </c>
      <c r="L791" s="15">
        <f t="shared" si="183"/>
        <v>18.121244890510958</v>
      </c>
      <c r="M791" s="17">
        <f t="shared" si="184"/>
        <v>561.40951879782745</v>
      </c>
      <c r="N791" s="36">
        <f t="shared" si="174"/>
        <v>18.660478203926026</v>
      </c>
      <c r="O791" s="18"/>
      <c r="P791" s="19">
        <f t="shared" si="175"/>
        <v>25.104585822781562</v>
      </c>
      <c r="Q791" s="19"/>
      <c r="R791" s="38">
        <f t="shared" si="176"/>
        <v>1.1986641291621761E-3</v>
      </c>
      <c r="S791" s="16">
        <f t="shared" si="185"/>
        <v>1.0019947712317432</v>
      </c>
      <c r="T791" s="16">
        <f t="shared" si="187"/>
        <v>13.892675197207225</v>
      </c>
      <c r="U791" s="22">
        <f t="shared" si="177"/>
        <v>4.3274381012652796E-2</v>
      </c>
      <c r="V791" s="22">
        <f t="shared" si="178"/>
        <v>-1.0795426547715037E-3</v>
      </c>
      <c r="W791" s="22">
        <f t="shared" si="179"/>
        <v>4.43539236674243E-2</v>
      </c>
      <c r="Z791" s="37"/>
      <c r="AA791" s="37"/>
    </row>
    <row r="792" spans="1:27">
      <c r="A792" s="61">
        <f t="shared" si="180"/>
        <v>13270</v>
      </c>
      <c r="B792" s="13">
        <v>1936.04</v>
      </c>
      <c r="C792" s="14">
        <v>14.88</v>
      </c>
      <c r="D792" s="15">
        <v>0.51666699999999999</v>
      </c>
      <c r="E792" s="14">
        <v>0.82</v>
      </c>
      <c r="F792" s="14">
        <v>13.7</v>
      </c>
      <c r="G792" s="15">
        <f t="shared" si="188"/>
        <v>1936.2916666666074</v>
      </c>
      <c r="H792" s="16">
        <f>H789*9/12+H801*3/12</f>
        <v>2.6574999999999998</v>
      </c>
      <c r="I792" s="15">
        <f t="shared" si="181"/>
        <v>341.32167591240892</v>
      </c>
      <c r="J792" s="15">
        <f t="shared" si="182"/>
        <v>11.851454726386866</v>
      </c>
      <c r="K792" s="17">
        <f t="shared" si="186"/>
        <v>10604.994245610631</v>
      </c>
      <c r="L792" s="15">
        <f t="shared" si="183"/>
        <v>18.809393430656939</v>
      </c>
      <c r="M792" s="17">
        <f t="shared" si="184"/>
        <v>584.41500547047826</v>
      </c>
      <c r="N792" s="36">
        <f t="shared" si="174"/>
        <v>18.718999665151497</v>
      </c>
      <c r="O792" s="18"/>
      <c r="P792" s="19">
        <f t="shared" si="175"/>
        <v>25.132351826424685</v>
      </c>
      <c r="Q792" s="19"/>
      <c r="R792" s="38">
        <f t="shared" si="176"/>
        <v>4.605313200985936E-4</v>
      </c>
      <c r="S792" s="16">
        <f t="shared" si="185"/>
        <v>1.0019968805388375</v>
      </c>
      <c r="T792" s="16">
        <f t="shared" si="187"/>
        <v>13.920387906022567</v>
      </c>
      <c r="U792" s="22">
        <f t="shared" si="177"/>
        <v>4.9113882159924627E-2</v>
      </c>
      <c r="V792" s="22">
        <f t="shared" si="178"/>
        <v>-1.6842079616904426E-3</v>
      </c>
      <c r="W792" s="22">
        <f t="shared" si="179"/>
        <v>5.0798090121615069E-2</v>
      </c>
      <c r="Z792" s="37"/>
      <c r="AA792" s="37"/>
    </row>
    <row r="793" spans="1:27">
      <c r="A793" s="61">
        <f t="shared" si="180"/>
        <v>13301</v>
      </c>
      <c r="B793" s="13">
        <v>1936.05</v>
      </c>
      <c r="C793" s="14">
        <v>14.09</v>
      </c>
      <c r="D793" s="15">
        <v>0.53333299999999995</v>
      </c>
      <c r="E793" s="14">
        <v>0.85</v>
      </c>
      <c r="F793" s="14">
        <v>13.7</v>
      </c>
      <c r="G793" s="15">
        <f t="shared" si="188"/>
        <v>1936.3749999999407</v>
      </c>
      <c r="H793" s="16">
        <f>H789*8/12+H801*4/12</f>
        <v>2.66</v>
      </c>
      <c r="I793" s="15">
        <f t="shared" si="181"/>
        <v>323.20043102189794</v>
      </c>
      <c r="J793" s="15">
        <f t="shared" si="182"/>
        <v>12.233744178722631</v>
      </c>
      <c r="K793" s="17">
        <f t="shared" si="186"/>
        <v>10073.635867181001</v>
      </c>
      <c r="L793" s="15">
        <f t="shared" si="183"/>
        <v>19.497541970802928</v>
      </c>
      <c r="M793" s="17">
        <f t="shared" si="184"/>
        <v>607.70691888600788</v>
      </c>
      <c r="N793" s="36">
        <f t="shared" si="174"/>
        <v>17.750192519328639</v>
      </c>
      <c r="O793" s="18"/>
      <c r="P793" s="19">
        <f t="shared" si="175"/>
        <v>23.787637409301357</v>
      </c>
      <c r="Q793" s="19"/>
      <c r="R793" s="38">
        <f t="shared" si="176"/>
        <v>3.8968865356358018E-3</v>
      </c>
      <c r="S793" s="16">
        <f t="shared" si="185"/>
        <v>1.0019989898416737</v>
      </c>
      <c r="T793" s="16">
        <f t="shared" si="187"/>
        <v>13.948185257725171</v>
      </c>
      <c r="U793" s="22">
        <f t="shared" si="177"/>
        <v>5.4493881619503082E-2</v>
      </c>
      <c r="V793" s="22">
        <f t="shared" si="178"/>
        <v>-2.2853445081115753E-3</v>
      </c>
      <c r="W793" s="22">
        <f t="shared" si="179"/>
        <v>5.6779226127614657E-2</v>
      </c>
      <c r="Z793" s="37"/>
      <c r="AA793" s="37"/>
    </row>
    <row r="794" spans="1:27">
      <c r="A794" s="61">
        <f t="shared" si="180"/>
        <v>13331</v>
      </c>
      <c r="B794" s="13">
        <v>1936.06</v>
      </c>
      <c r="C794" s="14">
        <v>14.69</v>
      </c>
      <c r="D794" s="15">
        <v>0.55000000000000004</v>
      </c>
      <c r="E794" s="14">
        <v>0.88</v>
      </c>
      <c r="F794" s="14">
        <v>13.8</v>
      </c>
      <c r="G794" s="15">
        <f t="shared" si="188"/>
        <v>1936.4583333332739</v>
      </c>
      <c r="H794" s="16">
        <f>H789*7/12+H801*5/12</f>
        <v>2.6625000000000001</v>
      </c>
      <c r="I794" s="15">
        <f t="shared" si="181"/>
        <v>334.52163804347833</v>
      </c>
      <c r="J794" s="15">
        <f t="shared" si="182"/>
        <v>12.524635869565222</v>
      </c>
      <c r="K794" s="17">
        <f t="shared" si="186"/>
        <v>10459.03067769675</v>
      </c>
      <c r="L794" s="15">
        <f t="shared" si="183"/>
        <v>20.039417391304355</v>
      </c>
      <c r="M794" s="17">
        <f t="shared" si="184"/>
        <v>626.5450644229503</v>
      </c>
      <c r="N794" s="36">
        <f t="shared" si="174"/>
        <v>18.393001065831339</v>
      </c>
      <c r="O794" s="18"/>
      <c r="P794" s="19">
        <f t="shared" si="175"/>
        <v>24.60018864260266</v>
      </c>
      <c r="Q794" s="19"/>
      <c r="R794" s="38">
        <f t="shared" si="176"/>
        <v>3.1610941699746764E-3</v>
      </c>
      <c r="S794" s="16">
        <f t="shared" si="185"/>
        <v>1.0020010991402517</v>
      </c>
      <c r="T794" s="16">
        <f t="shared" si="187"/>
        <v>13.874791686637861</v>
      </c>
      <c r="U794" s="22">
        <f t="shared" si="177"/>
        <v>4.9057325233405003E-2</v>
      </c>
      <c r="V794" s="22">
        <f t="shared" si="178"/>
        <v>-2.6924410509663321E-3</v>
      </c>
      <c r="W794" s="22">
        <f t="shared" si="179"/>
        <v>5.1749766284371335E-2</v>
      </c>
      <c r="Z794" s="37"/>
      <c r="AA794" s="37"/>
    </row>
    <row r="795" spans="1:27">
      <c r="A795" s="61">
        <f t="shared" si="180"/>
        <v>13362</v>
      </c>
      <c r="B795" s="13">
        <v>1936.07</v>
      </c>
      <c r="C795" s="14">
        <v>15.56</v>
      </c>
      <c r="D795" s="15">
        <v>0.56999999999999995</v>
      </c>
      <c r="E795" s="14">
        <v>0.9</v>
      </c>
      <c r="F795" s="14">
        <v>13.9</v>
      </c>
      <c r="G795" s="15">
        <f t="shared" si="188"/>
        <v>1936.5416666666072</v>
      </c>
      <c r="H795" s="16">
        <f>H789*6/12+H801*6/12</f>
        <v>2.665</v>
      </c>
      <c r="I795" s="15">
        <f t="shared" si="181"/>
        <v>351.78417410071961</v>
      </c>
      <c r="J795" s="15">
        <f t="shared" si="182"/>
        <v>12.886695323741012</v>
      </c>
      <c r="K795" s="17">
        <f t="shared" si="186"/>
        <v>11032.330680439876</v>
      </c>
      <c r="L795" s="15">
        <f t="shared" si="183"/>
        <v>20.347413669064757</v>
      </c>
      <c r="M795" s="17">
        <f t="shared" si="184"/>
        <v>638.11681313598251</v>
      </c>
      <c r="N795" s="36">
        <f t="shared" si="174"/>
        <v>19.360464512319137</v>
      </c>
      <c r="O795" s="18"/>
      <c r="P795" s="19">
        <f t="shared" si="175"/>
        <v>25.838977130610271</v>
      </c>
      <c r="Q795" s="19"/>
      <c r="R795" s="38">
        <f t="shared" si="176"/>
        <v>2.2336429359787399E-3</v>
      </c>
      <c r="S795" s="16">
        <f t="shared" si="185"/>
        <v>1.0020032084345729</v>
      </c>
      <c r="T795" s="16">
        <f t="shared" si="187"/>
        <v>13.802538128120407</v>
      </c>
      <c r="U795" s="22">
        <f t="shared" si="177"/>
        <v>3.4854338574694221E-2</v>
      </c>
      <c r="V795" s="22">
        <f t="shared" si="178"/>
        <v>-7.7198294386580102E-3</v>
      </c>
      <c r="W795" s="22">
        <f t="shared" si="179"/>
        <v>4.2574168013352232E-2</v>
      </c>
      <c r="Z795" s="37"/>
      <c r="AA795" s="37"/>
    </row>
    <row r="796" spans="1:27">
      <c r="A796" s="61">
        <f t="shared" si="180"/>
        <v>13393</v>
      </c>
      <c r="B796" s="13">
        <v>1936.08</v>
      </c>
      <c r="C796" s="14">
        <v>15.87</v>
      </c>
      <c r="D796" s="15">
        <v>0.59</v>
      </c>
      <c r="E796" s="14">
        <v>0.92</v>
      </c>
      <c r="F796" s="14">
        <v>14</v>
      </c>
      <c r="G796" s="15">
        <f t="shared" si="188"/>
        <v>1936.6249999999404</v>
      </c>
      <c r="H796" s="16">
        <f>H789*5/12+H801*7/12</f>
        <v>2.6675000000000004</v>
      </c>
      <c r="I796" s="15">
        <f t="shared" si="181"/>
        <v>356.2299225000001</v>
      </c>
      <c r="J796" s="15">
        <f t="shared" si="182"/>
        <v>13.243582500000004</v>
      </c>
      <c r="K796" s="17">
        <f t="shared" si="186"/>
        <v>11206.365224244691</v>
      </c>
      <c r="L796" s="15">
        <f t="shared" si="183"/>
        <v>20.65101000000001</v>
      </c>
      <c r="M796" s="17">
        <f t="shared" si="184"/>
        <v>649.64436082577936</v>
      </c>
      <c r="N796" s="36">
        <f t="shared" si="174"/>
        <v>19.623060162983759</v>
      </c>
      <c r="O796" s="18"/>
      <c r="P796" s="19">
        <f t="shared" si="175"/>
        <v>26.133390803641156</v>
      </c>
      <c r="Q796" s="19"/>
      <c r="R796" s="38">
        <f t="shared" si="176"/>
        <v>2.7788018202817774E-3</v>
      </c>
      <c r="S796" s="16">
        <f t="shared" si="185"/>
        <v>1.002005317724638</v>
      </c>
      <c r="T796" s="16">
        <f t="shared" si="187"/>
        <v>13.731400435424906</v>
      </c>
      <c r="U796" s="22">
        <f t="shared" si="177"/>
        <v>2.9486460079607868E-2</v>
      </c>
      <c r="V796" s="22">
        <f t="shared" si="178"/>
        <v>-9.0514624694493229E-3</v>
      </c>
      <c r="W796" s="22">
        <f t="shared" si="179"/>
        <v>3.8537922549057191E-2</v>
      </c>
      <c r="Z796" s="37"/>
      <c r="AA796" s="37"/>
    </row>
    <row r="797" spans="1:27">
      <c r="A797" s="61">
        <f t="shared" si="180"/>
        <v>13423</v>
      </c>
      <c r="B797" s="13">
        <v>1936.09</v>
      </c>
      <c r="C797" s="14">
        <v>16.05</v>
      </c>
      <c r="D797" s="15">
        <v>0.61</v>
      </c>
      <c r="E797" s="14">
        <v>0.94</v>
      </c>
      <c r="F797" s="14">
        <v>14</v>
      </c>
      <c r="G797" s="15">
        <f t="shared" si="188"/>
        <v>1936.7083333332737</v>
      </c>
      <c r="H797" s="16">
        <f>H789*4/12+H801*8/12</f>
        <v>2.67</v>
      </c>
      <c r="I797" s="15">
        <f t="shared" si="181"/>
        <v>360.27033750000015</v>
      </c>
      <c r="J797" s="15">
        <f t="shared" si="182"/>
        <v>13.692517500000005</v>
      </c>
      <c r="K797" s="17">
        <f t="shared" si="186"/>
        <v>11369.364760430148</v>
      </c>
      <c r="L797" s="15">
        <f t="shared" si="183"/>
        <v>21.099945000000009</v>
      </c>
      <c r="M797" s="17">
        <f t="shared" si="184"/>
        <v>665.86933799403982</v>
      </c>
      <c r="N797" s="36">
        <f t="shared" si="174"/>
        <v>19.862024243287639</v>
      </c>
      <c r="O797" s="18"/>
      <c r="P797" s="19">
        <f t="shared" si="175"/>
        <v>26.395710211981697</v>
      </c>
      <c r="Q797" s="19"/>
      <c r="R797" s="38">
        <f t="shared" si="176"/>
        <v>1.5801041292270793E-3</v>
      </c>
      <c r="S797" s="16">
        <f t="shared" si="185"/>
        <v>1.0020074270104475</v>
      </c>
      <c r="T797" s="16">
        <f t="shared" si="187"/>
        <v>13.758936256102166</v>
      </c>
      <c r="U797" s="22">
        <f t="shared" si="177"/>
        <v>1.1119267030272217E-2</v>
      </c>
      <c r="V797" s="22">
        <f t="shared" si="178"/>
        <v>-1.0086155877858771E-2</v>
      </c>
      <c r="W797" s="22">
        <f t="shared" si="179"/>
        <v>2.1205422908130989E-2</v>
      </c>
      <c r="Z797" s="37"/>
      <c r="AA797" s="37"/>
    </row>
    <row r="798" spans="1:27">
      <c r="A798" s="61">
        <f t="shared" si="180"/>
        <v>13149</v>
      </c>
      <c r="B798" s="13">
        <v>1936.1</v>
      </c>
      <c r="C798" s="14">
        <v>16.89</v>
      </c>
      <c r="D798" s="15">
        <v>0.64666699999999999</v>
      </c>
      <c r="E798" s="14">
        <v>0.96666700000000005</v>
      </c>
      <c r="F798" s="14">
        <v>14</v>
      </c>
      <c r="G798" s="15">
        <f t="shared" si="188"/>
        <v>1936.7916666666069</v>
      </c>
      <c r="H798" s="16">
        <f>H789*3/12+H801*9/12</f>
        <v>2.6725000000000003</v>
      </c>
      <c r="I798" s="15">
        <f t="shared" si="181"/>
        <v>379.12560750000017</v>
      </c>
      <c r="J798" s="15">
        <f t="shared" si="182"/>
        <v>14.515572482250006</v>
      </c>
      <c r="K798" s="17">
        <f t="shared" si="186"/>
        <v>12002.570314878065</v>
      </c>
      <c r="L798" s="15">
        <f t="shared" si="183"/>
        <v>21.698532482250009</v>
      </c>
      <c r="M798" s="17">
        <f t="shared" si="184"/>
        <v>686.94426516117426</v>
      </c>
      <c r="N798" s="36">
        <f t="shared" si="174"/>
        <v>20.913091852533121</v>
      </c>
      <c r="O798" s="18"/>
      <c r="P798" s="19">
        <f t="shared" si="175"/>
        <v>27.733337274008413</v>
      </c>
      <c r="Q798" s="19"/>
      <c r="R798" s="38">
        <f t="shared" si="176"/>
        <v>-1.5323636777370836E-3</v>
      </c>
      <c r="S798" s="16">
        <f t="shared" si="185"/>
        <v>1.0020095362920027</v>
      </c>
      <c r="T798" s="16">
        <f t="shared" si="187"/>
        <v>13.786556316377689</v>
      </c>
      <c r="U798" s="22">
        <f t="shared" si="177"/>
        <v>1.8118004661058507E-3</v>
      </c>
      <c r="V798" s="22">
        <f t="shared" si="178"/>
        <v>-1.2065044998046281E-2</v>
      </c>
      <c r="W798" s="22">
        <f t="shared" si="179"/>
        <v>1.3876845464152132E-2</v>
      </c>
      <c r="Z798" s="37"/>
      <c r="AA798" s="37"/>
    </row>
    <row r="799" spans="1:27">
      <c r="A799" s="61">
        <f t="shared" si="180"/>
        <v>13484</v>
      </c>
      <c r="B799" s="13">
        <v>1936.11</v>
      </c>
      <c r="C799" s="14">
        <v>17.36</v>
      </c>
      <c r="D799" s="15">
        <v>0.68333299999999997</v>
      </c>
      <c r="E799" s="14">
        <v>0.99333300000000002</v>
      </c>
      <c r="F799" s="14">
        <v>14</v>
      </c>
      <c r="G799" s="15">
        <f t="shared" si="188"/>
        <v>1936.8749999999402</v>
      </c>
      <c r="H799" s="16">
        <f>H789*2/12+H801*10/12</f>
        <v>2.6749999999999998</v>
      </c>
      <c r="I799" s="15">
        <f t="shared" si="181"/>
        <v>389.67558000000014</v>
      </c>
      <c r="J799" s="15">
        <f t="shared" si="182"/>
        <v>15.338605017750004</v>
      </c>
      <c r="K799" s="17">
        <f t="shared" si="186"/>
        <v>12377.033749636743</v>
      </c>
      <c r="L799" s="15">
        <f t="shared" si="183"/>
        <v>22.297097517750011</v>
      </c>
      <c r="M799" s="17">
        <f t="shared" si="184"/>
        <v>708.20945078501825</v>
      </c>
      <c r="N799" s="36">
        <f t="shared" si="174"/>
        <v>21.499765341024169</v>
      </c>
      <c r="O799" s="18"/>
      <c r="P799" s="19">
        <f t="shared" si="175"/>
        <v>28.451474941810439</v>
      </c>
      <c r="Q799" s="19"/>
      <c r="R799" s="38">
        <f t="shared" si="176"/>
        <v>-3.4157639075073354E-3</v>
      </c>
      <c r="S799" s="16">
        <f t="shared" si="185"/>
        <v>1.0020116455693042</v>
      </c>
      <c r="T799" s="16">
        <f t="shared" si="187"/>
        <v>13.814260901637189</v>
      </c>
      <c r="U799" s="22">
        <f t="shared" si="177"/>
        <v>-3.640204485496179E-3</v>
      </c>
      <c r="V799" s="22">
        <f t="shared" si="178"/>
        <v>-1.4467184715541426E-2</v>
      </c>
      <c r="W799" s="22">
        <f t="shared" si="179"/>
        <v>1.0826980230045247E-2</v>
      </c>
      <c r="Z799" s="37"/>
      <c r="AA799" s="37"/>
    </row>
    <row r="800" spans="1:27">
      <c r="A800" s="61">
        <f t="shared" si="180"/>
        <v>13515</v>
      </c>
      <c r="B800" s="13">
        <v>1936.12</v>
      </c>
      <c r="C800" s="14">
        <v>17.059999999999999</v>
      </c>
      <c r="D800" s="15">
        <v>0.72</v>
      </c>
      <c r="E800" s="14">
        <v>1.02</v>
      </c>
      <c r="F800" s="14">
        <v>14</v>
      </c>
      <c r="G800" s="15">
        <f t="shared" si="188"/>
        <v>1936.9583333332735</v>
      </c>
      <c r="H800" s="16">
        <f>H789*1/12+H801*11/12</f>
        <v>2.6774999999999998</v>
      </c>
      <c r="I800" s="15">
        <f t="shared" si="181"/>
        <v>382.94155500000016</v>
      </c>
      <c r="J800" s="15">
        <f t="shared" si="182"/>
        <v>16.161660000000005</v>
      </c>
      <c r="K800" s="17">
        <f t="shared" si="186"/>
        <v>12205.922683973564</v>
      </c>
      <c r="L800" s="15">
        <f t="shared" si="183"/>
        <v>22.895685000000011</v>
      </c>
      <c r="M800" s="17">
        <f t="shared" si="184"/>
        <v>729.77966809220607</v>
      </c>
      <c r="N800" s="36">
        <f t="shared" si="174"/>
        <v>21.125663548155451</v>
      </c>
      <c r="O800" s="18"/>
      <c r="P800" s="19">
        <f t="shared" si="175"/>
        <v>27.902761077390402</v>
      </c>
      <c r="Q800" s="19"/>
      <c r="R800" s="38">
        <f t="shared" si="176"/>
        <v>-2.6171082025579009E-3</v>
      </c>
      <c r="S800" s="16">
        <f t="shared" si="185"/>
        <v>1.0020137548423524</v>
      </c>
      <c r="T800" s="16">
        <f t="shared" si="187"/>
        <v>13.842050298373179</v>
      </c>
      <c r="U800" s="22">
        <f t="shared" si="177"/>
        <v>1.5225947387875749E-4</v>
      </c>
      <c r="V800" s="22">
        <f t="shared" si="178"/>
        <v>-1.5445724749782119E-2</v>
      </c>
      <c r="W800" s="22">
        <f t="shared" si="179"/>
        <v>1.5597984223660877E-2</v>
      </c>
      <c r="Z800" s="37"/>
      <c r="AA800" s="37"/>
    </row>
    <row r="801" spans="1:27">
      <c r="A801" s="61">
        <f t="shared" si="180"/>
        <v>13546</v>
      </c>
      <c r="B801" s="13">
        <v>1937.01</v>
      </c>
      <c r="C801" s="14">
        <v>17.59</v>
      </c>
      <c r="D801" s="15">
        <v>0.73</v>
      </c>
      <c r="E801" s="14">
        <v>1.05</v>
      </c>
      <c r="F801" s="14">
        <v>14.1</v>
      </c>
      <c r="G801" s="15">
        <f t="shared" si="188"/>
        <v>1937.0416666666067</v>
      </c>
      <c r="H801" s="16">
        <v>2.68</v>
      </c>
      <c r="I801" s="15">
        <f t="shared" si="181"/>
        <v>392.03806063829808</v>
      </c>
      <c r="J801" s="15">
        <f t="shared" si="182"/>
        <v>16.269913829787242</v>
      </c>
      <c r="K801" s="17">
        <f t="shared" si="186"/>
        <v>12539.081496433866</v>
      </c>
      <c r="L801" s="15">
        <f t="shared" si="183"/>
        <v>23.401930851063842</v>
      </c>
      <c r="M801" s="17">
        <f t="shared" si="184"/>
        <v>748.49548443749632</v>
      </c>
      <c r="N801" s="36">
        <f t="shared" si="174"/>
        <v>21.618741582953515</v>
      </c>
      <c r="O801" s="18"/>
      <c r="P801" s="19">
        <f t="shared" si="175"/>
        <v>28.4956379266387</v>
      </c>
      <c r="Q801" s="19"/>
      <c r="R801" s="38">
        <f t="shared" si="176"/>
        <v>-1.9147817965586705E-3</v>
      </c>
      <c r="S801" s="16">
        <f t="shared" si="185"/>
        <v>1.0031037291014482</v>
      </c>
      <c r="T801" s="16">
        <f t="shared" si="187"/>
        <v>13.771556533237916</v>
      </c>
      <c r="U801" s="22">
        <f t="shared" si="177"/>
        <v>-1.6219133904041838E-3</v>
      </c>
      <c r="V801" s="22">
        <f t="shared" si="178"/>
        <v>-1.4802451668775474E-2</v>
      </c>
      <c r="W801" s="22">
        <f t="shared" si="179"/>
        <v>1.318053827837129E-2</v>
      </c>
      <c r="Z801" s="37"/>
      <c r="AA801" s="37"/>
    </row>
    <row r="802" spans="1:27">
      <c r="A802" s="61">
        <f t="shared" si="180"/>
        <v>13574</v>
      </c>
      <c r="B802" s="13">
        <v>1937.02</v>
      </c>
      <c r="C802" s="14">
        <v>18.11</v>
      </c>
      <c r="D802" s="15">
        <v>0.74</v>
      </c>
      <c r="E802" s="14">
        <v>1.08</v>
      </c>
      <c r="F802" s="14">
        <v>14.1</v>
      </c>
      <c r="G802" s="15">
        <f t="shared" si="188"/>
        <v>1937.12499999994</v>
      </c>
      <c r="H802" s="16">
        <f>H801*11/12+H813*1/12</f>
        <v>2.67</v>
      </c>
      <c r="I802" s="15">
        <f t="shared" si="181"/>
        <v>403.62758829787253</v>
      </c>
      <c r="J802" s="15">
        <f t="shared" si="182"/>
        <v>16.492789361702133</v>
      </c>
      <c r="K802" s="17">
        <f t="shared" si="186"/>
        <v>12953.724233050827</v>
      </c>
      <c r="L802" s="15">
        <f t="shared" si="183"/>
        <v>24.070557446808522</v>
      </c>
      <c r="M802" s="17">
        <f t="shared" si="184"/>
        <v>772.50260473191008</v>
      </c>
      <c r="N802" s="36">
        <f t="shared" si="174"/>
        <v>22.244221552805168</v>
      </c>
      <c r="O802" s="18"/>
      <c r="P802" s="19">
        <f t="shared" si="175"/>
        <v>29.256928436697752</v>
      </c>
      <c r="Q802" s="19"/>
      <c r="R802" s="38">
        <f t="shared" si="176"/>
        <v>-2.5544665829975097E-3</v>
      </c>
      <c r="S802" s="16">
        <f t="shared" si="185"/>
        <v>1.0030958111779831</v>
      </c>
      <c r="T802" s="16">
        <f t="shared" si="187"/>
        <v>13.814299714022365</v>
      </c>
      <c r="U802" s="22">
        <f t="shared" si="177"/>
        <v>-6.9333450523434426E-4</v>
      </c>
      <c r="V802" s="22">
        <f t="shared" si="178"/>
        <v>-1.5061434916469607E-2</v>
      </c>
      <c r="W802" s="22">
        <f t="shared" si="179"/>
        <v>1.4368100411235263E-2</v>
      </c>
      <c r="Z802" s="37"/>
      <c r="AA802" s="37"/>
    </row>
    <row r="803" spans="1:27">
      <c r="A803" s="61">
        <f t="shared" si="180"/>
        <v>13605</v>
      </c>
      <c r="B803" s="13">
        <v>1937.03</v>
      </c>
      <c r="C803" s="14">
        <v>18.09</v>
      </c>
      <c r="D803" s="15">
        <v>0.75</v>
      </c>
      <c r="E803" s="14">
        <v>1.1100000000000001</v>
      </c>
      <c r="F803" s="14">
        <v>14.2</v>
      </c>
      <c r="G803" s="15">
        <f t="shared" si="188"/>
        <v>1937.2083333332732</v>
      </c>
      <c r="H803" s="16">
        <f>H801*10/12+H813*2/12</f>
        <v>2.66</v>
      </c>
      <c r="I803" s="15">
        <f t="shared" si="181"/>
        <v>400.34252852112689</v>
      </c>
      <c r="J803" s="15">
        <f t="shared" si="182"/>
        <v>16.597948943661979</v>
      </c>
      <c r="K803" s="17">
        <f t="shared" si="186"/>
        <v>12892.686150677073</v>
      </c>
      <c r="L803" s="15">
        <f t="shared" si="183"/>
        <v>24.564964436619732</v>
      </c>
      <c r="M803" s="17">
        <f t="shared" si="184"/>
        <v>791.09351173308755</v>
      </c>
      <c r="N803" s="36">
        <f t="shared" si="174"/>
        <v>22.042197016050576</v>
      </c>
      <c r="O803" s="18"/>
      <c r="P803" s="19">
        <f t="shared" si="175"/>
        <v>28.928361986280834</v>
      </c>
      <c r="Q803" s="19"/>
      <c r="R803" s="38">
        <f t="shared" si="176"/>
        <v>-7.8524098742353832E-4</v>
      </c>
      <c r="S803" s="16">
        <f t="shared" si="185"/>
        <v>1.0030878935270666</v>
      </c>
      <c r="T803" s="16">
        <f t="shared" si="187"/>
        <v>13.759481204412108</v>
      </c>
      <c r="U803" s="22">
        <f t="shared" si="177"/>
        <v>-5.7877751376483877E-3</v>
      </c>
      <c r="V803" s="22">
        <f t="shared" si="178"/>
        <v>-1.6436775195656006E-2</v>
      </c>
      <c r="W803" s="22">
        <f t="shared" si="179"/>
        <v>1.0649000058007618E-2</v>
      </c>
      <c r="Z803" s="37"/>
      <c r="AA803" s="37"/>
    </row>
    <row r="804" spans="1:27">
      <c r="A804" s="61">
        <f t="shared" si="180"/>
        <v>13635</v>
      </c>
      <c r="B804" s="13">
        <v>1937.04</v>
      </c>
      <c r="C804" s="14">
        <v>17.010000000000002</v>
      </c>
      <c r="D804" s="15">
        <v>0.78</v>
      </c>
      <c r="E804" s="14">
        <v>1.1299999999999999</v>
      </c>
      <c r="F804" s="14">
        <v>14.3</v>
      </c>
      <c r="G804" s="15">
        <f t="shared" si="188"/>
        <v>1937.2916666666065</v>
      </c>
      <c r="H804" s="16">
        <f>H801*9/12+H813*3/12</f>
        <v>2.6500000000000004</v>
      </c>
      <c r="I804" s="15">
        <f t="shared" si="181"/>
        <v>373.80902412587426</v>
      </c>
      <c r="J804" s="15">
        <f t="shared" si="182"/>
        <v>17.141154545454551</v>
      </c>
      <c r="K804" s="17">
        <f t="shared" si="186"/>
        <v>12084.19884850772</v>
      </c>
      <c r="L804" s="15">
        <f t="shared" si="183"/>
        <v>24.832698251748255</v>
      </c>
      <c r="M804" s="17">
        <f t="shared" si="184"/>
        <v>802.77158723184721</v>
      </c>
      <c r="N804" s="36">
        <f t="shared" si="174"/>
        <v>20.556579457432861</v>
      </c>
      <c r="O804" s="18"/>
      <c r="P804" s="19">
        <f t="shared" si="175"/>
        <v>26.928946868209703</v>
      </c>
      <c r="Q804" s="19"/>
      <c r="R804" s="38">
        <f t="shared" si="176"/>
        <v>3.2817335242659104E-3</v>
      </c>
      <c r="S804" s="16">
        <f t="shared" si="185"/>
        <v>1.0030799761489029</v>
      </c>
      <c r="T804" s="16">
        <f t="shared" si="187"/>
        <v>13.705451751503347</v>
      </c>
      <c r="U804" s="22">
        <f t="shared" si="177"/>
        <v>-2.6710585636942064E-3</v>
      </c>
      <c r="V804" s="22">
        <f t="shared" si="178"/>
        <v>-1.6000686562638533E-2</v>
      </c>
      <c r="W804" s="22">
        <f t="shared" si="179"/>
        <v>1.3329627998944327E-2</v>
      </c>
      <c r="Z804" s="37"/>
      <c r="AA804" s="37"/>
    </row>
    <row r="805" spans="1:27">
      <c r="A805" s="61">
        <f t="shared" si="180"/>
        <v>13666</v>
      </c>
      <c r="B805" s="13">
        <v>1937.05</v>
      </c>
      <c r="C805" s="14">
        <v>16.25</v>
      </c>
      <c r="D805" s="15">
        <v>0.81</v>
      </c>
      <c r="E805" s="14">
        <v>1.1499999999999999</v>
      </c>
      <c r="F805" s="14">
        <v>14.4</v>
      </c>
      <c r="G805" s="15">
        <f t="shared" si="188"/>
        <v>1937.3749999999397</v>
      </c>
      <c r="H805" s="16">
        <f>H801*8/12+H813*4/12</f>
        <v>2.64</v>
      </c>
      <c r="I805" s="15">
        <f t="shared" si="181"/>
        <v>354.62747395833344</v>
      </c>
      <c r="J805" s="15">
        <f t="shared" si="182"/>
        <v>17.676815625000007</v>
      </c>
      <c r="K805" s="17">
        <f t="shared" si="186"/>
        <v>11511.733213961164</v>
      </c>
      <c r="L805" s="15">
        <f t="shared" si="183"/>
        <v>25.096713541666674</v>
      </c>
      <c r="M805" s="17">
        <f t="shared" si="184"/>
        <v>814.67650437263615</v>
      </c>
      <c r="N805" s="36">
        <f t="shared" si="174"/>
        <v>19.474174686572098</v>
      </c>
      <c r="O805" s="18"/>
      <c r="P805" s="19">
        <f t="shared" si="175"/>
        <v>25.472602466914221</v>
      </c>
      <c r="Q805" s="19"/>
      <c r="R805" s="38">
        <f t="shared" si="176"/>
        <v>6.2037965103382275E-3</v>
      </c>
      <c r="S805" s="16">
        <f t="shared" si="185"/>
        <v>1.0030720590436968</v>
      </c>
      <c r="T805" s="16">
        <f t="shared" si="187"/>
        <v>13.652194325618973</v>
      </c>
      <c r="U805" s="22">
        <f t="shared" si="177"/>
        <v>8.1499102665261169E-4</v>
      </c>
      <c r="V805" s="22">
        <f t="shared" si="178"/>
        <v>-1.5567038605830974E-2</v>
      </c>
      <c r="W805" s="22">
        <f t="shared" si="179"/>
        <v>1.6382029632483586E-2</v>
      </c>
      <c r="Z805" s="37"/>
      <c r="AA805" s="37"/>
    </row>
    <row r="806" spans="1:27">
      <c r="A806" s="61">
        <f t="shared" si="180"/>
        <v>13696</v>
      </c>
      <c r="B806" s="13">
        <v>1937.06</v>
      </c>
      <c r="C806" s="14">
        <v>15.64</v>
      </c>
      <c r="D806" s="15">
        <v>0.84</v>
      </c>
      <c r="E806" s="14">
        <v>1.17</v>
      </c>
      <c r="F806" s="14">
        <v>14.4</v>
      </c>
      <c r="G806" s="15">
        <f t="shared" si="188"/>
        <v>1937.458333333273</v>
      </c>
      <c r="H806" s="16">
        <f>H801*7/12+H813*5/12</f>
        <v>2.63</v>
      </c>
      <c r="I806" s="15">
        <f t="shared" si="181"/>
        <v>341.31530416666681</v>
      </c>
      <c r="J806" s="15">
        <f t="shared" si="182"/>
        <v>18.331512500000006</v>
      </c>
      <c r="K806" s="17">
        <f t="shared" si="186"/>
        <v>11129.189464081841</v>
      </c>
      <c r="L806" s="15">
        <f t="shared" si="183"/>
        <v>25.53317812500001</v>
      </c>
      <c r="M806" s="17">
        <f t="shared" si="184"/>
        <v>832.55445479384616</v>
      </c>
      <c r="N806" s="36">
        <f t="shared" si="174"/>
        <v>18.711659960364962</v>
      </c>
      <c r="O806" s="18"/>
      <c r="P806" s="19">
        <f t="shared" si="175"/>
        <v>24.446563497204888</v>
      </c>
      <c r="Q806" s="19"/>
      <c r="R806" s="38">
        <f t="shared" si="176"/>
        <v>7.2755469322765345E-3</v>
      </c>
      <c r="S806" s="16">
        <f t="shared" si="185"/>
        <v>1.0030641422116537</v>
      </c>
      <c r="T806" s="16">
        <f t="shared" si="187"/>
        <v>13.694134672663296</v>
      </c>
      <c r="U806" s="22">
        <f t="shared" si="177"/>
        <v>7.6207207446474801E-3</v>
      </c>
      <c r="V806" s="22">
        <f t="shared" si="178"/>
        <v>-1.6265375639800128E-2</v>
      </c>
      <c r="W806" s="22">
        <f t="shared" si="179"/>
        <v>2.3886096384447608E-2</v>
      </c>
      <c r="Z806" s="37"/>
      <c r="AA806" s="37"/>
    </row>
    <row r="807" spans="1:27">
      <c r="A807" s="61">
        <f t="shared" si="180"/>
        <v>13727</v>
      </c>
      <c r="B807" s="13">
        <v>1937.07</v>
      </c>
      <c r="C807" s="14">
        <v>16.57</v>
      </c>
      <c r="D807" s="15">
        <v>0.81666700000000003</v>
      </c>
      <c r="E807" s="14">
        <v>1.1866699999999999</v>
      </c>
      <c r="F807" s="14">
        <v>14.5</v>
      </c>
      <c r="G807" s="15">
        <f t="shared" si="188"/>
        <v>1937.5416666666063</v>
      </c>
      <c r="H807" s="16">
        <f>H801*6/12+H813*6/12</f>
        <v>2.62</v>
      </c>
      <c r="I807" s="15">
        <f t="shared" si="181"/>
        <v>359.11703896551739</v>
      </c>
      <c r="J807" s="15">
        <f t="shared" si="182"/>
        <v>17.699398603551732</v>
      </c>
      <c r="K807" s="17">
        <f t="shared" si="186"/>
        <v>11757.739879055101</v>
      </c>
      <c r="L807" s="15">
        <f t="shared" si="183"/>
        <v>25.718371552758629</v>
      </c>
      <c r="M807" s="17">
        <f t="shared" si="184"/>
        <v>842.03724696911991</v>
      </c>
      <c r="N807" s="36">
        <f t="shared" si="174"/>
        <v>19.646723279607624</v>
      </c>
      <c r="O807" s="18"/>
      <c r="P807" s="19">
        <f t="shared" si="175"/>
        <v>25.628756089453603</v>
      </c>
      <c r="Q807" s="19"/>
      <c r="R807" s="38">
        <f t="shared" si="176"/>
        <v>7.19823778265994E-3</v>
      </c>
      <c r="S807" s="16">
        <f t="shared" si="185"/>
        <v>1.0030562256529789</v>
      </c>
      <c r="T807" s="16">
        <f t="shared" si="187"/>
        <v>13.641363756015766</v>
      </c>
      <c r="U807" s="22">
        <f t="shared" si="177"/>
        <v>7.7067329721862698E-3</v>
      </c>
      <c r="V807" s="22">
        <f t="shared" si="178"/>
        <v>-1.6722484634776547E-2</v>
      </c>
      <c r="W807" s="22">
        <f t="shared" si="179"/>
        <v>2.4429217606962816E-2</v>
      </c>
      <c r="Z807" s="37"/>
      <c r="AA807" s="37"/>
    </row>
    <row r="808" spans="1:27">
      <c r="A808" s="61">
        <f t="shared" si="180"/>
        <v>13758</v>
      </c>
      <c r="B808" s="13">
        <v>1937.08</v>
      </c>
      <c r="C808" s="14">
        <v>16.739999999999998</v>
      </c>
      <c r="D808" s="15">
        <v>0.79333299999999995</v>
      </c>
      <c r="E808" s="14">
        <v>1.20333</v>
      </c>
      <c r="F808" s="14">
        <v>14.5</v>
      </c>
      <c r="G808" s="15">
        <f t="shared" si="188"/>
        <v>1937.6249999999395</v>
      </c>
      <c r="H808" s="16">
        <f>H801*5/12+H813*7/12</f>
        <v>2.6100000000000003</v>
      </c>
      <c r="I808" s="15">
        <f t="shared" si="181"/>
        <v>362.80140206896561</v>
      </c>
      <c r="J808" s="15">
        <f t="shared" si="182"/>
        <v>17.193687258517247</v>
      </c>
      <c r="K808" s="17">
        <f t="shared" si="186"/>
        <v>11925.279571293799</v>
      </c>
      <c r="L808" s="15">
        <f t="shared" si="183"/>
        <v>26.079439136896561</v>
      </c>
      <c r="M808" s="17">
        <f t="shared" si="184"/>
        <v>857.23098366337911</v>
      </c>
      <c r="N808" s="36">
        <f t="shared" si="174"/>
        <v>19.80698257738096</v>
      </c>
      <c r="O808" s="18"/>
      <c r="P808" s="19">
        <f t="shared" si="175"/>
        <v>25.79355196445113</v>
      </c>
      <c r="Q808" s="19"/>
      <c r="R808" s="38">
        <f t="shared" si="176"/>
        <v>7.4561422622180865E-3</v>
      </c>
      <c r="S808" s="16">
        <f t="shared" si="185"/>
        <v>1.0030483093678773</v>
      </c>
      <c r="T808" s="16">
        <f t="shared" si="187"/>
        <v>13.683054841868518</v>
      </c>
      <c r="U808" s="22">
        <f t="shared" si="177"/>
        <v>3.3598658168554341E-3</v>
      </c>
      <c r="V808" s="22">
        <f t="shared" si="178"/>
        <v>-1.8286541991184957E-2</v>
      </c>
      <c r="W808" s="22">
        <f t="shared" si="179"/>
        <v>2.1646407808040391E-2</v>
      </c>
      <c r="Z808" s="37"/>
      <c r="AA808" s="37"/>
    </row>
    <row r="809" spans="1:27">
      <c r="A809" s="61">
        <f t="shared" si="180"/>
        <v>13788</v>
      </c>
      <c r="B809" s="13">
        <v>1937.09</v>
      </c>
      <c r="C809" s="14">
        <v>14.37</v>
      </c>
      <c r="D809" s="15">
        <v>0.77</v>
      </c>
      <c r="E809" s="14">
        <v>1.22</v>
      </c>
      <c r="F809" s="14">
        <v>14.6</v>
      </c>
      <c r="G809" s="15">
        <f t="shared" si="188"/>
        <v>1937.7083333332728</v>
      </c>
      <c r="H809" s="16">
        <f>H801*4/12+H813*8/12</f>
        <v>2.6</v>
      </c>
      <c r="I809" s="15">
        <f t="shared" si="181"/>
        <v>309.30391541095901</v>
      </c>
      <c r="J809" s="15">
        <f t="shared" si="182"/>
        <v>16.573696232876717</v>
      </c>
      <c r="K809" s="17">
        <f t="shared" si="186"/>
        <v>10212.215662347688</v>
      </c>
      <c r="L809" s="15">
        <f t="shared" si="183"/>
        <v>26.259622602739736</v>
      </c>
      <c r="M809" s="17">
        <f t="shared" si="184"/>
        <v>867.00787112485602</v>
      </c>
      <c r="N809" s="36">
        <f t="shared" si="174"/>
        <v>16.847882862705809</v>
      </c>
      <c r="O809" s="18"/>
      <c r="P809" s="19">
        <f t="shared" si="175"/>
        <v>21.913400533669723</v>
      </c>
      <c r="Q809" s="19"/>
      <c r="R809" s="38">
        <f t="shared" si="176"/>
        <v>1.6529295513579914E-2</v>
      </c>
      <c r="S809" s="16">
        <f t="shared" si="185"/>
        <v>1.0030403933565546</v>
      </c>
      <c r="T809" s="16">
        <f t="shared" si="187"/>
        <v>13.630759786219205</v>
      </c>
      <c r="U809" s="22">
        <f t="shared" si="177"/>
        <v>1.4584059864123589E-2</v>
      </c>
      <c r="V809" s="22">
        <f t="shared" si="178"/>
        <v>-2.0010888104683655E-2</v>
      </c>
      <c r="W809" s="22">
        <f t="shared" si="179"/>
        <v>3.4594947968807244E-2</v>
      </c>
      <c r="Z809" s="37"/>
      <c r="AA809" s="37"/>
    </row>
    <row r="810" spans="1:27">
      <c r="A810" s="61">
        <f t="shared" si="180"/>
        <v>13515</v>
      </c>
      <c r="B810" s="13">
        <v>1937.1</v>
      </c>
      <c r="C810" s="14">
        <v>12.28</v>
      </c>
      <c r="D810" s="15">
        <v>0.78</v>
      </c>
      <c r="E810" s="14">
        <v>1.19</v>
      </c>
      <c r="F810" s="14">
        <v>14.6</v>
      </c>
      <c r="G810" s="15">
        <f t="shared" si="188"/>
        <v>1937.791666666606</v>
      </c>
      <c r="H810" s="16">
        <f>H801*3/12+H813*9/12</f>
        <v>2.59</v>
      </c>
      <c r="I810" s="15">
        <f t="shared" si="181"/>
        <v>264.31816849315078</v>
      </c>
      <c r="J810" s="15">
        <f t="shared" si="182"/>
        <v>16.788939041095897</v>
      </c>
      <c r="K810" s="17">
        <f t="shared" si="186"/>
        <v>8773.124728718316</v>
      </c>
      <c r="L810" s="15">
        <f t="shared" si="183"/>
        <v>25.613894178082198</v>
      </c>
      <c r="M810" s="17">
        <f t="shared" si="184"/>
        <v>850.16436703377803</v>
      </c>
      <c r="N810" s="36">
        <f t="shared" si="174"/>
        <v>14.361659574753359</v>
      </c>
      <c r="O810" s="18"/>
      <c r="P810" s="19">
        <f t="shared" si="175"/>
        <v>18.672774871583695</v>
      </c>
      <c r="Q810" s="19"/>
      <c r="R810" s="38">
        <f t="shared" si="176"/>
        <v>2.6337983197570587E-2</v>
      </c>
      <c r="S810" s="16">
        <f t="shared" si="185"/>
        <v>1.0030324776192163</v>
      </c>
      <c r="T810" s="16">
        <f t="shared" si="187"/>
        <v>13.672202657718017</v>
      </c>
      <c r="U810" s="22">
        <f t="shared" si="177"/>
        <v>3.319787214831349E-2</v>
      </c>
      <c r="V810" s="22">
        <f t="shared" si="178"/>
        <v>-2.0251145661065006E-2</v>
      </c>
      <c r="W810" s="22">
        <f t="shared" si="179"/>
        <v>5.3449017809378496E-2</v>
      </c>
      <c r="Z810" s="37"/>
      <c r="AA810" s="37"/>
    </row>
    <row r="811" spans="1:27">
      <c r="A811" s="61">
        <f t="shared" si="180"/>
        <v>13849</v>
      </c>
      <c r="B811" s="13">
        <v>1937.11</v>
      </c>
      <c r="C811" s="14">
        <v>11.2</v>
      </c>
      <c r="D811" s="15">
        <v>0.79</v>
      </c>
      <c r="E811" s="14">
        <v>1.1599999999999999</v>
      </c>
      <c r="F811" s="14">
        <v>14.5</v>
      </c>
      <c r="G811" s="15">
        <f t="shared" si="188"/>
        <v>1937.8749999999393</v>
      </c>
      <c r="H811" s="16">
        <f>H801*2/12+H813*10/12</f>
        <v>2.58</v>
      </c>
      <c r="I811" s="15">
        <f t="shared" si="181"/>
        <v>242.73451034482767</v>
      </c>
      <c r="J811" s="15">
        <f t="shared" si="182"/>
        <v>17.121452068965525</v>
      </c>
      <c r="K811" s="17">
        <f t="shared" si="186"/>
        <v>8104.0873339984955</v>
      </c>
      <c r="L811" s="15">
        <f t="shared" si="183"/>
        <v>25.140360000000008</v>
      </c>
      <c r="M811" s="17">
        <f t="shared" si="184"/>
        <v>839.35190244984415</v>
      </c>
      <c r="N811" s="36">
        <f t="shared" si="174"/>
        <v>13.158119166486065</v>
      </c>
      <c r="O811" s="18"/>
      <c r="P811" s="19">
        <f t="shared" si="175"/>
        <v>17.113718043460715</v>
      </c>
      <c r="Q811" s="19"/>
      <c r="R811" s="38">
        <f t="shared" si="176"/>
        <v>3.2697868622299425E-2</v>
      </c>
      <c r="S811" s="16">
        <f t="shared" si="185"/>
        <v>1.0030245621560687</v>
      </c>
      <c r="T811" s="16">
        <f t="shared" si="187"/>
        <v>13.808240294602131</v>
      </c>
      <c r="U811" s="22">
        <f t="shared" si="177"/>
        <v>4.0221589119463941E-2</v>
      </c>
      <c r="V811" s="22">
        <f t="shared" si="178"/>
        <v>-2.1586717669969002E-2</v>
      </c>
      <c r="W811" s="22">
        <f t="shared" si="179"/>
        <v>6.1808306789432943E-2</v>
      </c>
      <c r="Z811" s="37"/>
      <c r="AA811" s="37"/>
    </row>
    <row r="812" spans="1:27">
      <c r="A812" s="61">
        <f t="shared" si="180"/>
        <v>13880</v>
      </c>
      <c r="B812" s="13">
        <v>1937.12</v>
      </c>
      <c r="C812" s="14">
        <v>11.02</v>
      </c>
      <c r="D812" s="15">
        <v>0.8</v>
      </c>
      <c r="E812" s="14">
        <v>1.1299999999999999</v>
      </c>
      <c r="F812" s="14">
        <v>14.4</v>
      </c>
      <c r="G812" s="15">
        <f t="shared" si="188"/>
        <v>1937.9583333332725</v>
      </c>
      <c r="H812" s="16">
        <f>H801*1/12+H813*11/12</f>
        <v>2.57</v>
      </c>
      <c r="I812" s="15">
        <f t="shared" si="181"/>
        <v>240.49198541666675</v>
      </c>
      <c r="J812" s="15">
        <f t="shared" si="182"/>
        <v>17.45858333333334</v>
      </c>
      <c r="K812" s="17">
        <f t="shared" si="186"/>
        <v>8077.7905889704334</v>
      </c>
      <c r="L812" s="15">
        <f t="shared" si="183"/>
        <v>24.660248958333337</v>
      </c>
      <c r="M812" s="17">
        <f t="shared" si="184"/>
        <v>828.3033907020498</v>
      </c>
      <c r="N812" s="36">
        <f t="shared" si="174"/>
        <v>13.008483033706135</v>
      </c>
      <c r="O812" s="18"/>
      <c r="P812" s="19">
        <f t="shared" si="175"/>
        <v>16.928806001197092</v>
      </c>
      <c r="Q812" s="19"/>
      <c r="R812" s="38">
        <f t="shared" si="176"/>
        <v>3.2992381382444022E-2</v>
      </c>
      <c r="S812" s="16">
        <f t="shared" si="185"/>
        <v>1.0030166469673172</v>
      </c>
      <c r="T812" s="16">
        <f t="shared" si="187"/>
        <v>13.946184760192136</v>
      </c>
      <c r="U812" s="22">
        <f t="shared" si="177"/>
        <v>3.8055128799596494E-2</v>
      </c>
      <c r="V812" s="22">
        <f t="shared" si="178"/>
        <v>-2.3759462054063318E-2</v>
      </c>
      <c r="W812" s="22">
        <f t="shared" si="179"/>
        <v>6.1814590853659812E-2</v>
      </c>
      <c r="Z812" s="37"/>
      <c r="AA812" s="37"/>
    </row>
    <row r="813" spans="1:27">
      <c r="A813" s="61">
        <f t="shared" si="180"/>
        <v>13911</v>
      </c>
      <c r="B813" s="13">
        <v>1938.01</v>
      </c>
      <c r="C813" s="14">
        <v>11.31</v>
      </c>
      <c r="D813" s="15">
        <v>0.79333299999999995</v>
      </c>
      <c r="E813" s="14">
        <v>1.07667</v>
      </c>
      <c r="F813" s="14">
        <v>14.2</v>
      </c>
      <c r="G813" s="15">
        <f t="shared" si="188"/>
        <v>1938.0416666666058</v>
      </c>
      <c r="H813" s="16">
        <v>2.56</v>
      </c>
      <c r="I813" s="15">
        <f t="shared" si="181"/>
        <v>250.29707007042268</v>
      </c>
      <c r="J813" s="15">
        <f t="shared" si="182"/>
        <v>17.556934172429585</v>
      </c>
      <c r="K813" s="17">
        <f t="shared" si="186"/>
        <v>8456.2724616680589</v>
      </c>
      <c r="L813" s="15">
        <f t="shared" si="183"/>
        <v>23.827351585563388</v>
      </c>
      <c r="M813" s="17">
        <f t="shared" si="184"/>
        <v>805.00573574749308</v>
      </c>
      <c r="N813" s="36">
        <f t="shared" si="174"/>
        <v>13.511461918562416</v>
      </c>
      <c r="O813" s="18"/>
      <c r="P813" s="19">
        <f t="shared" si="175"/>
        <v>17.591202047422165</v>
      </c>
      <c r="Q813" s="19"/>
      <c r="R813" s="38">
        <f t="shared" si="176"/>
        <v>2.8858466812653638E-2</v>
      </c>
      <c r="S813" s="16">
        <f t="shared" si="185"/>
        <v>1.0035927963643612</v>
      </c>
      <c r="T813" s="16">
        <f t="shared" si="187"/>
        <v>14.185273158917358</v>
      </c>
      <c r="U813" s="22">
        <f t="shared" si="177"/>
        <v>3.1103047120272009E-2</v>
      </c>
      <c r="V813" s="22">
        <f t="shared" si="178"/>
        <v>-2.6597243407654902E-2</v>
      </c>
      <c r="W813" s="22">
        <f t="shared" si="179"/>
        <v>5.7700290527926912E-2</v>
      </c>
      <c r="Z813" s="37"/>
      <c r="AA813" s="37"/>
    </row>
    <row r="814" spans="1:27">
      <c r="A814" s="61">
        <f t="shared" si="180"/>
        <v>13939</v>
      </c>
      <c r="B814" s="13">
        <v>1938.02</v>
      </c>
      <c r="C814" s="14">
        <v>11.04</v>
      </c>
      <c r="D814" s="15">
        <v>0.78666700000000001</v>
      </c>
      <c r="E814" s="14">
        <v>1.0233300000000001</v>
      </c>
      <c r="F814" s="14">
        <v>14.1</v>
      </c>
      <c r="G814" s="15">
        <f t="shared" si="188"/>
        <v>1938.1249999999391</v>
      </c>
      <c r="H814" s="16">
        <f>H813*11/12+H825*1/12</f>
        <v>2.5433333333333334</v>
      </c>
      <c r="I814" s="15">
        <f t="shared" si="181"/>
        <v>246.05458723404263</v>
      </c>
      <c r="J814" s="15">
        <f t="shared" si="182"/>
        <v>17.53288260648937</v>
      </c>
      <c r="K814" s="17">
        <f t="shared" si="186"/>
        <v>8362.3027050830024</v>
      </c>
      <c r="L814" s="15">
        <f t="shared" si="183"/>
        <v>22.807521807446818</v>
      </c>
      <c r="M814" s="17">
        <f t="shared" si="184"/>
        <v>775.12637927469109</v>
      </c>
      <c r="N814" s="36">
        <f t="shared" si="174"/>
        <v>13.263076236460865</v>
      </c>
      <c r="O814" s="18"/>
      <c r="P814" s="19">
        <f t="shared" si="175"/>
        <v>17.27813115769797</v>
      </c>
      <c r="Q814" s="19"/>
      <c r="R814" s="38">
        <f t="shared" si="176"/>
        <v>3.0858458141780912E-2</v>
      </c>
      <c r="S814" s="16">
        <f t="shared" si="185"/>
        <v>1.0035800712783167</v>
      </c>
      <c r="T814" s="16">
        <f t="shared" si="187"/>
        <v>14.337204183393803</v>
      </c>
      <c r="U814" s="22">
        <f t="shared" si="177"/>
        <v>2.844246273098916E-2</v>
      </c>
      <c r="V814" s="22">
        <f t="shared" si="178"/>
        <v>-2.6518995026350467E-2</v>
      </c>
      <c r="W814" s="22">
        <f t="shared" si="179"/>
        <v>5.4961457757339627E-2</v>
      </c>
      <c r="Z814" s="37"/>
      <c r="AA814" s="37"/>
    </row>
    <row r="815" spans="1:27">
      <c r="A815" s="61">
        <f t="shared" si="180"/>
        <v>13970</v>
      </c>
      <c r="B815" s="13">
        <v>1938.03</v>
      </c>
      <c r="C815" s="14">
        <v>10.31</v>
      </c>
      <c r="D815" s="15">
        <v>0.78</v>
      </c>
      <c r="E815" s="14">
        <v>0.97</v>
      </c>
      <c r="F815" s="14">
        <v>14.1</v>
      </c>
      <c r="G815" s="15">
        <f t="shared" si="188"/>
        <v>1938.2083333332723</v>
      </c>
      <c r="H815" s="16">
        <f>H813*10/12+H825*2/12</f>
        <v>2.5266666666666664</v>
      </c>
      <c r="I815" s="15">
        <f t="shared" si="181"/>
        <v>229.78467340425541</v>
      </c>
      <c r="J815" s="15">
        <f t="shared" si="182"/>
        <v>17.384291489361711</v>
      </c>
      <c r="K815" s="17">
        <f t="shared" si="186"/>
        <v>7858.5951598945794</v>
      </c>
      <c r="L815" s="15">
        <f t="shared" si="183"/>
        <v>21.618926595744689</v>
      </c>
      <c r="M815" s="17">
        <f t="shared" si="184"/>
        <v>739.36346315206038</v>
      </c>
      <c r="N815" s="36">
        <f t="shared" si="174"/>
        <v>12.377286234697685</v>
      </c>
      <c r="O815" s="18"/>
      <c r="P815" s="19">
        <f t="shared" si="175"/>
        <v>16.140609995378359</v>
      </c>
      <c r="Q815" s="19"/>
      <c r="R815" s="38">
        <f t="shared" si="176"/>
        <v>3.6420989784192101E-2</v>
      </c>
      <c r="S815" s="16">
        <f t="shared" si="185"/>
        <v>1.0035673474667679</v>
      </c>
      <c r="T815" s="16">
        <f t="shared" si="187"/>
        <v>14.388532396302134</v>
      </c>
      <c r="U815" s="22">
        <f t="shared" si="177"/>
        <v>3.7264658511913407E-2</v>
      </c>
      <c r="V815" s="22">
        <f t="shared" si="178"/>
        <v>-2.61621543400955E-2</v>
      </c>
      <c r="W815" s="22">
        <f t="shared" si="179"/>
        <v>6.3426812852008907E-2</v>
      </c>
      <c r="Z815" s="37"/>
      <c r="AA815" s="37"/>
    </row>
    <row r="816" spans="1:27">
      <c r="A816" s="61">
        <f t="shared" si="180"/>
        <v>14000</v>
      </c>
      <c r="B816" s="13">
        <v>1938.04</v>
      </c>
      <c r="C816" s="14">
        <v>9.89</v>
      </c>
      <c r="D816" s="15">
        <v>0.76666699999999999</v>
      </c>
      <c r="E816" s="14">
        <v>0.90333300000000005</v>
      </c>
      <c r="F816" s="14">
        <v>14.2</v>
      </c>
      <c r="G816" s="15">
        <f t="shared" si="188"/>
        <v>1938.2916666666056</v>
      </c>
      <c r="H816" s="16">
        <f>H813*9/12+H825*3/12</f>
        <v>2.5099999999999998</v>
      </c>
      <c r="I816" s="15">
        <f t="shared" si="181"/>
        <v>218.87162007042267</v>
      </c>
      <c r="J816" s="15">
        <f t="shared" si="182"/>
        <v>16.966799630387332</v>
      </c>
      <c r="K816" s="17">
        <f t="shared" si="186"/>
        <v>7533.7257961181831</v>
      </c>
      <c r="L816" s="15">
        <f t="shared" si="183"/>
        <v>19.991300017500009</v>
      </c>
      <c r="M816" s="17">
        <f t="shared" si="184"/>
        <v>688.11558388117544</v>
      </c>
      <c r="N816" s="36">
        <f t="shared" si="174"/>
        <v>11.789517720684186</v>
      </c>
      <c r="O816" s="18"/>
      <c r="P816" s="19">
        <f t="shared" si="175"/>
        <v>15.393610143198451</v>
      </c>
      <c r="Q816" s="19"/>
      <c r="R816" s="38">
        <f t="shared" si="176"/>
        <v>4.130907317683162E-2</v>
      </c>
      <c r="S816" s="16">
        <f t="shared" si="185"/>
        <v>1.0035546249313114</v>
      </c>
      <c r="T816" s="16">
        <f t="shared" si="187"/>
        <v>14.338172126876191</v>
      </c>
      <c r="U816" s="22">
        <f t="shared" si="177"/>
        <v>4.8104893599344223E-2</v>
      </c>
      <c r="V816" s="22">
        <f t="shared" si="178"/>
        <v>-2.7181975581121565E-2</v>
      </c>
      <c r="W816" s="22">
        <f t="shared" si="179"/>
        <v>7.5286869180465787E-2</v>
      </c>
      <c r="Z816" s="37"/>
      <c r="AA816" s="37"/>
    </row>
    <row r="817" spans="1:27">
      <c r="A817" s="61">
        <f t="shared" si="180"/>
        <v>14031</v>
      </c>
      <c r="B817" s="13">
        <v>1938.05</v>
      </c>
      <c r="C817" s="14">
        <v>9.98</v>
      </c>
      <c r="D817" s="15">
        <v>0.75333300000000003</v>
      </c>
      <c r="E817" s="14">
        <v>0.83666700000000005</v>
      </c>
      <c r="F817" s="14">
        <v>14.1</v>
      </c>
      <c r="G817" s="15">
        <f t="shared" si="188"/>
        <v>1938.3749999999388</v>
      </c>
      <c r="H817" s="16">
        <f>H813*8/12+H825*4/12</f>
        <v>2.4933333333333332</v>
      </c>
      <c r="I817" s="15">
        <f t="shared" si="181"/>
        <v>222.42978085106392</v>
      </c>
      <c r="J817" s="15">
        <f t="shared" si="182"/>
        <v>16.789949308404264</v>
      </c>
      <c r="K817" s="17">
        <f t="shared" si="186"/>
        <v>7704.3605903087537</v>
      </c>
      <c r="L817" s="15">
        <f t="shared" si="183"/>
        <v>18.647260266063835</v>
      </c>
      <c r="M817" s="17">
        <f t="shared" si="184"/>
        <v>645.89020661441407</v>
      </c>
      <c r="N817" s="36">
        <f t="shared" si="174"/>
        <v>11.992275930545691</v>
      </c>
      <c r="O817" s="18"/>
      <c r="P817" s="19">
        <f t="shared" si="175"/>
        <v>15.677821270315921</v>
      </c>
      <c r="Q817" s="19"/>
      <c r="R817" s="38">
        <f t="shared" si="176"/>
        <v>3.8776390744273193E-2</v>
      </c>
      <c r="S817" s="16">
        <f t="shared" si="185"/>
        <v>1.0035419036735465</v>
      </c>
      <c r="T817" s="16">
        <f t="shared" si="187"/>
        <v>14.491189581845889</v>
      </c>
      <c r="U817" s="22">
        <f t="shared" si="177"/>
        <v>5.0764082631583385E-2</v>
      </c>
      <c r="V817" s="22">
        <f t="shared" si="178"/>
        <v>-2.8334194709689453E-2</v>
      </c>
      <c r="W817" s="22">
        <f t="shared" si="179"/>
        <v>7.9098277341272838E-2</v>
      </c>
      <c r="Z817" s="37"/>
      <c r="AA817" s="37"/>
    </row>
    <row r="818" spans="1:27">
      <c r="A818" s="61">
        <f t="shared" si="180"/>
        <v>14061</v>
      </c>
      <c r="B818" s="13">
        <v>1938.06</v>
      </c>
      <c r="C818" s="14">
        <v>10.210000000000001</v>
      </c>
      <c r="D818" s="15">
        <v>0.74</v>
      </c>
      <c r="E818" s="14">
        <v>0.77</v>
      </c>
      <c r="F818" s="14">
        <v>14.1</v>
      </c>
      <c r="G818" s="15">
        <f t="shared" si="188"/>
        <v>1938.4583333332721</v>
      </c>
      <c r="H818" s="16">
        <f>H813*7/12+H825*5/12</f>
        <v>2.4766666666666666</v>
      </c>
      <c r="I818" s="15">
        <f t="shared" si="181"/>
        <v>227.5559180851065</v>
      </c>
      <c r="J818" s="15">
        <f t="shared" si="182"/>
        <v>16.492789361702133</v>
      </c>
      <c r="K818" s="17">
        <f t="shared" si="186"/>
        <v>7929.5214292038827</v>
      </c>
      <c r="L818" s="15">
        <f t="shared" si="183"/>
        <v>17.161415957446817</v>
      </c>
      <c r="M818" s="17">
        <f t="shared" si="184"/>
        <v>598.01483844142899</v>
      </c>
      <c r="N818" s="36">
        <f t="shared" si="174"/>
        <v>12.288966307788131</v>
      </c>
      <c r="O818" s="18"/>
      <c r="P818" s="19">
        <f t="shared" si="175"/>
        <v>16.083606052598888</v>
      </c>
      <c r="Q818" s="19"/>
      <c r="R818" s="38">
        <f t="shared" si="176"/>
        <v>3.7501644440433142E-2</v>
      </c>
      <c r="S818" s="16">
        <f t="shared" si="185"/>
        <v>1.0035291836950739</v>
      </c>
      <c r="T818" s="16">
        <f t="shared" si="187"/>
        <v>14.542515979459887</v>
      </c>
      <c r="U818" s="22">
        <f t="shared" si="177"/>
        <v>5.1574684693842077E-2</v>
      </c>
      <c r="V818" s="22">
        <f t="shared" si="178"/>
        <v>-2.9200565630217001E-2</v>
      </c>
      <c r="W818" s="22">
        <f t="shared" si="179"/>
        <v>8.0775250324059078E-2</v>
      </c>
      <c r="Z818" s="37"/>
      <c r="AA818" s="37"/>
    </row>
    <row r="819" spans="1:27">
      <c r="A819" s="61">
        <f t="shared" si="180"/>
        <v>14092</v>
      </c>
      <c r="B819" s="13">
        <v>1938.07</v>
      </c>
      <c r="C819" s="14">
        <v>12.24</v>
      </c>
      <c r="D819" s="15">
        <v>0.71333299999999999</v>
      </c>
      <c r="E819" s="14">
        <v>0.72</v>
      </c>
      <c r="F819" s="14">
        <v>14.1</v>
      </c>
      <c r="G819" s="15">
        <f t="shared" si="188"/>
        <v>1938.5416666666054</v>
      </c>
      <c r="H819" s="16">
        <f>H813*6/12+H825*6/12</f>
        <v>2.46</v>
      </c>
      <c r="I819" s="15">
        <f t="shared" si="181"/>
        <v>272.79965106382991</v>
      </c>
      <c r="J819" s="15">
        <f t="shared" si="182"/>
        <v>15.898447180744688</v>
      </c>
      <c r="K819" s="17">
        <f t="shared" si="186"/>
        <v>9552.2730724055218</v>
      </c>
      <c r="L819" s="15">
        <f t="shared" si="183"/>
        <v>16.047038297872348</v>
      </c>
      <c r="M819" s="17">
        <f t="shared" si="184"/>
        <v>561.89841602385422</v>
      </c>
      <c r="N819" s="36">
        <f t="shared" si="174"/>
        <v>14.770328017492069</v>
      </c>
      <c r="O819" s="18"/>
      <c r="P819" s="19">
        <f t="shared" si="175"/>
        <v>19.332142114203595</v>
      </c>
      <c r="Q819" s="19"/>
      <c r="R819" s="38">
        <f t="shared" si="176"/>
        <v>2.3997805336053363E-2</v>
      </c>
      <c r="S819" s="16">
        <f t="shared" si="185"/>
        <v>1.0035164649974975</v>
      </c>
      <c r="T819" s="16">
        <f t="shared" si="187"/>
        <v>14.593839189739949</v>
      </c>
      <c r="U819" s="22">
        <f t="shared" si="177"/>
        <v>2.8868789327310296E-2</v>
      </c>
      <c r="V819" s="22">
        <f t="shared" si="178"/>
        <v>-3.0457331358398787E-2</v>
      </c>
      <c r="W819" s="22">
        <f t="shared" si="179"/>
        <v>5.9326120685709083E-2</v>
      </c>
      <c r="Z819" s="37"/>
      <c r="AA819" s="37"/>
    </row>
    <row r="820" spans="1:27">
      <c r="A820" s="61">
        <f t="shared" si="180"/>
        <v>14123</v>
      </c>
      <c r="B820" s="13">
        <v>1938.08</v>
      </c>
      <c r="C820" s="14">
        <v>12.31</v>
      </c>
      <c r="D820" s="15">
        <v>0.68666700000000003</v>
      </c>
      <c r="E820" s="14">
        <v>0.67</v>
      </c>
      <c r="F820" s="14">
        <v>14.1</v>
      </c>
      <c r="G820" s="15">
        <f t="shared" si="188"/>
        <v>1938.6249999999386</v>
      </c>
      <c r="H820" s="16">
        <f>H813*5/12+H825*7/12</f>
        <v>2.4433333333333334</v>
      </c>
      <c r="I820" s="15">
        <f t="shared" si="181"/>
        <v>274.35977978723417</v>
      </c>
      <c r="J820" s="15">
        <f t="shared" si="182"/>
        <v>15.304127287340433</v>
      </c>
      <c r="K820" s="17">
        <f t="shared" si="186"/>
        <v>9651.5591567916217</v>
      </c>
      <c r="L820" s="15">
        <f t="shared" si="183"/>
        <v>14.932660638297881</v>
      </c>
      <c r="M820" s="17">
        <f t="shared" si="184"/>
        <v>525.30825629978767</v>
      </c>
      <c r="N820" s="36">
        <f t="shared" si="174"/>
        <v>14.903588512604363</v>
      </c>
      <c r="O820" s="18"/>
      <c r="P820" s="19">
        <f t="shared" si="175"/>
        <v>19.50514046526235</v>
      </c>
      <c r="Q820" s="19"/>
      <c r="R820" s="38">
        <f t="shared" si="176"/>
        <v>2.355910264939684E-2</v>
      </c>
      <c r="S820" s="16">
        <f t="shared" si="185"/>
        <v>1.0035037475824222</v>
      </c>
      <c r="T820" s="16">
        <f t="shared" si="187"/>
        <v>14.645157914429776</v>
      </c>
      <c r="U820" s="22">
        <f t="shared" si="177"/>
        <v>2.4802991904072424E-2</v>
      </c>
      <c r="V820" s="22">
        <f t="shared" si="178"/>
        <v>-3.0909865462287356E-2</v>
      </c>
      <c r="W820" s="22">
        <f t="shared" si="179"/>
        <v>5.571285736635978E-2</v>
      </c>
      <c r="Z820" s="37"/>
      <c r="AA820" s="37"/>
    </row>
    <row r="821" spans="1:27">
      <c r="A821" s="61">
        <f t="shared" si="180"/>
        <v>14153</v>
      </c>
      <c r="B821" s="13">
        <v>1938.09</v>
      </c>
      <c r="C821" s="14">
        <v>11.75</v>
      </c>
      <c r="D821" s="15">
        <v>0.66</v>
      </c>
      <c r="E821" s="14">
        <v>0.62</v>
      </c>
      <c r="F821" s="14">
        <v>14.1</v>
      </c>
      <c r="G821" s="15">
        <f t="shared" si="188"/>
        <v>1938.7083333332719</v>
      </c>
      <c r="H821" s="16">
        <f>H813*4/12+H825*8/12</f>
        <v>2.4266666666666667</v>
      </c>
      <c r="I821" s="15">
        <f t="shared" si="181"/>
        <v>261.87875000000008</v>
      </c>
      <c r="J821" s="15">
        <f t="shared" si="182"/>
        <v>14.709785106382986</v>
      </c>
      <c r="K821" s="17">
        <f t="shared" si="186"/>
        <v>9255.6178591328244</v>
      </c>
      <c r="L821" s="15">
        <f t="shared" si="183"/>
        <v>13.81828297872341</v>
      </c>
      <c r="M821" s="17">
        <f t="shared" si="184"/>
        <v>488.38153809892356</v>
      </c>
      <c r="N821" s="36">
        <f t="shared" si="174"/>
        <v>14.282330508639966</v>
      </c>
      <c r="O821" s="18"/>
      <c r="P821" s="19">
        <f t="shared" si="175"/>
        <v>18.692886470097683</v>
      </c>
      <c r="Q821" s="19"/>
      <c r="R821" s="38">
        <f t="shared" si="176"/>
        <v>2.5504494672704131E-2</v>
      </c>
      <c r="S821" s="16">
        <f t="shared" si="185"/>
        <v>1.0034910314514565</v>
      </c>
      <c r="T821" s="16">
        <f t="shared" si="187"/>
        <v>14.696470851066652</v>
      </c>
      <c r="U821" s="22">
        <f t="shared" si="177"/>
        <v>2.8408621378166909E-2</v>
      </c>
      <c r="V821" s="22">
        <f t="shared" si="178"/>
        <v>-3.0965532034229248E-2</v>
      </c>
      <c r="W821" s="22">
        <f t="shared" si="179"/>
        <v>5.9374153412396158E-2</v>
      </c>
      <c r="Z821" s="37"/>
      <c r="AA821" s="37"/>
    </row>
    <row r="822" spans="1:27">
      <c r="A822" s="61">
        <f t="shared" si="180"/>
        <v>13880</v>
      </c>
      <c r="B822" s="13">
        <v>1938.1</v>
      </c>
      <c r="C822" s="14">
        <v>13.06</v>
      </c>
      <c r="D822" s="15">
        <v>0.61</v>
      </c>
      <c r="E822" s="14">
        <v>0.62666699999999997</v>
      </c>
      <c r="F822" s="14">
        <v>14</v>
      </c>
      <c r="G822" s="15">
        <f t="shared" si="188"/>
        <v>1938.7916666666051</v>
      </c>
      <c r="H822" s="16">
        <f>H813*3/12+H825*9/12</f>
        <v>2.4099999999999997</v>
      </c>
      <c r="I822" s="15">
        <f t="shared" si="181"/>
        <v>293.15455500000013</v>
      </c>
      <c r="J822" s="15">
        <f t="shared" si="182"/>
        <v>13.692517500000005</v>
      </c>
      <c r="K822" s="17">
        <f t="shared" si="186"/>
        <v>10401.331126981195</v>
      </c>
      <c r="L822" s="15">
        <f t="shared" si="183"/>
        <v>14.066637482250005</v>
      </c>
      <c r="M822" s="17">
        <f t="shared" si="184"/>
        <v>499.09425523368486</v>
      </c>
      <c r="N822" s="36">
        <f t="shared" si="174"/>
        <v>16.061147643333442</v>
      </c>
      <c r="O822" s="18"/>
      <c r="P822" s="19">
        <f t="shared" si="175"/>
        <v>21.007760685339608</v>
      </c>
      <c r="Q822" s="19"/>
      <c r="R822" s="38">
        <f t="shared" si="176"/>
        <v>1.7787274932387652E-2</v>
      </c>
      <c r="S822" s="16">
        <f t="shared" si="185"/>
        <v>1.0034783166062096</v>
      </c>
      <c r="T822" s="16">
        <f t="shared" si="187"/>
        <v>14.853117955126233</v>
      </c>
      <c r="U822" s="22">
        <f t="shared" si="177"/>
        <v>2.0099522250726087E-2</v>
      </c>
      <c r="V822" s="22">
        <f t="shared" si="178"/>
        <v>-3.1314104024488087E-2</v>
      </c>
      <c r="W822" s="22">
        <f t="shared" si="179"/>
        <v>5.1413626275214175E-2</v>
      </c>
      <c r="Z822" s="37"/>
      <c r="AA822" s="37"/>
    </row>
    <row r="823" spans="1:27">
      <c r="A823" s="61">
        <f t="shared" si="180"/>
        <v>14214</v>
      </c>
      <c r="B823" s="13">
        <v>1938.11</v>
      </c>
      <c r="C823" s="14">
        <v>13.07</v>
      </c>
      <c r="D823" s="15">
        <v>0.56000000000000005</v>
      </c>
      <c r="E823" s="14">
        <v>0.63333300000000003</v>
      </c>
      <c r="F823" s="14">
        <v>14</v>
      </c>
      <c r="G823" s="15">
        <f t="shared" si="188"/>
        <v>1938.8749999999384</v>
      </c>
      <c r="H823" s="16">
        <f>H813*2/12+H825*10/12</f>
        <v>2.3933333333333331</v>
      </c>
      <c r="I823" s="15">
        <f t="shared" si="181"/>
        <v>293.37902250000013</v>
      </c>
      <c r="J823" s="15">
        <f t="shared" si="182"/>
        <v>12.570180000000006</v>
      </c>
      <c r="K823" s="17">
        <f t="shared" si="186"/>
        <v>10446.461966480601</v>
      </c>
      <c r="L823" s="15">
        <f t="shared" si="183"/>
        <v>14.216267517750007</v>
      </c>
      <c r="M823" s="17">
        <f t="shared" si="184"/>
        <v>506.20421550245288</v>
      </c>
      <c r="N823" s="36">
        <f t="shared" si="174"/>
        <v>16.14957180071551</v>
      </c>
      <c r="O823" s="18"/>
      <c r="P823" s="19">
        <f t="shared" si="175"/>
        <v>21.10073946765084</v>
      </c>
      <c r="Q823" s="19"/>
      <c r="R823" s="38">
        <f t="shared" si="176"/>
        <v>1.7613036620319072E-2</v>
      </c>
      <c r="S823" s="16">
        <f t="shared" si="185"/>
        <v>1.0034656030482938</v>
      </c>
      <c r="T823" s="16">
        <f t="shared" si="187"/>
        <v>14.904781801963539</v>
      </c>
      <c r="U823" s="22">
        <f t="shared" si="177"/>
        <v>1.517961078111485E-2</v>
      </c>
      <c r="V823" s="22">
        <f t="shared" si="178"/>
        <v>-3.0571380380393531E-2</v>
      </c>
      <c r="W823" s="22">
        <f t="shared" si="179"/>
        <v>4.5750991161508381E-2</v>
      </c>
      <c r="Z823" s="37"/>
      <c r="AA823" s="37"/>
    </row>
    <row r="824" spans="1:27">
      <c r="A824" s="61">
        <f t="shared" si="180"/>
        <v>14245</v>
      </c>
      <c r="B824" s="13">
        <v>1938.12</v>
      </c>
      <c r="C824" s="14">
        <v>12.69</v>
      </c>
      <c r="D824" s="15">
        <v>0.51</v>
      </c>
      <c r="E824" s="14">
        <v>0.64</v>
      </c>
      <c r="F824" s="14">
        <v>14</v>
      </c>
      <c r="G824" s="15">
        <f t="shared" si="188"/>
        <v>1938.9583333332716</v>
      </c>
      <c r="H824" s="16">
        <f>H813*1/12+H825*11/12</f>
        <v>2.3766666666666665</v>
      </c>
      <c r="I824" s="15">
        <f t="shared" si="181"/>
        <v>284.84925750000008</v>
      </c>
      <c r="J824" s="15">
        <f t="shared" si="182"/>
        <v>11.447842500000005</v>
      </c>
      <c r="K824" s="17">
        <f t="shared" si="186"/>
        <v>10176.708262296421</v>
      </c>
      <c r="L824" s="15">
        <f t="shared" si="183"/>
        <v>14.365920000000006</v>
      </c>
      <c r="M824" s="17">
        <f t="shared" si="184"/>
        <v>513.24612197554848</v>
      </c>
      <c r="N824" s="36">
        <f t="shared" si="174"/>
        <v>15.756484438994002</v>
      </c>
      <c r="O824" s="18"/>
      <c r="P824" s="19">
        <f t="shared" si="175"/>
        <v>20.558601794186654</v>
      </c>
      <c r="Q824" s="19"/>
      <c r="R824" s="38">
        <f t="shared" si="176"/>
        <v>1.9895869007101601E-2</v>
      </c>
      <c r="S824" s="16">
        <f t="shared" si="185"/>
        <v>1.0034528907793234</v>
      </c>
      <c r="T824" s="16">
        <f t="shared" si="187"/>
        <v>14.956435859210577</v>
      </c>
      <c r="U824" s="22">
        <f t="shared" si="177"/>
        <v>1.8110587085912844E-2</v>
      </c>
      <c r="V824" s="22">
        <f t="shared" si="178"/>
        <v>-3.0224374065182524E-2</v>
      </c>
      <c r="W824" s="22">
        <f t="shared" si="179"/>
        <v>4.8334961151095368E-2</v>
      </c>
      <c r="Z824" s="37"/>
      <c r="AA824" s="37"/>
    </row>
    <row r="825" spans="1:27">
      <c r="A825" s="61">
        <f t="shared" si="180"/>
        <v>14276</v>
      </c>
      <c r="B825" s="13">
        <v>1939.01</v>
      </c>
      <c r="C825" s="14">
        <v>12.5</v>
      </c>
      <c r="D825" s="15">
        <v>0.51333300000000004</v>
      </c>
      <c r="E825" s="14">
        <v>0.66333299999999995</v>
      </c>
      <c r="F825" s="14">
        <v>14</v>
      </c>
      <c r="G825" s="15">
        <f t="shared" si="188"/>
        <v>1939.0416666666049</v>
      </c>
      <c r="H825" s="16">
        <v>2.36</v>
      </c>
      <c r="I825" s="15">
        <f t="shared" si="181"/>
        <v>280.58437500000008</v>
      </c>
      <c r="J825" s="15">
        <f t="shared" si="182"/>
        <v>11.522657517750005</v>
      </c>
      <c r="K825" s="17">
        <f t="shared" si="186"/>
        <v>10058.643810919835</v>
      </c>
      <c r="L825" s="15">
        <f t="shared" si="183"/>
        <v>14.889670017750005</v>
      </c>
      <c r="M825" s="17">
        <f t="shared" si="184"/>
        <v>533.77843000231098</v>
      </c>
      <c r="N825" s="36">
        <f t="shared" si="174"/>
        <v>15.599634410919281</v>
      </c>
      <c r="O825" s="18"/>
      <c r="P825" s="19">
        <f t="shared" si="175"/>
        <v>20.324966524351215</v>
      </c>
      <c r="Q825" s="19"/>
      <c r="R825" s="38">
        <f t="shared" si="176"/>
        <v>2.0700668161540883E-2</v>
      </c>
      <c r="S825" s="16">
        <f t="shared" si="185"/>
        <v>1.0030715805683288</v>
      </c>
      <c r="T825" s="16">
        <f t="shared" si="187"/>
        <v>15.008078798680387</v>
      </c>
      <c r="U825" s="22">
        <f t="shared" si="177"/>
        <v>2.1381882689988307E-2</v>
      </c>
      <c r="V825" s="22">
        <f t="shared" si="178"/>
        <v>-2.987516925474043E-2</v>
      </c>
      <c r="W825" s="22">
        <f t="shared" si="179"/>
        <v>5.1257051944728738E-2</v>
      </c>
      <c r="Z825" s="37"/>
      <c r="AA825" s="37"/>
    </row>
    <row r="826" spans="1:27">
      <c r="A826" s="61">
        <f t="shared" si="180"/>
        <v>14304</v>
      </c>
      <c r="B826" s="13">
        <v>1939.02</v>
      </c>
      <c r="C826" s="14">
        <v>12.4</v>
      </c>
      <c r="D826" s="15">
        <v>0.51666699999999999</v>
      </c>
      <c r="E826" s="14">
        <v>0.68666700000000003</v>
      </c>
      <c r="F826" s="14">
        <v>13.9</v>
      </c>
      <c r="G826" s="15">
        <f t="shared" si="188"/>
        <v>1939.1249999999382</v>
      </c>
      <c r="H826" s="16">
        <f>H825*11/12+H837*1/12</f>
        <v>2.3474999999999997</v>
      </c>
      <c r="I826" s="15">
        <f t="shared" si="181"/>
        <v>280.34214388489221</v>
      </c>
      <c r="J826" s="15">
        <f t="shared" si="182"/>
        <v>11.680930197949644</v>
      </c>
      <c r="K826" s="17">
        <f t="shared" si="186"/>
        <v>10084.855806913283</v>
      </c>
      <c r="L826" s="15">
        <f t="shared" si="183"/>
        <v>15.524330557661877</v>
      </c>
      <c r="M826" s="17">
        <f t="shared" si="184"/>
        <v>558.46271631981642</v>
      </c>
      <c r="N826" s="36">
        <f t="shared" si="174"/>
        <v>15.664696928954767</v>
      </c>
      <c r="O826" s="18"/>
      <c r="P826" s="19">
        <f t="shared" si="175"/>
        <v>20.378795316805164</v>
      </c>
      <c r="Q826" s="19"/>
      <c r="R826" s="38">
        <f t="shared" si="176"/>
        <v>1.985701408343514E-2</v>
      </c>
      <c r="S826" s="16">
        <f t="shared" si="185"/>
        <v>1.0030618269304661</v>
      </c>
      <c r="T826" s="16">
        <f t="shared" si="187"/>
        <v>15.162480755856766</v>
      </c>
      <c r="U826" s="22">
        <f t="shared" si="177"/>
        <v>1.8527802313304864E-2</v>
      </c>
      <c r="V826" s="22">
        <f t="shared" si="178"/>
        <v>-2.987687810634021E-2</v>
      </c>
      <c r="W826" s="22">
        <f t="shared" si="179"/>
        <v>4.8404680419645074E-2</v>
      </c>
      <c r="Z826" s="37"/>
      <c r="AA826" s="37"/>
    </row>
    <row r="827" spans="1:27">
      <c r="A827" s="61">
        <f t="shared" si="180"/>
        <v>14335</v>
      </c>
      <c r="B827" s="13">
        <v>1939.03</v>
      </c>
      <c r="C827" s="14">
        <v>12.39</v>
      </c>
      <c r="D827" s="15">
        <v>0.52</v>
      </c>
      <c r="E827" s="14">
        <v>0.71</v>
      </c>
      <c r="F827" s="14">
        <v>13.9</v>
      </c>
      <c r="G827" s="15">
        <f t="shared" si="188"/>
        <v>1939.2083333332714</v>
      </c>
      <c r="H827" s="16">
        <f>H825*10/12+H837*2/12</f>
        <v>2.335</v>
      </c>
      <c r="I827" s="15">
        <f t="shared" si="181"/>
        <v>280.1160615107915</v>
      </c>
      <c r="J827" s="15">
        <f t="shared" si="182"/>
        <v>11.756283453237414</v>
      </c>
      <c r="K827" s="17">
        <f t="shared" si="186"/>
        <v>10111.965634351222</v>
      </c>
      <c r="L827" s="15">
        <f t="shared" si="183"/>
        <v>16.051848561151083</v>
      </c>
      <c r="M827" s="17">
        <f t="shared" si="184"/>
        <v>579.45888622997302</v>
      </c>
      <c r="N827" s="36">
        <f t="shared" si="174"/>
        <v>15.729223743214222</v>
      </c>
      <c r="O827" s="18"/>
      <c r="P827" s="19">
        <f t="shared" si="175"/>
        <v>20.428999210181161</v>
      </c>
      <c r="Q827" s="19"/>
      <c r="R827" s="38">
        <f t="shared" si="176"/>
        <v>2.0294782447704884E-2</v>
      </c>
      <c r="S827" s="16">
        <f t="shared" si="185"/>
        <v>1.0030520738380837</v>
      </c>
      <c r="T827" s="16">
        <f t="shared" si="187"/>
        <v>15.208905647767722</v>
      </c>
      <c r="U827" s="22">
        <f t="shared" si="177"/>
        <v>1.9772370842840559E-2</v>
      </c>
      <c r="V827" s="22">
        <f t="shared" si="178"/>
        <v>-2.9993960539809184E-2</v>
      </c>
      <c r="W827" s="22">
        <f t="shared" si="179"/>
        <v>4.9766331382649742E-2</v>
      </c>
      <c r="Z827" s="37"/>
      <c r="AA827" s="37"/>
    </row>
    <row r="828" spans="1:27">
      <c r="A828" s="61">
        <f t="shared" si="180"/>
        <v>14365</v>
      </c>
      <c r="B828" s="13">
        <v>1939.04</v>
      </c>
      <c r="C828" s="14">
        <v>10.83</v>
      </c>
      <c r="D828" s="15">
        <v>0.52333300000000005</v>
      </c>
      <c r="E828" s="14">
        <v>0.72666699999999995</v>
      </c>
      <c r="F828" s="14">
        <v>13.8</v>
      </c>
      <c r="G828" s="15">
        <f t="shared" si="188"/>
        <v>1939.2916666666047</v>
      </c>
      <c r="H828" s="16">
        <f>H825*9/12+H837*3/12</f>
        <v>2.3224999999999998</v>
      </c>
      <c r="I828" s="15">
        <f t="shared" si="181"/>
        <v>246.62146630434793</v>
      </c>
      <c r="J828" s="15">
        <f t="shared" si="182"/>
        <v>11.91737320641305</v>
      </c>
      <c r="K828" s="17">
        <f t="shared" si="186"/>
        <v>8938.6881904758648</v>
      </c>
      <c r="L828" s="15">
        <f t="shared" si="183"/>
        <v>16.547708315326091</v>
      </c>
      <c r="M828" s="17">
        <f t="shared" si="184"/>
        <v>599.76451812636412</v>
      </c>
      <c r="N828" s="36">
        <f t="shared" si="174"/>
        <v>13.916994579812402</v>
      </c>
      <c r="O828" s="18"/>
      <c r="P828" s="19">
        <f t="shared" si="175"/>
        <v>18.052037760640456</v>
      </c>
      <c r="Q828" s="19"/>
      <c r="R828" s="38">
        <f t="shared" si="176"/>
        <v>2.8569036467798195E-2</v>
      </c>
      <c r="S828" s="16">
        <f t="shared" si="185"/>
        <v>1.0030423212916948</v>
      </c>
      <c r="T828" s="16">
        <f t="shared" si="187"/>
        <v>15.365870179430152</v>
      </c>
      <c r="U828" s="22">
        <f t="shared" si="177"/>
        <v>3.2428061099180505E-2</v>
      </c>
      <c r="V828" s="22">
        <f t="shared" si="178"/>
        <v>-3.1216334501771414E-2</v>
      </c>
      <c r="W828" s="22">
        <f t="shared" si="179"/>
        <v>6.364439560095192E-2</v>
      </c>
      <c r="Z828" s="37"/>
      <c r="AA828" s="37"/>
    </row>
    <row r="829" spans="1:27">
      <c r="A829" s="61">
        <f t="shared" si="180"/>
        <v>14396</v>
      </c>
      <c r="B829" s="13">
        <v>1939.05</v>
      </c>
      <c r="C829" s="14">
        <v>11.23</v>
      </c>
      <c r="D829" s="15">
        <v>0.526667</v>
      </c>
      <c r="E829" s="14">
        <v>0.74333300000000002</v>
      </c>
      <c r="F829" s="14">
        <v>13.8</v>
      </c>
      <c r="G829" s="15">
        <f t="shared" si="188"/>
        <v>1939.3749999999379</v>
      </c>
      <c r="H829" s="16">
        <f>H825*8/12+H837*4/12</f>
        <v>2.31</v>
      </c>
      <c r="I829" s="15">
        <f t="shared" si="181"/>
        <v>255.73029239130443</v>
      </c>
      <c r="J829" s="15">
        <f t="shared" si="182"/>
        <v>11.993295271847831</v>
      </c>
      <c r="K829" s="17">
        <f t="shared" si="186"/>
        <v>9305.0579612322326</v>
      </c>
      <c r="L829" s="15">
        <f t="shared" si="183"/>
        <v>16.927227554239138</v>
      </c>
      <c r="M829" s="17">
        <f t="shared" si="184"/>
        <v>615.91777822766164</v>
      </c>
      <c r="N829" s="36">
        <f t="shared" si="174"/>
        <v>14.502929499657769</v>
      </c>
      <c r="O829" s="18"/>
      <c r="P829" s="19">
        <f t="shared" si="175"/>
        <v>18.782552949801364</v>
      </c>
      <c r="Q829" s="19"/>
      <c r="R829" s="38">
        <f t="shared" si="176"/>
        <v>2.5213062237963699E-2</v>
      </c>
      <c r="S829" s="16">
        <f t="shared" si="185"/>
        <v>1.0030325692918127</v>
      </c>
      <c r="T829" s="16">
        <f t="shared" si="187"/>
        <v>15.41261809344245</v>
      </c>
      <c r="U829" s="22">
        <f t="shared" si="177"/>
        <v>2.8539893194471144E-2</v>
      </c>
      <c r="V829" s="22">
        <f t="shared" si="178"/>
        <v>-3.0925000541305869E-2</v>
      </c>
      <c r="W829" s="22">
        <f t="shared" si="179"/>
        <v>5.9464893735777014E-2</v>
      </c>
      <c r="Z829" s="37"/>
      <c r="AA829" s="37"/>
    </row>
    <row r="830" spans="1:27">
      <c r="A830" s="61">
        <f t="shared" si="180"/>
        <v>14426</v>
      </c>
      <c r="B830" s="13">
        <v>1939.06</v>
      </c>
      <c r="C830" s="14">
        <v>11.43</v>
      </c>
      <c r="D830" s="15">
        <v>0.53</v>
      </c>
      <c r="E830" s="14">
        <v>0.76</v>
      </c>
      <c r="F830" s="14">
        <v>13.8</v>
      </c>
      <c r="G830" s="15">
        <f t="shared" si="188"/>
        <v>1939.4583333332712</v>
      </c>
      <c r="H830" s="16">
        <f>H825*7/12+H837*5/12</f>
        <v>2.2975000000000003</v>
      </c>
      <c r="I830" s="15">
        <f t="shared" si="181"/>
        <v>260.28470543478267</v>
      </c>
      <c r="J830" s="15">
        <f t="shared" si="182"/>
        <v>12.069194565217396</v>
      </c>
      <c r="K830" s="17">
        <f t="shared" si="186"/>
        <v>9507.371851306516</v>
      </c>
      <c r="L830" s="15">
        <f t="shared" si="183"/>
        <v>17.306769565217397</v>
      </c>
      <c r="M830" s="17">
        <f t="shared" si="184"/>
        <v>632.16120796088819</v>
      </c>
      <c r="N830" s="36">
        <f t="shared" si="174"/>
        <v>14.83382892148979</v>
      </c>
      <c r="O830" s="18"/>
      <c r="P830" s="19">
        <f t="shared" si="175"/>
        <v>19.177986644847675</v>
      </c>
      <c r="Q830" s="19"/>
      <c r="R830" s="38">
        <f t="shared" si="176"/>
        <v>2.3225714827656514E-2</v>
      </c>
      <c r="S830" s="16">
        <f t="shared" si="185"/>
        <v>1.0030228178389522</v>
      </c>
      <c r="T830" s="16">
        <f t="shared" si="187"/>
        <v>15.459357925779061</v>
      </c>
      <c r="U830" s="22">
        <f t="shared" si="177"/>
        <v>2.0752726070569549E-2</v>
      </c>
      <c r="V830" s="22">
        <f t="shared" si="178"/>
        <v>-3.1445116215023328E-2</v>
      </c>
      <c r="W830" s="22">
        <f t="shared" si="179"/>
        <v>5.2197842285592877E-2</v>
      </c>
      <c r="Z830" s="37"/>
      <c r="AA830" s="37"/>
    </row>
    <row r="831" spans="1:27">
      <c r="A831" s="61">
        <f t="shared" si="180"/>
        <v>14457</v>
      </c>
      <c r="B831" s="13">
        <v>1939.07</v>
      </c>
      <c r="C831" s="14">
        <v>11.71</v>
      </c>
      <c r="D831" s="15">
        <v>0.54</v>
      </c>
      <c r="E831" s="14">
        <v>0.776667</v>
      </c>
      <c r="F831" s="14">
        <v>13.8</v>
      </c>
      <c r="G831" s="15">
        <f t="shared" si="188"/>
        <v>1939.5416666666044</v>
      </c>
      <c r="H831" s="16">
        <f>H825*6/12+H837*6/12</f>
        <v>2.2850000000000001</v>
      </c>
      <c r="I831" s="15">
        <f t="shared" si="181"/>
        <v>266.66088369565227</v>
      </c>
      <c r="J831" s="15">
        <f t="shared" si="182"/>
        <v>12.296915217391311</v>
      </c>
      <c r="K831" s="17">
        <f t="shared" si="186"/>
        <v>9777.7039468161074</v>
      </c>
      <c r="L831" s="15">
        <f t="shared" si="183"/>
        <v>17.68631157619566</v>
      </c>
      <c r="M831" s="17">
        <f t="shared" si="184"/>
        <v>648.50725800698763</v>
      </c>
      <c r="N831" s="36">
        <f t="shared" si="174"/>
        <v>15.270952598570261</v>
      </c>
      <c r="O831" s="18"/>
      <c r="P831" s="19">
        <f t="shared" si="175"/>
        <v>19.706503149702879</v>
      </c>
      <c r="Q831" s="19"/>
      <c r="R831" s="38">
        <f t="shared" si="176"/>
        <v>2.0283560367290808E-2</v>
      </c>
      <c r="S831" s="16">
        <f t="shared" si="185"/>
        <v>1.0030130669336272</v>
      </c>
      <c r="T831" s="16">
        <f t="shared" si="187"/>
        <v>15.506088748695856</v>
      </c>
      <c r="U831" s="22">
        <f t="shared" si="177"/>
        <v>2.4962247495403656E-2</v>
      </c>
      <c r="V831" s="22">
        <f t="shared" si="178"/>
        <v>-3.0743809729687599E-2</v>
      </c>
      <c r="W831" s="22">
        <f t="shared" si="179"/>
        <v>5.5706057225091254E-2</v>
      </c>
      <c r="Z831" s="37"/>
      <c r="AA831" s="37"/>
    </row>
    <row r="832" spans="1:27">
      <c r="A832" s="61">
        <f t="shared" si="180"/>
        <v>14488</v>
      </c>
      <c r="B832" s="13">
        <v>1939.08</v>
      </c>
      <c r="C832" s="14">
        <v>11.54</v>
      </c>
      <c r="D832" s="15">
        <v>0.55000000000000004</v>
      </c>
      <c r="E832" s="14">
        <v>0.79333299999999995</v>
      </c>
      <c r="F832" s="14">
        <v>13.8</v>
      </c>
      <c r="G832" s="15">
        <f t="shared" si="188"/>
        <v>1939.6249999999377</v>
      </c>
      <c r="H832" s="16">
        <f>H825*5/12+H837*7/12</f>
        <v>2.2725</v>
      </c>
      <c r="I832" s="15">
        <f t="shared" si="181"/>
        <v>262.78963260869574</v>
      </c>
      <c r="J832" s="15">
        <f t="shared" si="182"/>
        <v>12.524635869565222</v>
      </c>
      <c r="K832" s="17">
        <f t="shared" si="186"/>
        <v>9674.0263288204042</v>
      </c>
      <c r="L832" s="15">
        <f t="shared" si="183"/>
        <v>18.065830815108701</v>
      </c>
      <c r="M832" s="17">
        <f t="shared" si="184"/>
        <v>665.05410134506735</v>
      </c>
      <c r="N832" s="36">
        <f t="shared" si="174"/>
        <v>15.120082343333989</v>
      </c>
      <c r="O832" s="18"/>
      <c r="P832" s="19">
        <f t="shared" si="175"/>
        <v>19.476322694888815</v>
      </c>
      <c r="Q832" s="19"/>
      <c r="R832" s="38">
        <f t="shared" si="176"/>
        <v>2.1061966700567147E-2</v>
      </c>
      <c r="S832" s="16">
        <f t="shared" si="185"/>
        <v>1.0030033165763537</v>
      </c>
      <c r="T832" s="16">
        <f t="shared" si="187"/>
        <v>15.552809631974441</v>
      </c>
      <c r="U832" s="22">
        <f t="shared" si="177"/>
        <v>2.9826313231360535E-2</v>
      </c>
      <c r="V832" s="22">
        <f t="shared" si="178"/>
        <v>-3.126371444582321E-2</v>
      </c>
      <c r="W832" s="22">
        <f t="shared" si="179"/>
        <v>6.1090027677183745E-2</v>
      </c>
      <c r="Z832" s="37"/>
      <c r="AA832" s="37"/>
    </row>
    <row r="833" spans="1:27">
      <c r="A833" s="61">
        <f t="shared" si="180"/>
        <v>14518</v>
      </c>
      <c r="B833" s="13">
        <v>1939.09</v>
      </c>
      <c r="C833" s="14">
        <v>12.77</v>
      </c>
      <c r="D833" s="15">
        <v>0.56000000000000005</v>
      </c>
      <c r="E833" s="14">
        <v>0.81</v>
      </c>
      <c r="F833" s="14">
        <v>14.1</v>
      </c>
      <c r="G833" s="15">
        <f t="shared" si="188"/>
        <v>1939.708333333271</v>
      </c>
      <c r="H833" s="16">
        <f>H825*4/12+H837*8/12</f>
        <v>2.2599999999999998</v>
      </c>
      <c r="I833" s="15">
        <f t="shared" si="181"/>
        <v>284.61205425531926</v>
      </c>
      <c r="J833" s="15">
        <f t="shared" si="182"/>
        <v>12.481029787234048</v>
      </c>
      <c r="K833" s="17">
        <f t="shared" si="186"/>
        <v>10515.659603835349</v>
      </c>
      <c r="L833" s="15">
        <f t="shared" si="183"/>
        <v>18.052918085106391</v>
      </c>
      <c r="M833" s="17">
        <f t="shared" si="184"/>
        <v>667.00738285878106</v>
      </c>
      <c r="N833" s="36">
        <f t="shared" ref="N833:N896" si="189">I833/AVERAGE(L713:L832)</f>
        <v>16.452835577060966</v>
      </c>
      <c r="O833" s="18"/>
      <c r="P833" s="19">
        <f t="shared" ref="P833:P896" si="190">K833/AVERAGE(M713:M832)</f>
        <v>21.145000339724806</v>
      </c>
      <c r="Q833" s="19"/>
      <c r="R833" s="38">
        <f t="shared" ref="R833:R896" si="191">1/N833-(H833/100-(((F833/F713)^(1/10))-1))</f>
        <v>1.7934373511527414E-2</v>
      </c>
      <c r="S833" s="16">
        <f t="shared" si="185"/>
        <v>1.0029935667676464</v>
      </c>
      <c r="T833" s="16">
        <f t="shared" si="187"/>
        <v>15.267614969696748</v>
      </c>
      <c r="U833" s="22">
        <f t="shared" si="177"/>
        <v>2.2741005106948764E-2</v>
      </c>
      <c r="V833" s="22">
        <f t="shared" si="178"/>
        <v>-2.9696109196251541E-2</v>
      </c>
      <c r="W833" s="22">
        <f t="shared" si="179"/>
        <v>5.2437114303200305E-2</v>
      </c>
      <c r="Z833" s="37"/>
      <c r="AA833" s="37"/>
    </row>
    <row r="834" spans="1:27">
      <c r="A834" s="61">
        <f t="shared" si="180"/>
        <v>14245</v>
      </c>
      <c r="B834" s="13">
        <v>1939.1</v>
      </c>
      <c r="C834" s="14">
        <v>12.9</v>
      </c>
      <c r="D834" s="15">
        <v>0.57999999999999996</v>
      </c>
      <c r="E834" s="14">
        <v>0.84</v>
      </c>
      <c r="F834" s="14">
        <v>14</v>
      </c>
      <c r="G834" s="15">
        <f t="shared" si="188"/>
        <v>1939.7916666666042</v>
      </c>
      <c r="H834" s="16">
        <f>H825*3/12+H837*9/12</f>
        <v>2.2475000000000001</v>
      </c>
      <c r="I834" s="15">
        <f t="shared" si="181"/>
        <v>289.56307500000014</v>
      </c>
      <c r="J834" s="15">
        <f t="shared" si="182"/>
        <v>13.019115000000003</v>
      </c>
      <c r="K834" s="17">
        <f t="shared" si="186"/>
        <v>10738.671816543381</v>
      </c>
      <c r="L834" s="15">
        <f t="shared" si="183"/>
        <v>18.855270000000008</v>
      </c>
      <c r="M834" s="17">
        <f t="shared" si="184"/>
        <v>699.26235084468522</v>
      </c>
      <c r="N834" s="36">
        <f t="shared" si="189"/>
        <v>16.821204806265637</v>
      </c>
      <c r="O834" s="18"/>
      <c r="P834" s="19">
        <f t="shared" si="190"/>
        <v>21.569692820968008</v>
      </c>
      <c r="Q834" s="19"/>
      <c r="R834" s="38">
        <f t="shared" si="191"/>
        <v>1.6031261671560368E-2</v>
      </c>
      <c r="S834" s="16">
        <f t="shared" si="185"/>
        <v>1.0029838175080226</v>
      </c>
      <c r="T834" s="16">
        <f t="shared" si="187"/>
        <v>15.422700448737618</v>
      </c>
      <c r="U834" s="22">
        <f t="shared" ref="U834:U897" si="192">(($K954/$K834)^(1/10)-1)</f>
        <v>2.4637494911377233E-2</v>
      </c>
      <c r="V834" s="22">
        <f t="shared" ref="V834:V897" si="193">(($T954/$T834)^(1/10)-1)</f>
        <v>-2.9681368728167845E-2</v>
      </c>
      <c r="W834" s="22">
        <f t="shared" ref="W834:W897" si="194">U834-V834</f>
        <v>5.4318863639545079E-2</v>
      </c>
      <c r="Z834" s="37"/>
      <c r="AA834" s="37"/>
    </row>
    <row r="835" spans="1:27">
      <c r="A835" s="61">
        <f t="shared" si="180"/>
        <v>14579</v>
      </c>
      <c r="B835" s="13">
        <v>1939.11</v>
      </c>
      <c r="C835" s="14">
        <v>12.67</v>
      </c>
      <c r="D835" s="15">
        <v>0.6</v>
      </c>
      <c r="E835" s="14">
        <v>0.87</v>
      </c>
      <c r="F835" s="14">
        <v>14</v>
      </c>
      <c r="G835" s="15">
        <f t="shared" si="188"/>
        <v>1939.8749999999375</v>
      </c>
      <c r="H835" s="16">
        <f>H825*2/12+H837*10/12</f>
        <v>2.2350000000000003</v>
      </c>
      <c r="I835" s="15">
        <f t="shared" si="181"/>
        <v>284.40032250000007</v>
      </c>
      <c r="J835" s="15">
        <f t="shared" si="182"/>
        <v>13.468050000000005</v>
      </c>
      <c r="K835" s="17">
        <f t="shared" si="186"/>
        <v>10588.829884219518</v>
      </c>
      <c r="L835" s="15">
        <f t="shared" si="183"/>
        <v>19.528672500000006</v>
      </c>
      <c r="M835" s="17">
        <f t="shared" si="184"/>
        <v>727.0940804475913</v>
      </c>
      <c r="N835" s="36">
        <f t="shared" si="189"/>
        <v>16.599238509946641</v>
      </c>
      <c r="O835" s="18"/>
      <c r="P835" s="19">
        <f t="shared" si="190"/>
        <v>21.237270183870677</v>
      </c>
      <c r="Q835" s="19"/>
      <c r="R835" s="38">
        <f t="shared" si="191"/>
        <v>1.695121525565662E-2</v>
      </c>
      <c r="S835" s="16">
        <f t="shared" si="185"/>
        <v>1.0029740687979982</v>
      </c>
      <c r="T835" s="16">
        <f t="shared" si="187"/>
        <v>15.46871897235755</v>
      </c>
      <c r="U835" s="22">
        <f t="shared" si="192"/>
        <v>2.7644050803828035E-2</v>
      </c>
      <c r="V835" s="22">
        <f t="shared" si="193"/>
        <v>-3.0198812680253595E-2</v>
      </c>
      <c r="W835" s="22">
        <f t="shared" si="194"/>
        <v>5.784286348408163E-2</v>
      </c>
      <c r="Z835" s="37"/>
      <c r="AA835" s="37"/>
    </row>
    <row r="836" spans="1:27">
      <c r="A836" s="61">
        <f t="shared" si="180"/>
        <v>14610</v>
      </c>
      <c r="B836" s="13">
        <v>1939.12</v>
      </c>
      <c r="C836" s="14">
        <v>12.37</v>
      </c>
      <c r="D836" s="15">
        <v>0.62</v>
      </c>
      <c r="E836" s="14">
        <v>0.9</v>
      </c>
      <c r="F836" s="14">
        <v>14</v>
      </c>
      <c r="G836" s="15">
        <f t="shared" si="188"/>
        <v>1939.9583333332707</v>
      </c>
      <c r="H836" s="16">
        <f>H825*1/12+H837*11/12</f>
        <v>2.2225000000000001</v>
      </c>
      <c r="I836" s="15">
        <f t="shared" si="181"/>
        <v>277.6662975000001</v>
      </c>
      <c r="J836" s="15">
        <f t="shared" si="182"/>
        <v>13.916985000000006</v>
      </c>
      <c r="K836" s="17">
        <f t="shared" si="186"/>
        <v>10381.287704168388</v>
      </c>
      <c r="L836" s="15">
        <f t="shared" si="183"/>
        <v>20.202075000000008</v>
      </c>
      <c r="M836" s="17">
        <f t="shared" si="184"/>
        <v>755.307917037312</v>
      </c>
      <c r="N836" s="36">
        <f t="shared" si="189"/>
        <v>16.280412901283835</v>
      </c>
      <c r="O836" s="18"/>
      <c r="P836" s="19">
        <f t="shared" si="190"/>
        <v>20.784015129907623</v>
      </c>
      <c r="Q836" s="19"/>
      <c r="R836" s="38">
        <f t="shared" si="191"/>
        <v>1.8823727111642069E-2</v>
      </c>
      <c r="S836" s="16">
        <f t="shared" si="185"/>
        <v>1.0029643206380907</v>
      </c>
      <c r="T836" s="16">
        <f t="shared" si="187"/>
        <v>15.514724006798241</v>
      </c>
      <c r="U836" s="22">
        <f t="shared" si="192"/>
        <v>3.3859704471031371E-2</v>
      </c>
      <c r="V836" s="22">
        <f t="shared" si="193"/>
        <v>-2.948810779112232E-2</v>
      </c>
      <c r="W836" s="22">
        <f t="shared" si="194"/>
        <v>6.3347812262153691E-2</v>
      </c>
      <c r="Z836" s="37"/>
      <c r="AA836" s="37"/>
    </row>
    <row r="837" spans="1:27">
      <c r="A837" s="61">
        <f t="shared" si="180"/>
        <v>14641</v>
      </c>
      <c r="B837" s="13">
        <v>1940.01</v>
      </c>
      <c r="C837" s="14">
        <v>12.3</v>
      </c>
      <c r="D837" s="15">
        <v>0.62333300000000003</v>
      </c>
      <c r="E837" s="14">
        <v>0.93</v>
      </c>
      <c r="F837" s="14">
        <v>13.9</v>
      </c>
      <c r="G837" s="15">
        <f t="shared" si="188"/>
        <v>1940.041666666604</v>
      </c>
      <c r="H837" s="16">
        <v>2.21</v>
      </c>
      <c r="I837" s="15">
        <f t="shared" si="181"/>
        <v>278.08132014388502</v>
      </c>
      <c r="J837" s="15">
        <f t="shared" si="182"/>
        <v>14.092460449532378</v>
      </c>
      <c r="K837" s="17">
        <f t="shared" si="186"/>
        <v>10440.711408631829</v>
      </c>
      <c r="L837" s="15">
        <f t="shared" si="183"/>
        <v>21.025660791366914</v>
      </c>
      <c r="M837" s="17">
        <f t="shared" si="184"/>
        <v>789.41964309167474</v>
      </c>
      <c r="N837" s="36">
        <f t="shared" si="189"/>
        <v>16.37848034261367</v>
      </c>
      <c r="O837" s="18"/>
      <c r="P837" s="19">
        <f t="shared" si="190"/>
        <v>20.860773184593899</v>
      </c>
      <c r="Q837" s="19"/>
      <c r="R837" s="38">
        <f t="shared" si="191"/>
        <v>1.8449926158429525E-2</v>
      </c>
      <c r="S837" s="16">
        <f t="shared" si="185"/>
        <v>1.0037715554144664</v>
      </c>
      <c r="T837" s="16">
        <f t="shared" si="187"/>
        <v>15.672662210584335</v>
      </c>
      <c r="U837" s="22">
        <f t="shared" si="192"/>
        <v>3.6400696189156312E-2</v>
      </c>
      <c r="V837" s="22">
        <f t="shared" si="193"/>
        <v>-2.9878658206996644E-2</v>
      </c>
      <c r="W837" s="22">
        <f t="shared" si="194"/>
        <v>6.6279354396152956E-2</v>
      </c>
      <c r="Z837" s="37"/>
      <c r="AA837" s="37"/>
    </row>
    <row r="838" spans="1:27">
      <c r="A838" s="61">
        <f t="shared" si="180"/>
        <v>14670</v>
      </c>
      <c r="B838" s="13">
        <v>1940.02</v>
      </c>
      <c r="C838" s="14">
        <v>12.22</v>
      </c>
      <c r="D838" s="15">
        <v>0.62666699999999997</v>
      </c>
      <c r="E838" s="14">
        <v>0.96</v>
      </c>
      <c r="F838" s="14">
        <v>14</v>
      </c>
      <c r="G838" s="15">
        <f t="shared" si="188"/>
        <v>1940.1249999999372</v>
      </c>
      <c r="H838" s="16">
        <f>H837*11/12+H849*1/12</f>
        <v>2.1883333333333335</v>
      </c>
      <c r="I838" s="15">
        <f t="shared" si="181"/>
        <v>274.29928500000011</v>
      </c>
      <c r="J838" s="15">
        <f t="shared" si="182"/>
        <v>14.066637482250005</v>
      </c>
      <c r="K838" s="17">
        <f t="shared" si="186"/>
        <v>10342.724499897104</v>
      </c>
      <c r="L838" s="15">
        <f t="shared" si="183"/>
        <v>21.548880000000008</v>
      </c>
      <c r="M838" s="17">
        <f t="shared" si="184"/>
        <v>812.52172830615541</v>
      </c>
      <c r="N838" s="36">
        <f t="shared" si="189"/>
        <v>16.216119847731058</v>
      </c>
      <c r="O838" s="18"/>
      <c r="P838" s="19">
        <f t="shared" si="190"/>
        <v>20.606533623194935</v>
      </c>
      <c r="Q838" s="19"/>
      <c r="R838" s="38">
        <f t="shared" si="191"/>
        <v>2.0555367211535183E-2</v>
      </c>
      <c r="S838" s="16">
        <f t="shared" si="185"/>
        <v>1.0037555134840215</v>
      </c>
      <c r="T838" s="16">
        <f t="shared" si="187"/>
        <v>15.619402720856597</v>
      </c>
      <c r="U838" s="22">
        <f t="shared" si="192"/>
        <v>3.9971189749723246E-2</v>
      </c>
      <c r="V838" s="22">
        <f t="shared" si="193"/>
        <v>-2.9539517735034382E-2</v>
      </c>
      <c r="W838" s="22">
        <f t="shared" si="194"/>
        <v>6.9510707484757628E-2</v>
      </c>
      <c r="Z838" s="37"/>
      <c r="AA838" s="37"/>
    </row>
    <row r="839" spans="1:27">
      <c r="A839" s="61">
        <f t="shared" si="180"/>
        <v>14701</v>
      </c>
      <c r="B839" s="13">
        <v>1940.03</v>
      </c>
      <c r="C839" s="14">
        <v>12.15</v>
      </c>
      <c r="D839" s="15">
        <v>0.63</v>
      </c>
      <c r="E839" s="14">
        <v>0.99</v>
      </c>
      <c r="F839" s="14">
        <v>14</v>
      </c>
      <c r="G839" s="15">
        <f t="shared" si="188"/>
        <v>1940.2083333332705</v>
      </c>
      <c r="H839" s="16">
        <f>H837*10/12+H849*2/12</f>
        <v>2.166666666666667</v>
      </c>
      <c r="I839" s="15">
        <f t="shared" si="181"/>
        <v>272.72801250000009</v>
      </c>
      <c r="J839" s="15">
        <f t="shared" si="182"/>
        <v>14.141452500000005</v>
      </c>
      <c r="K839" s="17">
        <f t="shared" si="186"/>
        <v>10327.912905891522</v>
      </c>
      <c r="L839" s="15">
        <f t="shared" si="183"/>
        <v>22.222282500000009</v>
      </c>
      <c r="M839" s="17">
        <f t="shared" si="184"/>
        <v>841.53364418375372</v>
      </c>
      <c r="N839" s="36">
        <f t="shared" si="189"/>
        <v>16.172906305307901</v>
      </c>
      <c r="O839" s="18"/>
      <c r="P839" s="19">
        <f t="shared" si="190"/>
        <v>20.505754657089831</v>
      </c>
      <c r="Q839" s="19"/>
      <c r="R839" s="38">
        <f t="shared" si="191"/>
        <v>2.1515605176069624E-2</v>
      </c>
      <c r="S839" s="16">
        <f t="shared" si="185"/>
        <v>1.0037394744304893</v>
      </c>
      <c r="T839" s="16">
        <f t="shared" si="187"/>
        <v>15.678061598387135</v>
      </c>
      <c r="U839" s="22">
        <f t="shared" si="192"/>
        <v>4.1104603425521802E-2</v>
      </c>
      <c r="V839" s="22">
        <f t="shared" si="193"/>
        <v>-3.0304361536501623E-2</v>
      </c>
      <c r="W839" s="22">
        <f t="shared" si="194"/>
        <v>7.1408964962023425E-2</v>
      </c>
      <c r="Z839" s="37"/>
      <c r="AA839" s="37"/>
    </row>
    <row r="840" spans="1:27">
      <c r="A840" s="61">
        <f t="shared" si="180"/>
        <v>14731</v>
      </c>
      <c r="B840" s="13">
        <v>1940.04</v>
      </c>
      <c r="C840" s="14">
        <v>12.27</v>
      </c>
      <c r="D840" s="15">
        <v>0.63666699999999998</v>
      </c>
      <c r="E840" s="14">
        <v>1.00667</v>
      </c>
      <c r="F840" s="14">
        <v>14</v>
      </c>
      <c r="G840" s="15">
        <f t="shared" si="188"/>
        <v>1940.2916666666038</v>
      </c>
      <c r="H840" s="16">
        <f>H837*9/12+H849*3/12</f>
        <v>2.145</v>
      </c>
      <c r="I840" s="15">
        <f t="shared" si="181"/>
        <v>275.42162250000013</v>
      </c>
      <c r="J840" s="15">
        <f t="shared" si="182"/>
        <v>14.291104982250005</v>
      </c>
      <c r="K840" s="17">
        <f t="shared" si="186"/>
        <v>10475.016032849953</v>
      </c>
      <c r="L840" s="15">
        <f t="shared" si="183"/>
        <v>22.596469822500008</v>
      </c>
      <c r="M840" s="17">
        <f t="shared" si="184"/>
        <v>859.40378074890475</v>
      </c>
      <c r="N840" s="36">
        <f t="shared" si="189"/>
        <v>16.370988707128788</v>
      </c>
      <c r="O840" s="18"/>
      <c r="P840" s="19">
        <f t="shared" si="190"/>
        <v>20.710720299995661</v>
      </c>
      <c r="Q840" s="19"/>
      <c r="R840" s="38">
        <f t="shared" si="191"/>
        <v>2.0405333024727475E-2</v>
      </c>
      <c r="S840" s="16">
        <f t="shared" si="185"/>
        <v>1.0037234382585667</v>
      </c>
      <c r="T840" s="16">
        <f t="shared" si="187"/>
        <v>15.73668930885394</v>
      </c>
      <c r="U840" s="22">
        <f t="shared" si="192"/>
        <v>4.3105931374411321E-2</v>
      </c>
      <c r="V840" s="22">
        <f t="shared" si="193"/>
        <v>-3.0653668957569047E-2</v>
      </c>
      <c r="W840" s="22">
        <f t="shared" si="194"/>
        <v>7.3759600331980368E-2</v>
      </c>
      <c r="Z840" s="37"/>
      <c r="AA840" s="37"/>
    </row>
    <row r="841" spans="1:27">
      <c r="A841" s="61">
        <f t="shared" ref="A841:A904" si="195">EOMONTH(DATE(LEFT(B841,4),RIGHT(B841,2),1),0)</f>
        <v>14762</v>
      </c>
      <c r="B841" s="13">
        <v>1940.05</v>
      </c>
      <c r="C841" s="14">
        <v>10.58</v>
      </c>
      <c r="D841" s="15">
        <v>0.64333300000000004</v>
      </c>
      <c r="E841" s="14">
        <v>1.0233300000000001</v>
      </c>
      <c r="F841" s="14">
        <v>14</v>
      </c>
      <c r="G841" s="15">
        <f t="shared" si="188"/>
        <v>1940.374999999937</v>
      </c>
      <c r="H841" s="16">
        <f>H837*8/12+H849*4/12</f>
        <v>2.1233333333333335</v>
      </c>
      <c r="I841" s="15">
        <f t="shared" ref="I841:I904" si="196">C841*$F$1852/F841</f>
        <v>237.48661500000009</v>
      </c>
      <c r="J841" s="15">
        <f t="shared" ref="J841:J904" si="197">D841*$F$1852/F841</f>
        <v>14.440735017750006</v>
      </c>
      <c r="K841" s="17">
        <f t="shared" si="186"/>
        <v>9078.0152066020873</v>
      </c>
      <c r="L841" s="15">
        <f t="shared" ref="L841:L904" si="198">E841*$F$1852/F841</f>
        <v>22.97043267750001</v>
      </c>
      <c r="M841" s="17">
        <f t="shared" ref="M841:M904" si="199">L841*(K841/I841)</f>
        <v>878.05343113157983</v>
      </c>
      <c r="N841" s="36">
        <f t="shared" si="189"/>
        <v>14.138747694800729</v>
      </c>
      <c r="O841" s="18"/>
      <c r="P841" s="19">
        <f t="shared" si="190"/>
        <v>17.861798289357672</v>
      </c>
      <c r="Q841" s="19"/>
      <c r="R841" s="38">
        <f t="shared" si="191"/>
        <v>3.0844754648737385E-2</v>
      </c>
      <c r="S841" s="16">
        <f t="shared" ref="S841:S904" si="200">((H841/H842+H841/1200+((1+H842/1200)^(-119))*(1-H841/H842)))</f>
        <v>1.0037074049729597</v>
      </c>
      <c r="T841" s="16">
        <f t="shared" si="187"/>
        <v>15.795283899889702</v>
      </c>
      <c r="U841" s="22">
        <f t="shared" si="192"/>
        <v>6.1770599522880998E-2</v>
      </c>
      <c r="V841" s="22">
        <f t="shared" si="193"/>
        <v>-3.1409081926938143E-2</v>
      </c>
      <c r="W841" s="22">
        <f t="shared" si="194"/>
        <v>9.3179681449819141E-2</v>
      </c>
      <c r="Z841" s="37"/>
      <c r="AA841" s="37"/>
    </row>
    <row r="842" spans="1:27">
      <c r="A842" s="61">
        <f t="shared" si="195"/>
        <v>14792</v>
      </c>
      <c r="B842" s="13">
        <v>1940.06</v>
      </c>
      <c r="C842" s="14">
        <v>9.67</v>
      </c>
      <c r="D842" s="15">
        <v>0.65</v>
      </c>
      <c r="E842" s="14">
        <v>1.04</v>
      </c>
      <c r="F842" s="14">
        <v>14.1</v>
      </c>
      <c r="G842" s="15">
        <f t="shared" si="188"/>
        <v>1940.4583333332703</v>
      </c>
      <c r="H842" s="16">
        <f>H837*7/12+H849*5/12</f>
        <v>2.1016666666666666</v>
      </c>
      <c r="I842" s="15">
        <f t="shared" si="196"/>
        <v>215.52063936170222</v>
      </c>
      <c r="J842" s="15">
        <f t="shared" si="197"/>
        <v>14.486909574468092</v>
      </c>
      <c r="K842" s="17">
        <f t="shared" ref="K842:K905" si="201">K841*((I842+(J842/12))/I841)</f>
        <v>8284.5048210960322</v>
      </c>
      <c r="L842" s="15">
        <f t="shared" si="198"/>
        <v>23.179055319148944</v>
      </c>
      <c r="M842" s="17">
        <f t="shared" si="199"/>
        <v>890.99121136916995</v>
      </c>
      <c r="N842" s="36">
        <f t="shared" si="189"/>
        <v>12.843765598268812</v>
      </c>
      <c r="O842" s="18"/>
      <c r="P842" s="19">
        <f t="shared" si="190"/>
        <v>16.212647751148253</v>
      </c>
      <c r="Q842" s="19"/>
      <c r="R842" s="38">
        <f t="shared" si="191"/>
        <v>3.947430057129106E-2</v>
      </c>
      <c r="S842" s="16">
        <f t="shared" si="200"/>
        <v>1.0036913745783809</v>
      </c>
      <c r="T842" s="16">
        <f t="shared" ref="T842:T905" si="202">T841*S841*F841/F842</f>
        <v>15.741404808196632</v>
      </c>
      <c r="U842" s="22">
        <f t="shared" si="192"/>
        <v>7.3376956935260695E-2</v>
      </c>
      <c r="V842" s="22">
        <f t="shared" si="193"/>
        <v>-3.1469676625855425E-2</v>
      </c>
      <c r="W842" s="22">
        <f t="shared" si="194"/>
        <v>0.10484663356111612</v>
      </c>
      <c r="Z842" s="37"/>
      <c r="AA842" s="37"/>
    </row>
    <row r="843" spans="1:27">
      <c r="A843" s="61">
        <f t="shared" si="195"/>
        <v>14823</v>
      </c>
      <c r="B843" s="13">
        <v>1940.07</v>
      </c>
      <c r="C843" s="14">
        <v>9.99</v>
      </c>
      <c r="D843" s="15">
        <v>0.656667</v>
      </c>
      <c r="E843" s="14">
        <v>1.0533300000000001</v>
      </c>
      <c r="F843" s="14">
        <v>14</v>
      </c>
      <c r="G843" s="15">
        <f t="shared" ref="G843:G906" si="203">G842+1/12</f>
        <v>1940.5416666666035</v>
      </c>
      <c r="H843" s="16">
        <f>H837*6/12+H849*6/12</f>
        <v>2.08</v>
      </c>
      <c r="I843" s="15">
        <f t="shared" si="196"/>
        <v>224.24303250000008</v>
      </c>
      <c r="J843" s="15">
        <f t="shared" si="197"/>
        <v>14.740039982250007</v>
      </c>
      <c r="K843" s="17">
        <f t="shared" si="201"/>
        <v>8667.0058626415102</v>
      </c>
      <c r="L843" s="15">
        <f t="shared" si="198"/>
        <v>23.643835177500012</v>
      </c>
      <c r="M843" s="17">
        <f t="shared" si="199"/>
        <v>913.83556409371215</v>
      </c>
      <c r="N843" s="36">
        <f t="shared" si="189"/>
        <v>13.369884763210061</v>
      </c>
      <c r="O843" s="18"/>
      <c r="P843" s="19">
        <f t="shared" si="190"/>
        <v>16.862230313337168</v>
      </c>
      <c r="Q843" s="19"/>
      <c r="R843" s="38">
        <f t="shared" si="191"/>
        <v>3.710469109993482E-2</v>
      </c>
      <c r="S843" s="16">
        <f t="shared" si="200"/>
        <v>1.0036753470795532</v>
      </c>
      <c r="T843" s="16">
        <f t="shared" si="202"/>
        <v>15.912365888517423</v>
      </c>
      <c r="U843" s="22">
        <f t="shared" si="192"/>
        <v>5.9825000658282557E-2</v>
      </c>
      <c r="V843" s="22">
        <f t="shared" si="193"/>
        <v>-3.3708372905429163E-2</v>
      </c>
      <c r="W843" s="22">
        <f t="shared" si="194"/>
        <v>9.3533373563711719E-2</v>
      </c>
      <c r="Z843" s="37"/>
      <c r="AA843" s="37"/>
    </row>
    <row r="844" spans="1:27">
      <c r="A844" s="61">
        <f t="shared" si="195"/>
        <v>14854</v>
      </c>
      <c r="B844" s="13">
        <v>1940.08</v>
      </c>
      <c r="C844" s="14">
        <v>10.199999999999999</v>
      </c>
      <c r="D844" s="15">
        <v>0.66333299999999995</v>
      </c>
      <c r="E844" s="14">
        <v>1.06667</v>
      </c>
      <c r="F844" s="14">
        <v>14</v>
      </c>
      <c r="G844" s="15">
        <f t="shared" si="203"/>
        <v>1940.6249999999368</v>
      </c>
      <c r="H844" s="16">
        <f>H837*5/12+H849*7/12</f>
        <v>2.0583333333333336</v>
      </c>
      <c r="I844" s="15">
        <f t="shared" si="196"/>
        <v>228.95685000000006</v>
      </c>
      <c r="J844" s="15">
        <f t="shared" si="197"/>
        <v>14.889670017750005</v>
      </c>
      <c r="K844" s="17">
        <f t="shared" si="201"/>
        <v>8897.1523906173206</v>
      </c>
      <c r="L844" s="15">
        <f t="shared" si="198"/>
        <v>23.943274822500008</v>
      </c>
      <c r="M844" s="17">
        <f t="shared" si="199"/>
        <v>930.42407259801746</v>
      </c>
      <c r="N844" s="36">
        <f t="shared" si="189"/>
        <v>13.649399392391638</v>
      </c>
      <c r="O844" s="18"/>
      <c r="P844" s="19">
        <f t="shared" si="190"/>
        <v>17.199450235230628</v>
      </c>
      <c r="Q844" s="19"/>
      <c r="R844" s="38">
        <f t="shared" si="191"/>
        <v>3.6383899673062027E-2</v>
      </c>
      <c r="S844" s="16">
        <f t="shared" si="200"/>
        <v>1.0036593224812065</v>
      </c>
      <c r="T844" s="16">
        <f t="shared" si="202"/>
        <v>15.970849356014567</v>
      </c>
      <c r="U844" s="22">
        <f t="shared" si="192"/>
        <v>6.3007997970177421E-2</v>
      </c>
      <c r="V844" s="22">
        <f t="shared" si="193"/>
        <v>-3.4840854558174206E-2</v>
      </c>
      <c r="W844" s="22">
        <f t="shared" si="194"/>
        <v>9.7848852528351626E-2</v>
      </c>
      <c r="Z844" s="37"/>
      <c r="AA844" s="37"/>
    </row>
    <row r="845" spans="1:27">
      <c r="A845" s="61">
        <f t="shared" si="195"/>
        <v>14884</v>
      </c>
      <c r="B845" s="13">
        <v>1940.09</v>
      </c>
      <c r="C845" s="14">
        <v>10.63</v>
      </c>
      <c r="D845" s="15">
        <v>0.67</v>
      </c>
      <c r="E845" s="14">
        <v>1.08</v>
      </c>
      <c r="F845" s="14">
        <v>14</v>
      </c>
      <c r="G845" s="15">
        <f t="shared" si="203"/>
        <v>1940.70833333327</v>
      </c>
      <c r="H845" s="16">
        <f>H837*4/12+H849*8/12</f>
        <v>2.0366666666666666</v>
      </c>
      <c r="I845" s="15">
        <f t="shared" si="196"/>
        <v>238.60895250000013</v>
      </c>
      <c r="J845" s="15">
        <f t="shared" si="197"/>
        <v>15.039322500000008</v>
      </c>
      <c r="K845" s="17">
        <f t="shared" si="201"/>
        <v>9320.9301556279352</v>
      </c>
      <c r="L845" s="15">
        <f t="shared" si="198"/>
        <v>24.242490000000011</v>
      </c>
      <c r="M845" s="17">
        <f t="shared" si="199"/>
        <v>946.99948900076856</v>
      </c>
      <c r="N845" s="36">
        <f t="shared" si="189"/>
        <v>14.214842598620644</v>
      </c>
      <c r="O845" s="18"/>
      <c r="P845" s="19">
        <f t="shared" si="190"/>
        <v>17.894527295628066</v>
      </c>
      <c r="Q845" s="19"/>
      <c r="R845" s="38">
        <f t="shared" si="191"/>
        <v>3.3092066814589129E-2</v>
      </c>
      <c r="S845" s="16">
        <f t="shared" si="200"/>
        <v>1.0036433007880792</v>
      </c>
      <c r="T845" s="16">
        <f t="shared" si="202"/>
        <v>16.029291844106993</v>
      </c>
      <c r="U845" s="22">
        <f t="shared" si="192"/>
        <v>6.1925878084512886E-2</v>
      </c>
      <c r="V845" s="22">
        <f t="shared" si="193"/>
        <v>-3.5567719186045399E-2</v>
      </c>
      <c r="W845" s="22">
        <f t="shared" si="194"/>
        <v>9.7493597270558285E-2</v>
      </c>
      <c r="Z845" s="37"/>
      <c r="AA845" s="37"/>
    </row>
    <row r="846" spans="1:27">
      <c r="A846" s="61">
        <f t="shared" si="195"/>
        <v>14610</v>
      </c>
      <c r="B846" s="13">
        <v>1940.1</v>
      </c>
      <c r="C846" s="14">
        <v>10.73</v>
      </c>
      <c r="D846" s="15">
        <v>0.67</v>
      </c>
      <c r="E846" s="14">
        <v>1.07</v>
      </c>
      <c r="F846" s="14">
        <v>14</v>
      </c>
      <c r="G846" s="15">
        <f t="shared" si="203"/>
        <v>1940.7916666666033</v>
      </c>
      <c r="H846" s="16">
        <f>H837*3/12+H849*9/12</f>
        <v>2.0150000000000001</v>
      </c>
      <c r="I846" s="15">
        <f t="shared" si="196"/>
        <v>240.8536275000001</v>
      </c>
      <c r="J846" s="15">
        <f t="shared" si="197"/>
        <v>15.039322500000008</v>
      </c>
      <c r="K846" s="17">
        <f t="shared" si="201"/>
        <v>9457.5728288093724</v>
      </c>
      <c r="L846" s="15">
        <f t="shared" si="198"/>
        <v>24.018022500000008</v>
      </c>
      <c r="M846" s="17">
        <f t="shared" si="199"/>
        <v>943.11304071072016</v>
      </c>
      <c r="N846" s="36">
        <f t="shared" si="189"/>
        <v>14.328290323104959</v>
      </c>
      <c r="O846" s="18"/>
      <c r="P846" s="19">
        <f t="shared" si="190"/>
        <v>18.021167440415674</v>
      </c>
      <c r="Q846" s="19"/>
      <c r="R846" s="38">
        <f t="shared" si="191"/>
        <v>3.3345933452265025E-2</v>
      </c>
      <c r="S846" s="16">
        <f t="shared" si="200"/>
        <v>1.0036272820049184</v>
      </c>
      <c r="T846" s="16">
        <f t="shared" si="202"/>
        <v>16.087691375714979</v>
      </c>
      <c r="U846" s="22">
        <f t="shared" si="192"/>
        <v>6.4436129950412369E-2</v>
      </c>
      <c r="V846" s="22">
        <f t="shared" si="193"/>
        <v>-3.6681501835572172E-2</v>
      </c>
      <c r="W846" s="22">
        <f t="shared" si="194"/>
        <v>0.10111763178598454</v>
      </c>
      <c r="Z846" s="37"/>
      <c r="AA846" s="37"/>
    </row>
    <row r="847" spans="1:27">
      <c r="A847" s="61">
        <f t="shared" si="195"/>
        <v>14945</v>
      </c>
      <c r="B847" s="13">
        <v>1940.11</v>
      </c>
      <c r="C847" s="14">
        <v>10.98</v>
      </c>
      <c r="D847" s="15">
        <v>0.67</v>
      </c>
      <c r="E847" s="14">
        <v>1.06</v>
      </c>
      <c r="F847" s="14">
        <v>14</v>
      </c>
      <c r="G847" s="15">
        <f t="shared" si="203"/>
        <v>1940.8749999999366</v>
      </c>
      <c r="H847" s="16">
        <f>H837*2/12+H849*10/12</f>
        <v>1.9933333333333334</v>
      </c>
      <c r="I847" s="15">
        <f t="shared" si="196"/>
        <v>246.46531500000012</v>
      </c>
      <c r="J847" s="15">
        <f t="shared" si="197"/>
        <v>15.039322500000008</v>
      </c>
      <c r="K847" s="17">
        <f t="shared" si="201"/>
        <v>9727.1386278287155</v>
      </c>
      <c r="L847" s="15">
        <f t="shared" si="198"/>
        <v>23.793555000000008</v>
      </c>
      <c r="M847" s="17">
        <f t="shared" si="199"/>
        <v>939.04981288692511</v>
      </c>
      <c r="N847" s="36">
        <f t="shared" si="189"/>
        <v>14.636689248763609</v>
      </c>
      <c r="O847" s="18"/>
      <c r="P847" s="19">
        <f t="shared" si="190"/>
        <v>18.393381330164452</v>
      </c>
      <c r="Q847" s="19"/>
      <c r="R847" s="38">
        <f t="shared" si="191"/>
        <v>3.2690244174055832E-2</v>
      </c>
      <c r="S847" s="16">
        <f t="shared" si="200"/>
        <v>1.0036112661364796</v>
      </c>
      <c r="T847" s="16">
        <f t="shared" si="202"/>
        <v>16.14604596914279</v>
      </c>
      <c r="U847" s="22">
        <f t="shared" si="192"/>
        <v>6.1437338019165288E-2</v>
      </c>
      <c r="V847" s="22">
        <f t="shared" si="193"/>
        <v>-3.7395403887164891E-2</v>
      </c>
      <c r="W847" s="22">
        <f t="shared" si="194"/>
        <v>9.8832741906330179E-2</v>
      </c>
      <c r="Z847" s="37"/>
      <c r="AA847" s="37"/>
    </row>
    <row r="848" spans="1:27">
      <c r="A848" s="61">
        <f t="shared" si="195"/>
        <v>14976</v>
      </c>
      <c r="B848" s="13">
        <v>1940.12</v>
      </c>
      <c r="C848" s="14">
        <v>10.53</v>
      </c>
      <c r="D848" s="15">
        <v>0.67</v>
      </c>
      <c r="E848" s="14">
        <v>1.05</v>
      </c>
      <c r="F848" s="14">
        <v>14.1</v>
      </c>
      <c r="G848" s="15">
        <f t="shared" si="203"/>
        <v>1940.9583333332698</v>
      </c>
      <c r="H848" s="16">
        <f>H837*1/12+H849*11/12</f>
        <v>1.9716666666666665</v>
      </c>
      <c r="I848" s="15">
        <f t="shared" si="196"/>
        <v>234.68793510638307</v>
      </c>
      <c r="J848" s="15">
        <f t="shared" si="197"/>
        <v>14.932660638297881</v>
      </c>
      <c r="K848" s="17">
        <f t="shared" si="201"/>
        <v>9311.4376657877547</v>
      </c>
      <c r="L848" s="15">
        <f t="shared" si="198"/>
        <v>23.401930851063842</v>
      </c>
      <c r="M848" s="17">
        <f t="shared" si="199"/>
        <v>928.49093533496136</v>
      </c>
      <c r="N848" s="36">
        <f t="shared" si="189"/>
        <v>13.908426122353839</v>
      </c>
      <c r="O848" s="18"/>
      <c r="P848" s="19">
        <f t="shared" si="190"/>
        <v>17.470115111948246</v>
      </c>
      <c r="Q848" s="19"/>
      <c r="R848" s="38">
        <f t="shared" si="191"/>
        <v>3.9005332223909589E-2</v>
      </c>
      <c r="S848" s="16">
        <f t="shared" si="200"/>
        <v>1.0035952531875263</v>
      </c>
      <c r="T848" s="16">
        <f t="shared" si="202"/>
        <v>16.089429144301331</v>
      </c>
      <c r="U848" s="22">
        <f t="shared" si="192"/>
        <v>6.5025167787896132E-2</v>
      </c>
      <c r="V848" s="22">
        <f t="shared" si="193"/>
        <v>-3.8191801895766986E-2</v>
      </c>
      <c r="W848" s="22">
        <f t="shared" si="194"/>
        <v>0.10321696968366312</v>
      </c>
      <c r="Z848" s="37"/>
      <c r="AA848" s="37"/>
    </row>
    <row r="849" spans="1:27">
      <c r="A849" s="61">
        <f t="shared" si="195"/>
        <v>15007</v>
      </c>
      <c r="B849" s="13">
        <v>1941.01</v>
      </c>
      <c r="C849" s="14">
        <v>10.55</v>
      </c>
      <c r="D849" s="15">
        <v>0.67333299999999996</v>
      </c>
      <c r="E849" s="14">
        <v>1.0533300000000001</v>
      </c>
      <c r="F849" s="14">
        <v>14.1</v>
      </c>
      <c r="G849" s="15">
        <f t="shared" si="203"/>
        <v>1941.0416666666031</v>
      </c>
      <c r="H849" s="16">
        <v>1.95</v>
      </c>
      <c r="I849" s="15">
        <f t="shared" si="196"/>
        <v>235.13368617021285</v>
      </c>
      <c r="J849" s="15">
        <f t="shared" si="197"/>
        <v>15.006945053085111</v>
      </c>
      <c r="K849" s="17">
        <f t="shared" si="201"/>
        <v>9378.7409524101586</v>
      </c>
      <c r="L849" s="15">
        <f t="shared" si="198"/>
        <v>23.476148403191502</v>
      </c>
      <c r="M849" s="17">
        <f t="shared" si="199"/>
        <v>936.38949833196159</v>
      </c>
      <c r="N849" s="36">
        <f t="shared" si="189"/>
        <v>13.904158267950832</v>
      </c>
      <c r="O849" s="18"/>
      <c r="P849" s="19">
        <f t="shared" si="190"/>
        <v>17.459724031152373</v>
      </c>
      <c r="Q849" s="19"/>
      <c r="R849" s="38">
        <f t="shared" si="191"/>
        <v>4.0478384387534733E-2</v>
      </c>
      <c r="S849" s="16">
        <f t="shared" si="200"/>
        <v>0.99780354306056551</v>
      </c>
      <c r="T849" s="16">
        <f t="shared" si="202"/>
        <v>16.14727471571786</v>
      </c>
      <c r="U849" s="22">
        <f t="shared" si="192"/>
        <v>7.0799139272996747E-2</v>
      </c>
      <c r="V849" s="22">
        <f t="shared" si="193"/>
        <v>-4.0032852455805679E-2</v>
      </c>
      <c r="W849" s="22">
        <f t="shared" si="194"/>
        <v>0.11083199172880243</v>
      </c>
      <c r="Z849" s="37"/>
      <c r="AA849" s="37"/>
    </row>
    <row r="850" spans="1:27">
      <c r="A850" s="61">
        <f t="shared" si="195"/>
        <v>15035</v>
      </c>
      <c r="B850" s="13">
        <v>1941.02</v>
      </c>
      <c r="C850" s="14">
        <v>9.89</v>
      </c>
      <c r="D850" s="15">
        <v>0.67666700000000002</v>
      </c>
      <c r="E850" s="14">
        <v>1.05667</v>
      </c>
      <c r="F850" s="14">
        <v>14.1</v>
      </c>
      <c r="G850" s="15">
        <f t="shared" si="203"/>
        <v>1941.1249999999363</v>
      </c>
      <c r="H850" s="16">
        <f>H849*11/12+H861*1/12</f>
        <v>1.9924999999999999</v>
      </c>
      <c r="I850" s="15">
        <f t="shared" si="196"/>
        <v>220.4239010638299</v>
      </c>
      <c r="J850" s="15">
        <f t="shared" si="197"/>
        <v>15.081251755425539</v>
      </c>
      <c r="K850" s="17">
        <f t="shared" si="201"/>
        <v>8842.1426598426733</v>
      </c>
      <c r="L850" s="15">
        <f t="shared" si="198"/>
        <v>23.550588830851076</v>
      </c>
      <c r="M850" s="17">
        <f t="shared" si="199"/>
        <v>944.71454847077439</v>
      </c>
      <c r="N850" s="36">
        <f t="shared" si="189"/>
        <v>13.002943303402452</v>
      </c>
      <c r="O850" s="18"/>
      <c r="P850" s="19">
        <f t="shared" si="190"/>
        <v>16.330448496085083</v>
      </c>
      <c r="Q850" s="19"/>
      <c r="R850" s="38">
        <f t="shared" si="191"/>
        <v>4.6289633068266889E-2</v>
      </c>
      <c r="S850" s="16">
        <f t="shared" si="200"/>
        <v>0.99784679152781341</v>
      </c>
      <c r="T850" s="16">
        <f t="shared" si="202"/>
        <v>16.111807922115567</v>
      </c>
      <c r="U850" s="22">
        <f t="shared" si="192"/>
        <v>8.0417427361343163E-2</v>
      </c>
      <c r="V850" s="22">
        <f t="shared" si="193"/>
        <v>-4.0820039230184846E-2</v>
      </c>
      <c r="W850" s="22">
        <f t="shared" si="194"/>
        <v>0.12123746659152801</v>
      </c>
      <c r="Z850" s="37"/>
      <c r="AA850" s="37"/>
    </row>
    <row r="851" spans="1:27">
      <c r="A851" s="61">
        <f t="shared" si="195"/>
        <v>15066</v>
      </c>
      <c r="B851" s="13">
        <v>1941.03</v>
      </c>
      <c r="C851" s="14">
        <v>9.9499999999999993</v>
      </c>
      <c r="D851" s="15">
        <v>0.68</v>
      </c>
      <c r="E851" s="14">
        <v>1.06</v>
      </c>
      <c r="F851" s="14">
        <v>14.2</v>
      </c>
      <c r="G851" s="15">
        <f t="shared" si="203"/>
        <v>1941.2083333332696</v>
      </c>
      <c r="H851" s="16">
        <f>H849*10/12+H861*2/12</f>
        <v>2.0350000000000001</v>
      </c>
      <c r="I851" s="15">
        <f t="shared" si="196"/>
        <v>220.19945598591559</v>
      </c>
      <c r="J851" s="15">
        <f t="shared" si="197"/>
        <v>15.048807042253529</v>
      </c>
      <c r="K851" s="17">
        <f t="shared" si="201"/>
        <v>8883.4451960854058</v>
      </c>
      <c r="L851" s="15">
        <f t="shared" si="198"/>
        <v>23.458434507042263</v>
      </c>
      <c r="M851" s="17">
        <f t="shared" si="199"/>
        <v>946.37707616588239</v>
      </c>
      <c r="N851" s="36">
        <f t="shared" si="189"/>
        <v>12.955719822063331</v>
      </c>
      <c r="O851" s="18"/>
      <c r="P851" s="19">
        <f t="shared" si="190"/>
        <v>16.274201363786236</v>
      </c>
      <c r="Q851" s="19"/>
      <c r="R851" s="38">
        <f t="shared" si="191"/>
        <v>4.7477159338851181E-2</v>
      </c>
      <c r="S851" s="16">
        <f t="shared" si="200"/>
        <v>0.99789001806578537</v>
      </c>
      <c r="T851" s="16">
        <f t="shared" si="202"/>
        <v>15.963896715156022</v>
      </c>
      <c r="U851" s="22">
        <f t="shared" si="192"/>
        <v>7.8294771296359755E-2</v>
      </c>
      <c r="V851" s="22">
        <f t="shared" si="193"/>
        <v>-4.0178458078739543E-2</v>
      </c>
      <c r="W851" s="22">
        <f t="shared" si="194"/>
        <v>0.1184732293750993</v>
      </c>
      <c r="Z851" s="37"/>
      <c r="AA851" s="37"/>
    </row>
    <row r="852" spans="1:27">
      <c r="A852" s="61">
        <f t="shared" si="195"/>
        <v>15096</v>
      </c>
      <c r="B852" s="13">
        <v>1941.04</v>
      </c>
      <c r="C852" s="14">
        <v>9.64</v>
      </c>
      <c r="D852" s="15">
        <v>0.68333299999999997</v>
      </c>
      <c r="E852" s="14">
        <v>1.07</v>
      </c>
      <c r="F852" s="14">
        <v>14.3</v>
      </c>
      <c r="G852" s="15">
        <f t="shared" si="203"/>
        <v>1941.2916666666029</v>
      </c>
      <c r="H852" s="16">
        <f>H849*9/12+H861*3/12</f>
        <v>2.0775000000000001</v>
      </c>
      <c r="I852" s="15">
        <f t="shared" si="196"/>
        <v>211.84708951048958</v>
      </c>
      <c r="J852" s="15">
        <f t="shared" si="197"/>
        <v>15.01681610129371</v>
      </c>
      <c r="K852" s="17">
        <f t="shared" si="201"/>
        <v>8596.9729415484035</v>
      </c>
      <c r="L852" s="15">
        <f t="shared" si="198"/>
        <v>23.514147902097911</v>
      </c>
      <c r="M852" s="17">
        <f t="shared" si="199"/>
        <v>954.22832442497838</v>
      </c>
      <c r="N852" s="36">
        <f t="shared" si="189"/>
        <v>12.429370389220784</v>
      </c>
      <c r="O852" s="18"/>
      <c r="P852" s="19">
        <f t="shared" si="190"/>
        <v>15.62059635074306</v>
      </c>
      <c r="Q852" s="19"/>
      <c r="R852" s="38">
        <f t="shared" si="191"/>
        <v>5.165392853546108E-2</v>
      </c>
      <c r="S852" s="16">
        <f t="shared" si="200"/>
        <v>0.99793322274458374</v>
      </c>
      <c r="T852" s="16">
        <f t="shared" si="202"/>
        <v>15.81881308930914</v>
      </c>
      <c r="U852" s="22">
        <f t="shared" si="192"/>
        <v>8.3906737546526555E-2</v>
      </c>
      <c r="V852" s="22">
        <f t="shared" si="193"/>
        <v>-3.9171540119704584E-2</v>
      </c>
      <c r="W852" s="22">
        <f t="shared" si="194"/>
        <v>0.12307827766623114</v>
      </c>
      <c r="Z852" s="37"/>
      <c r="AA852" s="37"/>
    </row>
    <row r="853" spans="1:27">
      <c r="A853" s="61">
        <f t="shared" si="195"/>
        <v>15127</v>
      </c>
      <c r="B853" s="13">
        <v>1941.05</v>
      </c>
      <c r="C853" s="14">
        <v>9.43</v>
      </c>
      <c r="D853" s="15">
        <v>0.68666700000000003</v>
      </c>
      <c r="E853" s="14">
        <v>1.08</v>
      </c>
      <c r="F853" s="14">
        <v>14.4</v>
      </c>
      <c r="G853" s="15">
        <f t="shared" si="203"/>
        <v>1941.3749999999361</v>
      </c>
      <c r="H853" s="16">
        <f>H849*8/12+H861*4/12</f>
        <v>2.12</v>
      </c>
      <c r="I853" s="15">
        <f t="shared" si="196"/>
        <v>205.79305104166676</v>
      </c>
      <c r="J853" s="15">
        <f t="shared" si="197"/>
        <v>14.985291302187507</v>
      </c>
      <c r="K853" s="17">
        <f t="shared" si="201"/>
        <v>8401.970374625369</v>
      </c>
      <c r="L853" s="15">
        <f t="shared" si="198"/>
        <v>23.569087500000013</v>
      </c>
      <c r="M853" s="17">
        <f t="shared" si="199"/>
        <v>962.2617184088441</v>
      </c>
      <c r="N853" s="36">
        <f t="shared" si="189"/>
        <v>12.037206512481578</v>
      </c>
      <c r="O853" s="18"/>
      <c r="P853" s="19">
        <f t="shared" si="190"/>
        <v>15.138524744744734</v>
      </c>
      <c r="Q853" s="19"/>
      <c r="R853" s="38">
        <f t="shared" si="191"/>
        <v>5.5831630874339858E-2</v>
      </c>
      <c r="S853" s="16">
        <f t="shared" si="200"/>
        <v>0.99797640563406864</v>
      </c>
      <c r="T853" s="16">
        <f t="shared" si="202"/>
        <v>15.676493298943138</v>
      </c>
      <c r="U853" s="22">
        <f t="shared" si="192"/>
        <v>8.6662450509808586E-2</v>
      </c>
      <c r="V853" s="22">
        <f t="shared" si="193"/>
        <v>-3.8543675475214867E-2</v>
      </c>
      <c r="W853" s="22">
        <f t="shared" si="194"/>
        <v>0.12520612598502345</v>
      </c>
      <c r="Z853" s="37"/>
      <c r="AA853" s="37"/>
    </row>
    <row r="854" spans="1:27">
      <c r="A854" s="61">
        <f t="shared" si="195"/>
        <v>15157</v>
      </c>
      <c r="B854" s="13">
        <v>1941.06</v>
      </c>
      <c r="C854" s="14">
        <v>9.76</v>
      </c>
      <c r="D854" s="15">
        <v>0.69</v>
      </c>
      <c r="E854" s="14">
        <v>1.0900000000000001</v>
      </c>
      <c r="F854" s="14">
        <v>14.7</v>
      </c>
      <c r="G854" s="15">
        <f t="shared" si="203"/>
        <v>1941.4583333332694</v>
      </c>
      <c r="H854" s="16">
        <f>H849*7/12+H861*5/12</f>
        <v>2.1625000000000001</v>
      </c>
      <c r="I854" s="15">
        <f t="shared" si="196"/>
        <v>208.64788571428579</v>
      </c>
      <c r="J854" s="15">
        <f t="shared" si="197"/>
        <v>14.750721428571435</v>
      </c>
      <c r="K854" s="17">
        <f t="shared" si="201"/>
        <v>8568.7114924977996</v>
      </c>
      <c r="L854" s="15">
        <f t="shared" si="198"/>
        <v>23.301864285714299</v>
      </c>
      <c r="M854" s="17">
        <f t="shared" si="199"/>
        <v>956.95650889575859</v>
      </c>
      <c r="N854" s="36">
        <f t="shared" si="189"/>
        <v>12.164306590628446</v>
      </c>
      <c r="O854" s="18"/>
      <c r="P854" s="19">
        <f t="shared" si="190"/>
        <v>15.307415379169978</v>
      </c>
      <c r="Q854" s="19"/>
      <c r="R854" s="38">
        <f t="shared" si="191"/>
        <v>5.7901603030118681E-2</v>
      </c>
      <c r="S854" s="16">
        <f t="shared" si="200"/>
        <v>0.99801956680385973</v>
      </c>
      <c r="T854" s="16">
        <f t="shared" si="202"/>
        <v>15.325489406131432</v>
      </c>
      <c r="U854" s="22">
        <f t="shared" si="192"/>
        <v>8.3286391548049288E-2</v>
      </c>
      <c r="V854" s="22">
        <f t="shared" si="193"/>
        <v>-3.6231839601446825E-2</v>
      </c>
      <c r="W854" s="22">
        <f t="shared" si="194"/>
        <v>0.11951823114949611</v>
      </c>
      <c r="Z854" s="37"/>
      <c r="AA854" s="37"/>
    </row>
    <row r="855" spans="1:27">
      <c r="A855" s="61">
        <f t="shared" si="195"/>
        <v>15188</v>
      </c>
      <c r="B855" s="13">
        <v>1941.07</v>
      </c>
      <c r="C855" s="14">
        <v>10.26</v>
      </c>
      <c r="D855" s="15">
        <v>0.69333299999999998</v>
      </c>
      <c r="E855" s="14">
        <v>1.1233299999999999</v>
      </c>
      <c r="F855" s="14">
        <v>14.7</v>
      </c>
      <c r="G855" s="15">
        <f t="shared" si="203"/>
        <v>1941.5416666666026</v>
      </c>
      <c r="H855" s="16">
        <f>H849*6/12+H861*6/12</f>
        <v>2.2050000000000001</v>
      </c>
      <c r="I855" s="15">
        <f t="shared" si="196"/>
        <v>219.33681428571438</v>
      </c>
      <c r="J855" s="15">
        <f t="shared" si="197"/>
        <v>14.821973826428577</v>
      </c>
      <c r="K855" s="17">
        <f t="shared" si="201"/>
        <v>9058.4078671581046</v>
      </c>
      <c r="L855" s="15">
        <f t="shared" si="198"/>
        <v>24.014388264285721</v>
      </c>
      <c r="M855" s="17">
        <f t="shared" si="199"/>
        <v>991.77205744782771</v>
      </c>
      <c r="N855" s="36">
        <f t="shared" si="189"/>
        <v>12.744996277919581</v>
      </c>
      <c r="O855" s="18"/>
      <c r="P855" s="19">
        <f t="shared" si="190"/>
        <v>16.045059460934322</v>
      </c>
      <c r="Q855" s="19"/>
      <c r="R855" s="38">
        <f t="shared" si="191"/>
        <v>5.3731040578336345E-2</v>
      </c>
      <c r="S855" s="16">
        <f t="shared" si="200"/>
        <v>0.99806270632333516</v>
      </c>
      <c r="T855" s="16">
        <f t="shared" si="202"/>
        <v>15.295138298164433</v>
      </c>
      <c r="U855" s="22">
        <f t="shared" si="192"/>
        <v>7.979991462202829E-2</v>
      </c>
      <c r="V855" s="22">
        <f t="shared" si="193"/>
        <v>-3.5907792503111713E-2</v>
      </c>
      <c r="W855" s="22">
        <f t="shared" si="194"/>
        <v>0.11570770712514</v>
      </c>
      <c r="Z855" s="37"/>
      <c r="AA855" s="37"/>
    </row>
    <row r="856" spans="1:27">
      <c r="A856" s="61">
        <f t="shared" si="195"/>
        <v>15219</v>
      </c>
      <c r="B856" s="13">
        <v>1941.08</v>
      </c>
      <c r="C856" s="14">
        <v>10.210000000000001</v>
      </c>
      <c r="D856" s="15">
        <v>0.69666700000000004</v>
      </c>
      <c r="E856" s="14">
        <v>1.1566700000000001</v>
      </c>
      <c r="F856" s="14">
        <v>14.9</v>
      </c>
      <c r="G856" s="15">
        <f t="shared" si="203"/>
        <v>1941.6249999999359</v>
      </c>
      <c r="H856" s="16">
        <f>H849*5/12+H861*7/12</f>
        <v>2.2474999999999996</v>
      </c>
      <c r="I856" s="15">
        <f t="shared" si="196"/>
        <v>215.33815067114102</v>
      </c>
      <c r="J856" s="15">
        <f t="shared" si="197"/>
        <v>14.693338238355709</v>
      </c>
      <c r="K856" s="17">
        <f t="shared" si="201"/>
        <v>8943.8351943712169</v>
      </c>
      <c r="L856" s="15">
        <f t="shared" si="198"/>
        <v>24.395218289597324</v>
      </c>
      <c r="M856" s="17">
        <f t="shared" si="199"/>
        <v>1013.2287810257939</v>
      </c>
      <c r="N856" s="36">
        <f t="shared" si="189"/>
        <v>12.463173720387807</v>
      </c>
      <c r="O856" s="18"/>
      <c r="P856" s="19">
        <f t="shared" si="190"/>
        <v>15.698062133844479</v>
      </c>
      <c r="Q856" s="19"/>
      <c r="R856" s="38">
        <f t="shared" si="191"/>
        <v>5.6428920036089292E-2</v>
      </c>
      <c r="S856" s="16">
        <f t="shared" si="200"/>
        <v>0.99810582426163519</v>
      </c>
      <c r="T856" s="16">
        <f t="shared" si="202"/>
        <v>15.060600987570371</v>
      </c>
      <c r="U856" s="22">
        <f t="shared" si="192"/>
        <v>8.6422053219641803E-2</v>
      </c>
      <c r="V856" s="22">
        <f t="shared" si="193"/>
        <v>-3.4282874070881597E-2</v>
      </c>
      <c r="W856" s="22">
        <f t="shared" si="194"/>
        <v>0.1207049272905234</v>
      </c>
      <c r="Z856" s="37"/>
      <c r="AA856" s="37"/>
    </row>
    <row r="857" spans="1:27">
      <c r="A857" s="61">
        <f t="shared" si="195"/>
        <v>15249</v>
      </c>
      <c r="B857" s="13">
        <v>1941.09</v>
      </c>
      <c r="C857" s="14">
        <v>10.24</v>
      </c>
      <c r="D857" s="15">
        <v>0.7</v>
      </c>
      <c r="E857" s="14">
        <v>1.19</v>
      </c>
      <c r="F857" s="14">
        <v>15.1</v>
      </c>
      <c r="G857" s="15">
        <f t="shared" si="203"/>
        <v>1941.7083333332691</v>
      </c>
      <c r="H857" s="16">
        <f>H849*4/12+H861*8/12</f>
        <v>2.29</v>
      </c>
      <c r="I857" s="15">
        <f t="shared" si="196"/>
        <v>213.11033642384118</v>
      </c>
      <c r="J857" s="15">
        <f t="shared" si="197"/>
        <v>14.568089403973516</v>
      </c>
      <c r="K857" s="17">
        <f t="shared" si="201"/>
        <v>8901.7278349332282</v>
      </c>
      <c r="L857" s="15">
        <f t="shared" si="198"/>
        <v>24.765751986754974</v>
      </c>
      <c r="M857" s="17">
        <f t="shared" si="199"/>
        <v>1034.4781370674355</v>
      </c>
      <c r="N857" s="36">
        <f t="shared" si="189"/>
        <v>12.279729272093082</v>
      </c>
      <c r="O857" s="18"/>
      <c r="P857" s="19">
        <f t="shared" si="190"/>
        <v>15.475689806719135</v>
      </c>
      <c r="Q857" s="19"/>
      <c r="R857" s="38">
        <f t="shared" si="191"/>
        <v>5.9199695162733601E-2</v>
      </c>
      <c r="S857" s="16">
        <f t="shared" si="200"/>
        <v>0.99814892068766214</v>
      </c>
      <c r="T857" s="16">
        <f t="shared" si="202"/>
        <v>14.832973250487443</v>
      </c>
      <c r="U857" s="22">
        <f t="shared" si="192"/>
        <v>8.9452584610300256E-2</v>
      </c>
      <c r="V857" s="22">
        <f t="shared" si="193"/>
        <v>-3.3419867329752551E-2</v>
      </c>
      <c r="W857" s="22">
        <f t="shared" si="194"/>
        <v>0.12287245194005281</v>
      </c>
      <c r="Z857" s="37"/>
      <c r="AA857" s="37"/>
    </row>
    <row r="858" spans="1:27">
      <c r="A858" s="61">
        <f t="shared" si="195"/>
        <v>14976</v>
      </c>
      <c r="B858" s="13">
        <v>1941.1</v>
      </c>
      <c r="C858" s="14">
        <v>9.83</v>
      </c>
      <c r="D858" s="15">
        <v>0.70333299999999999</v>
      </c>
      <c r="E858" s="14">
        <v>1.18</v>
      </c>
      <c r="F858" s="14">
        <v>15.3</v>
      </c>
      <c r="G858" s="15">
        <f t="shared" si="203"/>
        <v>1941.7916666666024</v>
      </c>
      <c r="H858" s="16">
        <f>H849*3/12+H861*9/12</f>
        <v>2.3325</v>
      </c>
      <c r="I858" s="15">
        <f t="shared" si="196"/>
        <v>201.90338137254909</v>
      </c>
      <c r="J858" s="15">
        <f t="shared" si="197"/>
        <v>14.446115048921573</v>
      </c>
      <c r="K858" s="17">
        <f t="shared" si="201"/>
        <v>8483.8927210541569</v>
      </c>
      <c r="L858" s="15">
        <f t="shared" si="198"/>
        <v>24.236621568627459</v>
      </c>
      <c r="M858" s="17">
        <f t="shared" si="199"/>
        <v>1018.4123510522793</v>
      </c>
      <c r="N858" s="36">
        <f t="shared" si="189"/>
        <v>11.57781495657408</v>
      </c>
      <c r="O858" s="18"/>
      <c r="P858" s="19">
        <f t="shared" si="190"/>
        <v>14.60383368903617</v>
      </c>
      <c r="Q858" s="19"/>
      <c r="R858" s="38">
        <f t="shared" si="191"/>
        <v>6.5699757158589431E-2</v>
      </c>
      <c r="S858" s="16">
        <f t="shared" si="200"/>
        <v>0.99819199567007955</v>
      </c>
      <c r="T858" s="16">
        <f t="shared" si="202"/>
        <v>14.611980080555643</v>
      </c>
      <c r="U858" s="22">
        <f t="shared" si="192"/>
        <v>9.4301130073988215E-2</v>
      </c>
      <c r="V858" s="22">
        <f t="shared" si="193"/>
        <v>-3.2202172093984571E-2</v>
      </c>
      <c r="W858" s="22">
        <f t="shared" si="194"/>
        <v>0.12650330216797279</v>
      </c>
      <c r="Z858" s="37"/>
      <c r="AA858" s="37"/>
    </row>
    <row r="859" spans="1:27">
      <c r="A859" s="61">
        <f t="shared" si="195"/>
        <v>15310</v>
      </c>
      <c r="B859" s="13">
        <v>1941.11</v>
      </c>
      <c r="C859" s="14">
        <v>9.3699999999999992</v>
      </c>
      <c r="D859" s="15">
        <v>0.70666700000000005</v>
      </c>
      <c r="E859" s="14">
        <v>1.17</v>
      </c>
      <c r="F859" s="14">
        <v>15.4</v>
      </c>
      <c r="G859" s="15">
        <f t="shared" si="203"/>
        <v>1941.8749999999357</v>
      </c>
      <c r="H859" s="16">
        <f>H849*2/12+H861*10/12</f>
        <v>2.3750000000000004</v>
      </c>
      <c r="I859" s="15">
        <f t="shared" si="196"/>
        <v>191.20549772727279</v>
      </c>
      <c r="J859" s="15">
        <f t="shared" si="197"/>
        <v>14.420343165681825</v>
      </c>
      <c r="K859" s="17">
        <f t="shared" si="201"/>
        <v>8084.8669942950228</v>
      </c>
      <c r="L859" s="15">
        <f t="shared" si="198"/>
        <v>23.875179545454554</v>
      </c>
      <c r="M859" s="17">
        <f t="shared" si="199"/>
        <v>1009.529816790307</v>
      </c>
      <c r="N859" s="36">
        <f t="shared" si="189"/>
        <v>10.911668685916968</v>
      </c>
      <c r="O859" s="18"/>
      <c r="P859" s="19">
        <f t="shared" si="190"/>
        <v>13.782187279853904</v>
      </c>
      <c r="Q859" s="19"/>
      <c r="R859" s="38">
        <f t="shared" si="191"/>
        <v>7.2557850219299322E-2</v>
      </c>
      <c r="S859" s="16">
        <f t="shared" si="200"/>
        <v>0.99823504927731521</v>
      </c>
      <c r="T859" s="16">
        <f t="shared" si="202"/>
        <v>14.490850118617512</v>
      </c>
      <c r="U859" s="22">
        <f t="shared" si="192"/>
        <v>9.6233772726343147E-2</v>
      </c>
      <c r="V859" s="22">
        <f t="shared" si="193"/>
        <v>-3.1995916013274672E-2</v>
      </c>
      <c r="W859" s="22">
        <f t="shared" si="194"/>
        <v>0.12822968873961782</v>
      </c>
      <c r="Z859" s="37"/>
      <c r="AA859" s="37"/>
    </row>
    <row r="860" spans="1:27">
      <c r="A860" s="61">
        <f t="shared" si="195"/>
        <v>15341</v>
      </c>
      <c r="B860" s="13">
        <v>1941.12</v>
      </c>
      <c r="C860" s="14">
        <v>8.76</v>
      </c>
      <c r="D860" s="15">
        <v>0.71</v>
      </c>
      <c r="E860" s="14">
        <v>1.1599999999999999</v>
      </c>
      <c r="F860" s="14">
        <v>15.5</v>
      </c>
      <c r="G860" s="15">
        <f t="shared" si="203"/>
        <v>1941.9583333332689</v>
      </c>
      <c r="H860" s="16">
        <f>H849*1/12+H861*11/12</f>
        <v>2.4175</v>
      </c>
      <c r="I860" s="15">
        <f t="shared" si="196"/>
        <v>177.60447870967747</v>
      </c>
      <c r="J860" s="15">
        <f t="shared" si="197"/>
        <v>14.394883548387101</v>
      </c>
      <c r="K860" s="17">
        <f t="shared" si="201"/>
        <v>7560.4885758116907</v>
      </c>
      <c r="L860" s="15">
        <f t="shared" si="198"/>
        <v>23.518401290322586</v>
      </c>
      <c r="M860" s="17">
        <f t="shared" si="199"/>
        <v>1001.1605876645617</v>
      </c>
      <c r="N860" s="36">
        <f t="shared" si="189"/>
        <v>10.086593309917903</v>
      </c>
      <c r="O860" s="18"/>
      <c r="P860" s="19">
        <f t="shared" si="190"/>
        <v>12.76472991911298</v>
      </c>
      <c r="Q860" s="19"/>
      <c r="R860" s="38">
        <f t="shared" si="191"/>
        <v>8.0966277439067424E-2</v>
      </c>
      <c r="S860" s="16">
        <f t="shared" si="200"/>
        <v>0.99827808157756137</v>
      </c>
      <c r="T860" s="16">
        <f t="shared" si="202"/>
        <v>14.371950130730095</v>
      </c>
      <c r="U860" s="22">
        <f t="shared" si="192"/>
        <v>0.10710076168999549</v>
      </c>
      <c r="V860" s="22">
        <f t="shared" si="193"/>
        <v>-3.1426802572939283E-2</v>
      </c>
      <c r="W860" s="22">
        <f t="shared" si="194"/>
        <v>0.13852756426293478</v>
      </c>
      <c r="Z860" s="37"/>
      <c r="AA860" s="37"/>
    </row>
    <row r="861" spans="1:27">
      <c r="A861" s="61">
        <f t="shared" si="195"/>
        <v>15372</v>
      </c>
      <c r="B861" s="13">
        <v>1942.01</v>
      </c>
      <c r="C861" s="14">
        <v>8.93</v>
      </c>
      <c r="D861" s="15">
        <v>0.70333299999999999</v>
      </c>
      <c r="E861" s="14">
        <v>1.1200000000000001</v>
      </c>
      <c r="F861" s="14">
        <v>15.7</v>
      </c>
      <c r="G861" s="15">
        <f t="shared" si="203"/>
        <v>1942.0416666666022</v>
      </c>
      <c r="H861" s="16">
        <v>2.46</v>
      </c>
      <c r="I861" s="15">
        <f t="shared" si="196"/>
        <v>178.7447570063695</v>
      </c>
      <c r="J861" s="15">
        <f t="shared" si="197"/>
        <v>14.078061162324847</v>
      </c>
      <c r="K861" s="17">
        <f t="shared" si="201"/>
        <v>7658.9703983314312</v>
      </c>
      <c r="L861" s="15">
        <f t="shared" si="198"/>
        <v>22.418155414012752</v>
      </c>
      <c r="M861" s="17">
        <f t="shared" si="199"/>
        <v>960.58755275825354</v>
      </c>
      <c r="N861" s="36">
        <f t="shared" si="189"/>
        <v>10.101686431929252</v>
      </c>
      <c r="O861" s="18"/>
      <c r="P861" s="19">
        <f t="shared" si="190"/>
        <v>12.807799723300178</v>
      </c>
      <c r="Q861" s="19"/>
      <c r="R861" s="38">
        <f t="shared" si="191"/>
        <v>8.3777244250419561E-2</v>
      </c>
      <c r="S861" s="16">
        <f t="shared" si="200"/>
        <v>1.0019767381834872</v>
      </c>
      <c r="T861" s="16">
        <f t="shared" si="202"/>
        <v>14.164435890319817</v>
      </c>
      <c r="U861" s="22">
        <f t="shared" si="192"/>
        <v>0.10983771849347534</v>
      </c>
      <c r="V861" s="22">
        <f t="shared" si="193"/>
        <v>-2.9878630794221261E-2</v>
      </c>
      <c r="W861" s="22">
        <f t="shared" si="194"/>
        <v>0.13971634928769661</v>
      </c>
      <c r="Z861" s="37"/>
      <c r="AA861" s="37"/>
    </row>
    <row r="862" spans="1:27">
      <c r="A862" s="61">
        <f t="shared" si="195"/>
        <v>15400</v>
      </c>
      <c r="B862" s="13">
        <v>1942.02</v>
      </c>
      <c r="C862" s="14">
        <v>8.65</v>
      </c>
      <c r="D862" s="15">
        <v>0.69666700000000004</v>
      </c>
      <c r="E862" s="14">
        <v>1.08</v>
      </c>
      <c r="F862" s="14">
        <v>15.8</v>
      </c>
      <c r="G862" s="15">
        <f t="shared" si="203"/>
        <v>1942.1249999999354</v>
      </c>
      <c r="H862" s="16">
        <f>H861*11/12+H873*1/12</f>
        <v>2.4608333333333334</v>
      </c>
      <c r="I862" s="15">
        <f t="shared" si="196"/>
        <v>172.04439398734183</v>
      </c>
      <c r="J862" s="15">
        <f t="shared" si="197"/>
        <v>13.856375933639246</v>
      </c>
      <c r="K862" s="17">
        <f t="shared" si="201"/>
        <v>7421.3461738590122</v>
      </c>
      <c r="L862" s="15">
        <f t="shared" si="198"/>
        <v>21.48068734177216</v>
      </c>
      <c r="M862" s="17">
        <f t="shared" si="199"/>
        <v>926.59582286332181</v>
      </c>
      <c r="N862" s="36">
        <f t="shared" si="189"/>
        <v>9.6802555917493613</v>
      </c>
      <c r="O862" s="18"/>
      <c r="P862" s="19">
        <f t="shared" si="190"/>
        <v>12.30024346466459</v>
      </c>
      <c r="Q862" s="19"/>
      <c r="R862" s="38">
        <f t="shared" si="191"/>
        <v>9.0143277184680348E-2</v>
      </c>
      <c r="S862" s="16">
        <f t="shared" si="200"/>
        <v>1.001977435551568</v>
      </c>
      <c r="T862" s="16">
        <f t="shared" si="202"/>
        <v>14.102609731898148</v>
      </c>
      <c r="U862" s="22">
        <f t="shared" si="192"/>
        <v>0.11269306381535293</v>
      </c>
      <c r="V862" s="22">
        <f t="shared" si="193"/>
        <v>-2.8607319473923032E-2</v>
      </c>
      <c r="W862" s="22">
        <f t="shared" si="194"/>
        <v>0.14130038328927597</v>
      </c>
      <c r="Z862" s="37"/>
      <c r="AA862" s="37"/>
    </row>
    <row r="863" spans="1:27">
      <c r="A863" s="61">
        <f t="shared" si="195"/>
        <v>15431</v>
      </c>
      <c r="B863" s="13">
        <v>1942.03</v>
      </c>
      <c r="C863" s="14">
        <v>8.18</v>
      </c>
      <c r="D863" s="15">
        <v>0.69</v>
      </c>
      <c r="E863" s="14">
        <v>1.04</v>
      </c>
      <c r="F863" s="14">
        <v>16</v>
      </c>
      <c r="G863" s="15">
        <f t="shared" si="203"/>
        <v>1942.2083333332687</v>
      </c>
      <c r="H863" s="16">
        <f>H861*10/12+H873*2/12</f>
        <v>2.4616666666666669</v>
      </c>
      <c r="I863" s="15">
        <f t="shared" si="196"/>
        <v>160.66261312500006</v>
      </c>
      <c r="J863" s="15">
        <f t="shared" si="197"/>
        <v>13.552225312500005</v>
      </c>
      <c r="K863" s="17">
        <f t="shared" si="201"/>
        <v>6979.0950714825512</v>
      </c>
      <c r="L863" s="15">
        <f t="shared" si="198"/>
        <v>20.426542500000007</v>
      </c>
      <c r="M863" s="17">
        <f t="shared" si="199"/>
        <v>887.31771079973748</v>
      </c>
      <c r="N863" s="36">
        <f t="shared" si="189"/>
        <v>9.0034266177609705</v>
      </c>
      <c r="O863" s="18"/>
      <c r="P863" s="19">
        <f t="shared" si="190"/>
        <v>11.47046537902021</v>
      </c>
      <c r="Q863" s="19"/>
      <c r="R863" s="38">
        <f t="shared" si="191"/>
        <v>9.9894847201602188E-2</v>
      </c>
      <c r="S863" s="16">
        <f t="shared" si="200"/>
        <v>1.0019781329194886</v>
      </c>
      <c r="T863" s="16">
        <f t="shared" si="202"/>
        <v>13.953865524579996</v>
      </c>
      <c r="U863" s="22">
        <f t="shared" si="192"/>
        <v>0.12038844714628061</v>
      </c>
      <c r="V863" s="22">
        <f t="shared" si="193"/>
        <v>-2.7464270283647396E-2</v>
      </c>
      <c r="W863" s="22">
        <f t="shared" si="194"/>
        <v>0.147852717429928</v>
      </c>
      <c r="Z863" s="37"/>
      <c r="AA863" s="37"/>
    </row>
    <row r="864" spans="1:27">
      <c r="A864" s="61">
        <f t="shared" si="195"/>
        <v>15461</v>
      </c>
      <c r="B864" s="13">
        <v>1942.04</v>
      </c>
      <c r="C864" s="14">
        <v>7.84</v>
      </c>
      <c r="D864" s="15">
        <v>0.68</v>
      </c>
      <c r="E864" s="14">
        <v>1.02</v>
      </c>
      <c r="F864" s="14">
        <v>16.100000000000001</v>
      </c>
      <c r="G864" s="15">
        <f t="shared" si="203"/>
        <v>1942.2916666666019</v>
      </c>
      <c r="H864" s="16">
        <f>H861*9/12+H873*3/12</f>
        <v>2.4624999999999999</v>
      </c>
      <c r="I864" s="15">
        <f t="shared" si="196"/>
        <v>153.0282782608696</v>
      </c>
      <c r="J864" s="15">
        <f t="shared" si="197"/>
        <v>13.272860869565221</v>
      </c>
      <c r="K864" s="17">
        <f t="shared" si="201"/>
        <v>6695.5109313093744</v>
      </c>
      <c r="L864" s="15">
        <f t="shared" si="198"/>
        <v>19.909291304347832</v>
      </c>
      <c r="M864" s="17">
        <f t="shared" si="199"/>
        <v>871.09963647137272</v>
      </c>
      <c r="N864" s="36">
        <f t="shared" si="189"/>
        <v>8.5442557075882615</v>
      </c>
      <c r="O864" s="18"/>
      <c r="P864" s="19">
        <f t="shared" si="190"/>
        <v>10.918206150831162</v>
      </c>
      <c r="Q864" s="19"/>
      <c r="R864" s="38">
        <f t="shared" si="191"/>
        <v>0.10721421232122588</v>
      </c>
      <c r="S864" s="16">
        <f t="shared" si="200"/>
        <v>1.0019788302872494</v>
      </c>
      <c r="T864" s="16">
        <f t="shared" si="202"/>
        <v>13.894626708400779</v>
      </c>
      <c r="U864" s="22">
        <f t="shared" si="192"/>
        <v>0.12485082395492375</v>
      </c>
      <c r="V864" s="22">
        <f t="shared" si="193"/>
        <v>-2.7306001405905556E-2</v>
      </c>
      <c r="W864" s="22">
        <f t="shared" si="194"/>
        <v>0.15215682536082931</v>
      </c>
      <c r="Z864" s="37"/>
      <c r="AA864" s="37"/>
    </row>
    <row r="865" spans="1:27">
      <c r="A865" s="61">
        <f t="shared" si="195"/>
        <v>15492</v>
      </c>
      <c r="B865" s="13">
        <v>1942.05</v>
      </c>
      <c r="C865" s="14">
        <v>7.93</v>
      </c>
      <c r="D865" s="15">
        <v>0.67</v>
      </c>
      <c r="E865" s="14">
        <v>1</v>
      </c>
      <c r="F865" s="14">
        <v>16.3</v>
      </c>
      <c r="G865" s="15">
        <f t="shared" si="203"/>
        <v>1942.3749999999352</v>
      </c>
      <c r="H865" s="16">
        <f>H861*8/12+H873*4/12</f>
        <v>2.4633333333333334</v>
      </c>
      <c r="I865" s="15">
        <f t="shared" si="196"/>
        <v>152.88577822085892</v>
      </c>
      <c r="J865" s="15">
        <f t="shared" si="197"/>
        <v>12.917209509202459</v>
      </c>
      <c r="K865" s="17">
        <f t="shared" si="201"/>
        <v>6736.3737440611658</v>
      </c>
      <c r="L865" s="15">
        <f t="shared" si="198"/>
        <v>19.279417177914116</v>
      </c>
      <c r="M865" s="17">
        <f t="shared" si="199"/>
        <v>849.47966507707019</v>
      </c>
      <c r="N865" s="36">
        <f t="shared" si="189"/>
        <v>8.5061162596960536</v>
      </c>
      <c r="O865" s="18"/>
      <c r="P865" s="19">
        <f t="shared" si="190"/>
        <v>10.90124838682509</v>
      </c>
      <c r="Q865" s="19"/>
      <c r="R865" s="38">
        <f t="shared" si="191"/>
        <v>0.11045791687741954</v>
      </c>
      <c r="S865" s="16">
        <f t="shared" si="200"/>
        <v>1.0019795276548498</v>
      </c>
      <c r="T865" s="16">
        <f t="shared" si="202"/>
        <v>13.751298235990081</v>
      </c>
      <c r="U865" s="22">
        <f t="shared" si="192"/>
        <v>0.12468642324822121</v>
      </c>
      <c r="V865" s="22">
        <f t="shared" si="193"/>
        <v>-2.6182089194104585E-2</v>
      </c>
      <c r="W865" s="22">
        <f t="shared" si="194"/>
        <v>0.1508685124423258</v>
      </c>
      <c r="Z865" s="37"/>
      <c r="AA865" s="37"/>
    </row>
    <row r="866" spans="1:27">
      <c r="A866" s="61">
        <f t="shared" si="195"/>
        <v>15522</v>
      </c>
      <c r="B866" s="13">
        <v>1942.06</v>
      </c>
      <c r="C866" s="14">
        <v>8.33</v>
      </c>
      <c r="D866" s="15">
        <v>0.66</v>
      </c>
      <c r="E866" s="14">
        <v>0.98</v>
      </c>
      <c r="F866" s="14">
        <v>16.3</v>
      </c>
      <c r="G866" s="15">
        <f t="shared" si="203"/>
        <v>1942.4583333332685</v>
      </c>
      <c r="H866" s="16">
        <f>H861*7/12+H873*5/12</f>
        <v>2.4641666666666664</v>
      </c>
      <c r="I866" s="15">
        <f t="shared" si="196"/>
        <v>160.5975450920246</v>
      </c>
      <c r="J866" s="15">
        <f t="shared" si="197"/>
        <v>12.724415337423318</v>
      </c>
      <c r="K866" s="17">
        <f t="shared" si="201"/>
        <v>7122.8869916712338</v>
      </c>
      <c r="L866" s="15">
        <f t="shared" si="198"/>
        <v>18.893828834355833</v>
      </c>
      <c r="M866" s="17">
        <f t="shared" si="199"/>
        <v>837.98670490249799</v>
      </c>
      <c r="N866" s="36">
        <f t="shared" si="189"/>
        <v>8.9054569285180545</v>
      </c>
      <c r="O866" s="18"/>
      <c r="P866" s="19">
        <f t="shared" si="190"/>
        <v>11.442697243987247</v>
      </c>
      <c r="Q866" s="19"/>
      <c r="R866" s="38">
        <f t="shared" si="191"/>
        <v>0.10592353761816532</v>
      </c>
      <c r="S866" s="16">
        <f t="shared" si="200"/>
        <v>1.0019802250222902</v>
      </c>
      <c r="T866" s="16">
        <f t="shared" si="202"/>
        <v>13.778519311138311</v>
      </c>
      <c r="U866" s="22">
        <f t="shared" si="192"/>
        <v>0.12158600518883489</v>
      </c>
      <c r="V866" s="22">
        <f t="shared" si="193"/>
        <v>-2.6626851226970838E-2</v>
      </c>
      <c r="W866" s="22">
        <f t="shared" si="194"/>
        <v>0.14821285641580573</v>
      </c>
      <c r="Z866" s="37"/>
      <c r="AA866" s="37"/>
    </row>
    <row r="867" spans="1:27">
      <c r="A867" s="61">
        <f t="shared" si="195"/>
        <v>15553</v>
      </c>
      <c r="B867" s="13">
        <v>1942.07</v>
      </c>
      <c r="C867" s="14">
        <v>8.64</v>
      </c>
      <c r="D867" s="15">
        <v>0.64666699999999999</v>
      </c>
      <c r="E867" s="14">
        <v>0.96666700000000005</v>
      </c>
      <c r="F867" s="14">
        <v>16.399999999999999</v>
      </c>
      <c r="G867" s="15">
        <f t="shared" si="203"/>
        <v>1942.5416666666017</v>
      </c>
      <c r="H867" s="16">
        <f>H861*6/12+H873*6/12</f>
        <v>2.4649999999999999</v>
      </c>
      <c r="I867" s="15">
        <f t="shared" si="196"/>
        <v>165.55846829268302</v>
      </c>
      <c r="J867" s="15">
        <f t="shared" si="197"/>
        <v>12.391342362896347</v>
      </c>
      <c r="K867" s="17">
        <f t="shared" si="201"/>
        <v>7388.7146724037666</v>
      </c>
      <c r="L867" s="15">
        <f t="shared" si="198"/>
        <v>18.52313748484757</v>
      </c>
      <c r="M867" s="17">
        <f t="shared" si="199"/>
        <v>826.66975072089497</v>
      </c>
      <c r="N867" s="36">
        <f t="shared" si="189"/>
        <v>9.1504889009947465</v>
      </c>
      <c r="O867" s="18"/>
      <c r="P867" s="19">
        <f t="shared" si="190"/>
        <v>11.784997227682229</v>
      </c>
      <c r="Q867" s="19"/>
      <c r="R867" s="38">
        <f t="shared" si="191"/>
        <v>0.10353127198083709</v>
      </c>
      <c r="S867" s="16">
        <f t="shared" si="200"/>
        <v>1.0019809223895706</v>
      </c>
      <c r="T867" s="16">
        <f t="shared" si="202"/>
        <v>13.721622148873653</v>
      </c>
      <c r="U867" s="22">
        <f t="shared" si="192"/>
        <v>0.12034783390632908</v>
      </c>
      <c r="V867" s="22">
        <f t="shared" si="193"/>
        <v>-2.6839001257765949E-2</v>
      </c>
      <c r="W867" s="22">
        <f t="shared" si="194"/>
        <v>0.14718683516409503</v>
      </c>
      <c r="Z867" s="37"/>
      <c r="AA867" s="37"/>
    </row>
    <row r="868" spans="1:27">
      <c r="A868" s="61">
        <f t="shared" si="195"/>
        <v>15584</v>
      </c>
      <c r="B868" s="13">
        <v>1942.08</v>
      </c>
      <c r="C868" s="14">
        <v>8.59</v>
      </c>
      <c r="D868" s="15">
        <v>0.63333300000000003</v>
      </c>
      <c r="E868" s="14">
        <v>0.95333299999999999</v>
      </c>
      <c r="F868" s="14">
        <v>16.5</v>
      </c>
      <c r="G868" s="15">
        <f t="shared" si="203"/>
        <v>1942.624999999935</v>
      </c>
      <c r="H868" s="16">
        <f>H861*5/12+H873*7/12</f>
        <v>2.4658333333333338</v>
      </c>
      <c r="I868" s="15">
        <f t="shared" si="196"/>
        <v>163.60279727272734</v>
      </c>
      <c r="J868" s="15">
        <f t="shared" si="197"/>
        <v>12.062287590818187</v>
      </c>
      <c r="K868" s="17">
        <f t="shared" si="201"/>
        <v>7346.2956499487709</v>
      </c>
      <c r="L868" s="15">
        <f t="shared" si="198"/>
        <v>18.156920318090915</v>
      </c>
      <c r="M868" s="17">
        <f t="shared" si="199"/>
        <v>815.30454841124697</v>
      </c>
      <c r="N868" s="36">
        <f t="shared" si="189"/>
        <v>9.0128230475642983</v>
      </c>
      <c r="O868" s="18"/>
      <c r="P868" s="19">
        <f t="shared" si="190"/>
        <v>11.63497180554061</v>
      </c>
      <c r="Q868" s="19"/>
      <c r="R868" s="38">
        <f t="shared" si="191"/>
        <v>0.10656446054631458</v>
      </c>
      <c r="S868" s="16">
        <f t="shared" si="200"/>
        <v>1.0019816197566911</v>
      </c>
      <c r="T868" s="16">
        <f t="shared" si="202"/>
        <v>13.66547753487983</v>
      </c>
      <c r="U868" s="22">
        <f t="shared" si="192"/>
        <v>0.12197623362054477</v>
      </c>
      <c r="V868" s="22">
        <f t="shared" si="193"/>
        <v>-2.6321898240336705E-2</v>
      </c>
      <c r="W868" s="22">
        <f t="shared" si="194"/>
        <v>0.14829813186088148</v>
      </c>
      <c r="Z868" s="37"/>
      <c r="AA868" s="37"/>
    </row>
    <row r="869" spans="1:27">
      <c r="A869" s="61">
        <f t="shared" si="195"/>
        <v>15614</v>
      </c>
      <c r="B869" s="13">
        <v>1942.09</v>
      </c>
      <c r="C869" s="14">
        <v>8.68</v>
      </c>
      <c r="D869" s="15">
        <v>0.62</v>
      </c>
      <c r="E869" s="14">
        <v>0.94</v>
      </c>
      <c r="F869" s="14">
        <v>16.5</v>
      </c>
      <c r="G869" s="15">
        <f t="shared" si="203"/>
        <v>1942.7083333332682</v>
      </c>
      <c r="H869" s="16">
        <f>H861*4/12+H873*8/12</f>
        <v>2.4666666666666668</v>
      </c>
      <c r="I869" s="15">
        <f t="shared" si="196"/>
        <v>165.31691272727278</v>
      </c>
      <c r="J869" s="15">
        <f t="shared" si="197"/>
        <v>11.808350909090914</v>
      </c>
      <c r="K869" s="17">
        <f t="shared" si="201"/>
        <v>7467.4510884908041</v>
      </c>
      <c r="L869" s="15">
        <f t="shared" si="198"/>
        <v>17.902983636363643</v>
      </c>
      <c r="M869" s="17">
        <f t="shared" si="199"/>
        <v>808.6870994448567</v>
      </c>
      <c r="N869" s="36">
        <f t="shared" si="189"/>
        <v>9.0778298393715051</v>
      </c>
      <c r="O869" s="18"/>
      <c r="P869" s="19">
        <f t="shared" si="190"/>
        <v>11.745145809200274</v>
      </c>
      <c r="Q869" s="19"/>
      <c r="R869" s="38">
        <f t="shared" si="191"/>
        <v>0.10652043750087249</v>
      </c>
      <c r="S869" s="16">
        <f t="shared" si="200"/>
        <v>1.0019823171236515</v>
      </c>
      <c r="T869" s="16">
        <f t="shared" si="202"/>
        <v>13.692557315147566</v>
      </c>
      <c r="U869" s="22">
        <f t="shared" si="192"/>
        <v>0.11889433414901451</v>
      </c>
      <c r="V869" s="22">
        <f t="shared" si="193"/>
        <v>-2.6395550559896619E-2</v>
      </c>
      <c r="W869" s="22">
        <f t="shared" si="194"/>
        <v>0.14528988470891113</v>
      </c>
      <c r="Z869" s="37"/>
      <c r="AA869" s="37"/>
    </row>
    <row r="870" spans="1:27">
      <c r="A870" s="61">
        <f t="shared" si="195"/>
        <v>15341</v>
      </c>
      <c r="B870" s="13">
        <v>1942.1</v>
      </c>
      <c r="C870" s="14">
        <v>9.32</v>
      </c>
      <c r="D870" s="15">
        <v>0.61</v>
      </c>
      <c r="E870" s="14">
        <v>0.97</v>
      </c>
      <c r="F870" s="14">
        <v>16.7</v>
      </c>
      <c r="G870" s="15">
        <f t="shared" si="203"/>
        <v>1942.7916666666015</v>
      </c>
      <c r="H870" s="16">
        <f>H861*3/12+H873*9/12</f>
        <v>2.4675000000000002</v>
      </c>
      <c r="I870" s="15">
        <f t="shared" si="196"/>
        <v>175.38035568862284</v>
      </c>
      <c r="J870" s="15">
        <f t="shared" si="197"/>
        <v>11.478757185628746</v>
      </c>
      <c r="K870" s="17">
        <f t="shared" si="201"/>
        <v>7965.230504350202</v>
      </c>
      <c r="L870" s="15">
        <f t="shared" si="198"/>
        <v>18.25310568862276</v>
      </c>
      <c r="M870" s="17">
        <f t="shared" si="199"/>
        <v>828.99931214803587</v>
      </c>
      <c r="N870" s="36">
        <f t="shared" si="189"/>
        <v>9.5991767493529885</v>
      </c>
      <c r="O870" s="18"/>
      <c r="P870" s="19">
        <f t="shared" si="190"/>
        <v>12.442152869609721</v>
      </c>
      <c r="Q870" s="19"/>
      <c r="R870" s="38">
        <f t="shared" si="191"/>
        <v>0.10252615661656951</v>
      </c>
      <c r="S870" s="16">
        <f t="shared" si="200"/>
        <v>1.0019830144904518</v>
      </c>
      <c r="T870" s="16">
        <f t="shared" si="202"/>
        <v>13.555392517884396</v>
      </c>
      <c r="U870" s="22">
        <f t="shared" si="192"/>
        <v>0.10988817439131759</v>
      </c>
      <c r="V870" s="22">
        <f t="shared" si="193"/>
        <v>-2.5294538636276176E-2</v>
      </c>
      <c r="W870" s="22">
        <f t="shared" si="194"/>
        <v>0.13518271302759377</v>
      </c>
      <c r="Z870" s="37"/>
      <c r="AA870" s="37"/>
    </row>
    <row r="871" spans="1:27">
      <c r="A871" s="61">
        <f t="shared" si="195"/>
        <v>15675</v>
      </c>
      <c r="B871" s="13">
        <v>1942.11</v>
      </c>
      <c r="C871" s="14">
        <v>9.4700000000000006</v>
      </c>
      <c r="D871" s="15">
        <v>0.6</v>
      </c>
      <c r="E871" s="14">
        <v>1</v>
      </c>
      <c r="F871" s="14">
        <v>16.8</v>
      </c>
      <c r="G871" s="15">
        <f t="shared" si="203"/>
        <v>1942.8749999999347</v>
      </c>
      <c r="H871" s="16">
        <f>H861*2/12+H873*10/12</f>
        <v>2.4683333333333337</v>
      </c>
      <c r="I871" s="15">
        <f t="shared" si="196"/>
        <v>177.14226875000008</v>
      </c>
      <c r="J871" s="15">
        <f t="shared" si="197"/>
        <v>11.223375000000004</v>
      </c>
      <c r="K871" s="17">
        <f t="shared" si="201"/>
        <v>8087.7286844957889</v>
      </c>
      <c r="L871" s="15">
        <f t="shared" si="198"/>
        <v>18.705625000000005</v>
      </c>
      <c r="M871" s="17">
        <f t="shared" si="199"/>
        <v>854.03681990451821</v>
      </c>
      <c r="N871" s="36">
        <f t="shared" si="189"/>
        <v>9.6613341521716585</v>
      </c>
      <c r="O871" s="18"/>
      <c r="P871" s="19">
        <f t="shared" si="190"/>
        <v>12.543111801092831</v>
      </c>
      <c r="Q871" s="19"/>
      <c r="R871" s="38">
        <f t="shared" si="191"/>
        <v>0.10323139333544548</v>
      </c>
      <c r="S871" s="16">
        <f t="shared" si="200"/>
        <v>1.001983711857092</v>
      </c>
      <c r="T871" s="16">
        <f t="shared" si="202"/>
        <v>13.501426194232602</v>
      </c>
      <c r="U871" s="22">
        <f t="shared" si="192"/>
        <v>0.11218932404266679</v>
      </c>
      <c r="V871" s="22">
        <f t="shared" si="193"/>
        <v>-2.4784204688455325E-2</v>
      </c>
      <c r="W871" s="22">
        <f t="shared" si="194"/>
        <v>0.13697352873112212</v>
      </c>
      <c r="Z871" s="37"/>
      <c r="AA871" s="37"/>
    </row>
    <row r="872" spans="1:27">
      <c r="A872" s="61">
        <f t="shared" si="195"/>
        <v>15706</v>
      </c>
      <c r="B872" s="13">
        <v>1942.12</v>
      </c>
      <c r="C872" s="14">
        <v>9.52</v>
      </c>
      <c r="D872" s="15">
        <v>0.59</v>
      </c>
      <c r="E872" s="14">
        <v>1.03</v>
      </c>
      <c r="F872" s="14">
        <v>16.899999999999999</v>
      </c>
      <c r="G872" s="15">
        <f t="shared" si="203"/>
        <v>1942.958333333268</v>
      </c>
      <c r="H872" s="16">
        <f>H861*1/12+H873*11/12</f>
        <v>2.4691666666666667</v>
      </c>
      <c r="I872" s="15">
        <f t="shared" si="196"/>
        <v>177.02383668639061</v>
      </c>
      <c r="J872" s="15">
        <f t="shared" si="197"/>
        <v>10.971015088757401</v>
      </c>
      <c r="K872" s="17">
        <f t="shared" si="201"/>
        <v>8124.0631503840341</v>
      </c>
      <c r="L872" s="15">
        <f t="shared" si="198"/>
        <v>19.152789053254448</v>
      </c>
      <c r="M872" s="17">
        <f t="shared" si="199"/>
        <v>878.96901732096183</v>
      </c>
      <c r="N872" s="36">
        <f t="shared" si="189"/>
        <v>9.6175141032831757</v>
      </c>
      <c r="O872" s="18"/>
      <c r="P872" s="19">
        <f t="shared" si="190"/>
        <v>12.504872502621099</v>
      </c>
      <c r="Q872" s="19"/>
      <c r="R872" s="38">
        <f t="shared" si="191"/>
        <v>0.10508258054935474</v>
      </c>
      <c r="S872" s="16">
        <f t="shared" si="200"/>
        <v>1.0019844092235723</v>
      </c>
      <c r="T872" s="16">
        <f t="shared" si="202"/>
        <v>13.448160558707544</v>
      </c>
      <c r="U872" s="22">
        <f t="shared" si="192"/>
        <v>0.11659991048354112</v>
      </c>
      <c r="V872" s="22">
        <f t="shared" si="193"/>
        <v>-2.4276050828246576E-2</v>
      </c>
      <c r="W872" s="22">
        <f t="shared" si="194"/>
        <v>0.1408759613117877</v>
      </c>
      <c r="Z872" s="37"/>
      <c r="AA872" s="37"/>
    </row>
    <row r="873" spans="1:27">
      <c r="A873" s="61">
        <f t="shared" si="195"/>
        <v>15737</v>
      </c>
      <c r="B873" s="13">
        <v>1943.01</v>
      </c>
      <c r="C873" s="14">
        <v>10.09</v>
      </c>
      <c r="D873" s="15">
        <v>0.59</v>
      </c>
      <c r="E873" s="14">
        <v>1.0433300000000001</v>
      </c>
      <c r="F873" s="14">
        <v>16.899999999999999</v>
      </c>
      <c r="G873" s="15">
        <f t="shared" si="203"/>
        <v>1943.0416666666013</v>
      </c>
      <c r="H873" s="16">
        <v>2.4700000000000002</v>
      </c>
      <c r="I873" s="15">
        <f t="shared" si="196"/>
        <v>187.62295295857996</v>
      </c>
      <c r="J873" s="15">
        <f t="shared" si="197"/>
        <v>10.971015088757401</v>
      </c>
      <c r="K873" s="17">
        <f t="shared" si="201"/>
        <v>8652.4401567509212</v>
      </c>
      <c r="L873" s="15">
        <f t="shared" si="198"/>
        <v>19.400659614497052</v>
      </c>
      <c r="M873" s="17">
        <f t="shared" si="199"/>
        <v>894.68289283874515</v>
      </c>
      <c r="N873" s="36">
        <f t="shared" si="189"/>
        <v>10.150534220432082</v>
      </c>
      <c r="O873" s="18"/>
      <c r="P873" s="19">
        <f t="shared" si="190"/>
        <v>13.213565770538388</v>
      </c>
      <c r="Q873" s="19"/>
      <c r="R873" s="38">
        <f t="shared" si="191"/>
        <v>0.10119365235814598</v>
      </c>
      <c r="S873" s="16">
        <f t="shared" si="200"/>
        <v>1.0019851065898928</v>
      </c>
      <c r="T873" s="16">
        <f t="shared" si="202"/>
        <v>13.474847212560325</v>
      </c>
      <c r="U873" s="22">
        <f t="shared" si="192"/>
        <v>0.11109544759668788</v>
      </c>
      <c r="V873" s="22">
        <f t="shared" si="193"/>
        <v>-2.3979650422291221E-2</v>
      </c>
      <c r="W873" s="22">
        <f t="shared" si="194"/>
        <v>0.1350750980189791</v>
      </c>
      <c r="Z873" s="37"/>
      <c r="AA873" s="37"/>
    </row>
    <row r="874" spans="1:27">
      <c r="A874" s="61">
        <f t="shared" si="195"/>
        <v>15765</v>
      </c>
      <c r="B874" s="13">
        <v>1943.02</v>
      </c>
      <c r="C874" s="14">
        <v>10.69</v>
      </c>
      <c r="D874" s="15">
        <v>0.59</v>
      </c>
      <c r="E874" s="14">
        <v>1.05667</v>
      </c>
      <c r="F874" s="14">
        <v>16.899999999999999</v>
      </c>
      <c r="G874" s="15">
        <f t="shared" si="203"/>
        <v>1943.1249999999345</v>
      </c>
      <c r="H874" s="16">
        <f>H873*11/12+H885*1/12</f>
        <v>2.4708333333333332</v>
      </c>
      <c r="I874" s="15">
        <f t="shared" si="196"/>
        <v>198.77991745562139</v>
      </c>
      <c r="J874" s="15">
        <f t="shared" si="197"/>
        <v>10.971015088757401</v>
      </c>
      <c r="K874" s="17">
        <f t="shared" si="201"/>
        <v>9209.1176329739938</v>
      </c>
      <c r="L874" s="15">
        <f t="shared" si="198"/>
        <v>19.648716125147939</v>
      </c>
      <c r="M874" s="17">
        <f t="shared" si="199"/>
        <v>910.2898343530992</v>
      </c>
      <c r="N874" s="36">
        <f t="shared" si="189"/>
        <v>10.708982995221264</v>
      </c>
      <c r="O874" s="18"/>
      <c r="P874" s="19">
        <f t="shared" si="190"/>
        <v>13.952601800590953</v>
      </c>
      <c r="Q874" s="19"/>
      <c r="R874" s="38">
        <f t="shared" si="191"/>
        <v>9.7654449052904879E-2</v>
      </c>
      <c r="S874" s="16">
        <f t="shared" si="200"/>
        <v>1.001985803956053</v>
      </c>
      <c r="T874" s="16">
        <f t="shared" si="202"/>
        <v>13.501596220559778</v>
      </c>
      <c r="U874" s="22">
        <f t="shared" si="192"/>
        <v>0.10374760436908281</v>
      </c>
      <c r="V874" s="22">
        <f t="shared" si="193"/>
        <v>-2.3330119465403643E-2</v>
      </c>
      <c r="W874" s="22">
        <f t="shared" si="194"/>
        <v>0.12707772383448646</v>
      </c>
      <c r="Z874" s="37"/>
      <c r="AA874" s="37"/>
    </row>
    <row r="875" spans="1:27">
      <c r="A875" s="61">
        <f t="shared" si="195"/>
        <v>15796</v>
      </c>
      <c r="B875" s="13">
        <v>1943.03</v>
      </c>
      <c r="C875" s="14">
        <v>11.07</v>
      </c>
      <c r="D875" s="15">
        <v>0.59</v>
      </c>
      <c r="E875" s="14">
        <v>1.07</v>
      </c>
      <c r="F875" s="14">
        <v>17.2</v>
      </c>
      <c r="G875" s="15">
        <f t="shared" si="203"/>
        <v>1943.2083333332678</v>
      </c>
      <c r="H875" s="16">
        <f>H873*10/12+H885*2/12</f>
        <v>2.4716666666666667</v>
      </c>
      <c r="I875" s="15">
        <f t="shared" si="196"/>
        <v>202.2556578488373</v>
      </c>
      <c r="J875" s="15">
        <f t="shared" si="197"/>
        <v>10.779660174418609</v>
      </c>
      <c r="K875" s="17">
        <f t="shared" si="201"/>
        <v>9411.7593243860047</v>
      </c>
      <c r="L875" s="15">
        <f t="shared" si="198"/>
        <v>19.549553197674427</v>
      </c>
      <c r="M875" s="17">
        <f t="shared" si="199"/>
        <v>909.71838094787938</v>
      </c>
      <c r="N875" s="36">
        <f t="shared" si="189"/>
        <v>10.8505417440368</v>
      </c>
      <c r="O875" s="18"/>
      <c r="P875" s="19">
        <f t="shared" si="190"/>
        <v>14.146459872218623</v>
      </c>
      <c r="Q875" s="19"/>
      <c r="R875" s="38">
        <f t="shared" si="191"/>
        <v>9.9055216600679966E-2</v>
      </c>
      <c r="S875" s="16">
        <f t="shared" si="200"/>
        <v>1.0019865013220532</v>
      </c>
      <c r="T875" s="16">
        <f t="shared" si="202"/>
        <v>13.292447143565951</v>
      </c>
      <c r="U875" s="22">
        <f t="shared" si="192"/>
        <v>0.10198223940225426</v>
      </c>
      <c r="V875" s="22">
        <f t="shared" si="193"/>
        <v>-2.1698297281205203E-2</v>
      </c>
      <c r="W875" s="22">
        <f t="shared" si="194"/>
        <v>0.12368053668345946</v>
      </c>
      <c r="Z875" s="37"/>
      <c r="AA875" s="37"/>
    </row>
    <row r="876" spans="1:27">
      <c r="A876" s="61">
        <f t="shared" si="195"/>
        <v>15826</v>
      </c>
      <c r="B876" s="13">
        <v>1943.04</v>
      </c>
      <c r="C876" s="14">
        <v>11.44</v>
      </c>
      <c r="D876" s="15">
        <v>0.59</v>
      </c>
      <c r="E876" s="14">
        <v>1.08</v>
      </c>
      <c r="F876" s="14">
        <v>17.399999999999999</v>
      </c>
      <c r="G876" s="15">
        <f t="shared" si="203"/>
        <v>1943.291666666601</v>
      </c>
      <c r="H876" s="16">
        <f>H873*9/12+H885*3/12</f>
        <v>2.4725000000000001</v>
      </c>
      <c r="I876" s="15">
        <f t="shared" si="196"/>
        <v>206.61330344827596</v>
      </c>
      <c r="J876" s="15">
        <f t="shared" si="197"/>
        <v>10.655756034482764</v>
      </c>
      <c r="K876" s="17">
        <f t="shared" si="201"/>
        <v>9655.8591090973223</v>
      </c>
      <c r="L876" s="15">
        <f t="shared" si="198"/>
        <v>19.505451724137941</v>
      </c>
      <c r="M876" s="17">
        <f t="shared" si="199"/>
        <v>911.56711869100604</v>
      </c>
      <c r="N876" s="36">
        <f t="shared" si="189"/>
        <v>11.039227142939689</v>
      </c>
      <c r="O876" s="18"/>
      <c r="P876" s="19">
        <f t="shared" si="190"/>
        <v>14.40021050260753</v>
      </c>
      <c r="Q876" s="19"/>
      <c r="R876" s="38">
        <f t="shared" si="191"/>
        <v>9.8664954260692647E-2</v>
      </c>
      <c r="S876" s="16">
        <f t="shared" si="200"/>
        <v>1.0019871986878939</v>
      </c>
      <c r="T876" s="16">
        <f t="shared" si="202"/>
        <v>13.16576234753491</v>
      </c>
      <c r="U876" s="22">
        <f t="shared" si="192"/>
        <v>9.4147168650394963E-2</v>
      </c>
      <c r="V876" s="22">
        <f t="shared" si="193"/>
        <v>-2.1028564348838708E-2</v>
      </c>
      <c r="W876" s="22">
        <f t="shared" si="194"/>
        <v>0.11517573299923367</v>
      </c>
      <c r="Z876" s="37"/>
      <c r="AA876" s="37"/>
    </row>
    <row r="877" spans="1:27">
      <c r="A877" s="61">
        <f t="shared" si="195"/>
        <v>15857</v>
      </c>
      <c r="B877" s="13">
        <v>1943.05</v>
      </c>
      <c r="C877" s="14">
        <v>11.89</v>
      </c>
      <c r="D877" s="15">
        <v>0.59</v>
      </c>
      <c r="E877" s="14">
        <v>1.0900000000000001</v>
      </c>
      <c r="F877" s="14">
        <v>17.5</v>
      </c>
      <c r="G877" s="15">
        <f t="shared" si="203"/>
        <v>1943.3749999999343</v>
      </c>
      <c r="H877" s="16">
        <f>H873*8/12+H885*4/12</f>
        <v>2.4733333333333336</v>
      </c>
      <c r="I877" s="15">
        <f t="shared" si="196"/>
        <v>213.51348600000009</v>
      </c>
      <c r="J877" s="15">
        <f t="shared" si="197"/>
        <v>10.594866000000003</v>
      </c>
      <c r="K877" s="17">
        <f t="shared" si="201"/>
        <v>10019.593681880826</v>
      </c>
      <c r="L877" s="15">
        <f t="shared" si="198"/>
        <v>19.57356600000001</v>
      </c>
      <c r="M877" s="17">
        <f t="shared" si="199"/>
        <v>918.53297840623225</v>
      </c>
      <c r="N877" s="36">
        <f t="shared" si="189"/>
        <v>11.36221580061369</v>
      </c>
      <c r="O877" s="18"/>
      <c r="P877" s="19">
        <f t="shared" si="190"/>
        <v>14.827344489187848</v>
      </c>
      <c r="Q877" s="19"/>
      <c r="R877" s="38">
        <f t="shared" si="191"/>
        <v>9.6673607448530624E-2</v>
      </c>
      <c r="S877" s="16">
        <f t="shared" si="200"/>
        <v>1.0019878960535744</v>
      </c>
      <c r="T877" s="16">
        <f t="shared" si="202"/>
        <v>13.11654290272164</v>
      </c>
      <c r="U877" s="22">
        <f t="shared" si="192"/>
        <v>9.0788774874241751E-2</v>
      </c>
      <c r="V877" s="22">
        <f t="shared" si="193"/>
        <v>-2.2651444214162098E-2</v>
      </c>
      <c r="W877" s="22">
        <f t="shared" si="194"/>
        <v>0.11344021908840385</v>
      </c>
      <c r="Z877" s="37"/>
      <c r="AA877" s="37"/>
    </row>
    <row r="878" spans="1:27">
      <c r="A878" s="61">
        <f t="shared" si="195"/>
        <v>15887</v>
      </c>
      <c r="B878" s="13">
        <v>1943.06</v>
      </c>
      <c r="C878" s="14">
        <v>12.1</v>
      </c>
      <c r="D878" s="15">
        <v>0.59</v>
      </c>
      <c r="E878" s="14">
        <v>1.1000000000000001</v>
      </c>
      <c r="F878" s="14">
        <v>17.5</v>
      </c>
      <c r="G878" s="15">
        <f t="shared" si="203"/>
        <v>1943.4583333332675</v>
      </c>
      <c r="H878" s="16">
        <f>H873*7/12+H885*5/12</f>
        <v>2.4741666666666671</v>
      </c>
      <c r="I878" s="15">
        <f t="shared" si="196"/>
        <v>217.28454000000008</v>
      </c>
      <c r="J878" s="15">
        <f t="shared" si="197"/>
        <v>10.594866000000003</v>
      </c>
      <c r="K878" s="17">
        <f t="shared" si="201"/>
        <v>10237.991049070688</v>
      </c>
      <c r="L878" s="15">
        <f t="shared" si="198"/>
        <v>19.753140000000009</v>
      </c>
      <c r="M878" s="17">
        <f t="shared" si="199"/>
        <v>930.72645900642635</v>
      </c>
      <c r="N878" s="36">
        <f t="shared" si="189"/>
        <v>11.516744786451227</v>
      </c>
      <c r="O878" s="18"/>
      <c r="P878" s="19">
        <f t="shared" si="190"/>
        <v>15.033775620802535</v>
      </c>
      <c r="Q878" s="19"/>
      <c r="R878" s="38">
        <f t="shared" si="191"/>
        <v>9.4667767857563812E-2</v>
      </c>
      <c r="S878" s="16">
        <f t="shared" si="200"/>
        <v>1.0019885934190949</v>
      </c>
      <c r="T878" s="16">
        <f t="shared" si="202"/>
        <v>13.142617226594501</v>
      </c>
      <c r="U878" s="22">
        <f t="shared" si="192"/>
        <v>8.4604209985769563E-2</v>
      </c>
      <c r="V878" s="22">
        <f t="shared" si="193"/>
        <v>-2.3462326496268671E-2</v>
      </c>
      <c r="W878" s="22">
        <f t="shared" si="194"/>
        <v>0.10806653648203823</v>
      </c>
      <c r="Z878" s="37"/>
      <c r="AA878" s="37"/>
    </row>
    <row r="879" spans="1:27">
      <c r="A879" s="61">
        <f t="shared" si="195"/>
        <v>15918</v>
      </c>
      <c r="B879" s="13">
        <v>1943.07</v>
      </c>
      <c r="C879" s="14">
        <v>12.35</v>
      </c>
      <c r="D879" s="15">
        <v>0.593333</v>
      </c>
      <c r="E879" s="14">
        <v>1.0933299999999999</v>
      </c>
      <c r="F879" s="14">
        <v>17.399999999999999</v>
      </c>
      <c r="G879" s="15">
        <f t="shared" si="203"/>
        <v>1943.5416666666008</v>
      </c>
      <c r="H879" s="16">
        <f>H873*6/12+H885*6/12</f>
        <v>2.4750000000000001</v>
      </c>
      <c r="I879" s="15">
        <f t="shared" si="196"/>
        <v>223.04845258620699</v>
      </c>
      <c r="J879" s="15">
        <f t="shared" si="197"/>
        <v>10.715952025775866</v>
      </c>
      <c r="K879" s="17">
        <f t="shared" si="201"/>
        <v>10551.650596786596</v>
      </c>
      <c r="L879" s="15">
        <f t="shared" si="198"/>
        <v>19.746199568103457</v>
      </c>
      <c r="M879" s="17">
        <f t="shared" si="199"/>
        <v>934.12438437122989</v>
      </c>
      <c r="N879" s="36">
        <f t="shared" si="189"/>
        <v>11.774213341781651</v>
      </c>
      <c r="O879" s="18"/>
      <c r="P879" s="19">
        <f t="shared" si="190"/>
        <v>15.373683748422991</v>
      </c>
      <c r="Q879" s="19"/>
      <c r="R879" s="38">
        <f t="shared" si="191"/>
        <v>8.8973877625299957E-2</v>
      </c>
      <c r="S879" s="16">
        <f t="shared" si="200"/>
        <v>1.0019892907844554</v>
      </c>
      <c r="T879" s="16">
        <f t="shared" si="202"/>
        <v>13.244435034633181</v>
      </c>
      <c r="U879" s="22">
        <f t="shared" si="192"/>
        <v>8.3387900587165387E-2</v>
      </c>
      <c r="V879" s="22">
        <f t="shared" si="193"/>
        <v>-2.2466967654152681E-2</v>
      </c>
      <c r="W879" s="22">
        <f t="shared" si="194"/>
        <v>0.10585486824131807</v>
      </c>
      <c r="Z879" s="37"/>
      <c r="AA879" s="37"/>
    </row>
    <row r="880" spans="1:27">
      <c r="A880" s="61">
        <f t="shared" si="195"/>
        <v>15949</v>
      </c>
      <c r="B880" s="13">
        <v>1943.08</v>
      </c>
      <c r="C880" s="14">
        <v>11.74</v>
      </c>
      <c r="D880" s="15">
        <v>0.59666699999999995</v>
      </c>
      <c r="E880" s="14">
        <v>1.08667</v>
      </c>
      <c r="F880" s="14">
        <v>17.3</v>
      </c>
      <c r="G880" s="15">
        <f t="shared" si="203"/>
        <v>1943.6249999999341</v>
      </c>
      <c r="H880" s="16">
        <f>H873*5/12+H885*7/12</f>
        <v>2.4758333333333331</v>
      </c>
      <c r="I880" s="15">
        <f t="shared" si="196"/>
        <v>213.25710000000007</v>
      </c>
      <c r="J880" s="15">
        <f t="shared" si="197"/>
        <v>10.838456055000002</v>
      </c>
      <c r="K880" s="17">
        <f t="shared" si="201"/>
        <v>10131.183069826571</v>
      </c>
      <c r="L880" s="15">
        <f t="shared" si="198"/>
        <v>19.739360550000008</v>
      </c>
      <c r="M880" s="17">
        <f t="shared" si="199"/>
        <v>937.75576716255887</v>
      </c>
      <c r="N880" s="36">
        <f t="shared" si="189"/>
        <v>11.210545904158964</v>
      </c>
      <c r="O880" s="18"/>
      <c r="P880" s="19">
        <f t="shared" si="190"/>
        <v>14.645291104906281</v>
      </c>
      <c r="Q880" s="19"/>
      <c r="R880" s="38">
        <f t="shared" si="191"/>
        <v>9.1861500047827879E-2</v>
      </c>
      <c r="S880" s="16">
        <f t="shared" si="200"/>
        <v>1.0019899881496559</v>
      </c>
      <c r="T880" s="16">
        <f t="shared" si="202"/>
        <v>13.347491790124645</v>
      </c>
      <c r="U880" s="22">
        <f t="shared" si="192"/>
        <v>8.8370802794814018E-2</v>
      </c>
      <c r="V880" s="22">
        <f t="shared" si="193"/>
        <v>-2.3517423096650725E-2</v>
      </c>
      <c r="W880" s="22">
        <f t="shared" si="194"/>
        <v>0.11188822589146474</v>
      </c>
      <c r="Z880" s="37"/>
      <c r="AA880" s="37"/>
    </row>
    <row r="881" spans="1:27">
      <c r="A881" s="61">
        <f t="shared" si="195"/>
        <v>15979</v>
      </c>
      <c r="B881" s="13">
        <v>1943.09</v>
      </c>
      <c r="C881" s="14">
        <v>11.99</v>
      </c>
      <c r="D881" s="15">
        <v>0.6</v>
      </c>
      <c r="E881" s="14">
        <v>1.08</v>
      </c>
      <c r="F881" s="14">
        <v>17.399999999999999</v>
      </c>
      <c r="G881" s="15">
        <f t="shared" si="203"/>
        <v>1943.7083333332673</v>
      </c>
      <c r="H881" s="16">
        <f>H873*4/12+H885*8/12</f>
        <v>2.4766666666666666</v>
      </c>
      <c r="I881" s="15">
        <f t="shared" si="196"/>
        <v>216.54663534482768</v>
      </c>
      <c r="J881" s="15">
        <f t="shared" si="197"/>
        <v>10.836362068965522</v>
      </c>
      <c r="K881" s="17">
        <f t="shared" si="201"/>
        <v>10330.358847736965</v>
      </c>
      <c r="L881" s="15">
        <f t="shared" si="198"/>
        <v>19.505451724137941</v>
      </c>
      <c r="M881" s="17">
        <f t="shared" si="199"/>
        <v>930.50771939582353</v>
      </c>
      <c r="N881" s="36">
        <f t="shared" si="189"/>
        <v>11.336281939610283</v>
      </c>
      <c r="O881" s="18"/>
      <c r="P881" s="19">
        <f t="shared" si="190"/>
        <v>14.816447618832884</v>
      </c>
      <c r="Q881" s="19"/>
      <c r="R881" s="38">
        <f t="shared" si="191"/>
        <v>9.1456132605392371E-2</v>
      </c>
      <c r="S881" s="16">
        <f t="shared" si="200"/>
        <v>1.0019906855146967</v>
      </c>
      <c r="T881" s="16">
        <f t="shared" si="202"/>
        <v>13.297190766243276</v>
      </c>
      <c r="U881" s="22">
        <f t="shared" si="192"/>
        <v>8.1708159362284594E-2</v>
      </c>
      <c r="V881" s="22">
        <f t="shared" si="193"/>
        <v>-2.2238596143089873E-2</v>
      </c>
      <c r="W881" s="22">
        <f t="shared" si="194"/>
        <v>0.10394675550537447</v>
      </c>
      <c r="Z881" s="37"/>
      <c r="AA881" s="37"/>
    </row>
    <row r="882" spans="1:27">
      <c r="A882" s="61">
        <f t="shared" si="195"/>
        <v>15706</v>
      </c>
      <c r="B882" s="13">
        <v>1943.1</v>
      </c>
      <c r="C882" s="14">
        <v>11.88</v>
      </c>
      <c r="D882" s="15">
        <v>0.60333300000000001</v>
      </c>
      <c r="E882" s="14">
        <v>1.0333300000000001</v>
      </c>
      <c r="F882" s="14">
        <v>17.399999999999999</v>
      </c>
      <c r="G882" s="15">
        <f t="shared" si="203"/>
        <v>1943.7916666666006</v>
      </c>
      <c r="H882" s="16">
        <f>H873*3/12+H885*9/12</f>
        <v>2.4775</v>
      </c>
      <c r="I882" s="15">
        <f t="shared" si="196"/>
        <v>214.55996896551736</v>
      </c>
      <c r="J882" s="15">
        <f t="shared" si="197"/>
        <v>10.896558060258625</v>
      </c>
      <c r="K882" s="17">
        <f t="shared" si="201"/>
        <v>10278.903278621516</v>
      </c>
      <c r="L882" s="15">
        <f t="shared" si="198"/>
        <v>18.662563361206907</v>
      </c>
      <c r="M882" s="17">
        <f t="shared" si="199"/>
        <v>894.06558290386965</v>
      </c>
      <c r="N882" s="36">
        <f t="shared" si="189"/>
        <v>11.187335503326029</v>
      </c>
      <c r="O882" s="18"/>
      <c r="P882" s="19">
        <f t="shared" si="190"/>
        <v>14.629987013874134</v>
      </c>
      <c r="Q882" s="19"/>
      <c r="R882" s="38">
        <f t="shared" si="191"/>
        <v>9.2622244629765968E-2</v>
      </c>
      <c r="S882" s="16">
        <f t="shared" si="200"/>
        <v>1.0019913828795777</v>
      </c>
      <c r="T882" s="16">
        <f t="shared" si="202"/>
        <v>13.323661291287795</v>
      </c>
      <c r="U882" s="22">
        <f t="shared" si="192"/>
        <v>8.5596312240796335E-2</v>
      </c>
      <c r="V882" s="22">
        <f t="shared" si="193"/>
        <v>-2.0793521082683286E-2</v>
      </c>
      <c r="W882" s="22">
        <f t="shared" si="194"/>
        <v>0.10638983332347962</v>
      </c>
      <c r="Z882" s="37"/>
      <c r="AA882" s="37"/>
    </row>
    <row r="883" spans="1:27">
      <c r="A883" s="61">
        <f t="shared" si="195"/>
        <v>16040</v>
      </c>
      <c r="B883" s="13">
        <v>1943.11</v>
      </c>
      <c r="C883" s="14">
        <v>11.33</v>
      </c>
      <c r="D883" s="15">
        <v>0.60666699999999996</v>
      </c>
      <c r="E883" s="14">
        <v>0.98666699999999996</v>
      </c>
      <c r="F883" s="14">
        <v>17.399999999999999</v>
      </c>
      <c r="G883" s="15">
        <f t="shared" si="203"/>
        <v>1943.8749999999338</v>
      </c>
      <c r="H883" s="16">
        <f>H873*2/12+H885*10/12</f>
        <v>2.4783333333333335</v>
      </c>
      <c r="I883" s="15">
        <f t="shared" si="196"/>
        <v>204.62663706896564</v>
      </c>
      <c r="J883" s="15">
        <f t="shared" si="197"/>
        <v>10.956772112155177</v>
      </c>
      <c r="K883" s="17">
        <f t="shared" si="201"/>
        <v>9846.7702102743606</v>
      </c>
      <c r="L883" s="15">
        <f t="shared" si="198"/>
        <v>17.819801422500007</v>
      </c>
      <c r="M883" s="17">
        <f t="shared" si="199"/>
        <v>857.50072577764956</v>
      </c>
      <c r="N883" s="36">
        <f t="shared" si="189"/>
        <v>10.631033673001417</v>
      </c>
      <c r="O883" s="18"/>
      <c r="P883" s="19">
        <f t="shared" si="190"/>
        <v>13.915069560218246</v>
      </c>
      <c r="Q883" s="19"/>
      <c r="R883" s="38">
        <f t="shared" si="191"/>
        <v>9.7291352451369925E-2</v>
      </c>
      <c r="S883" s="16">
        <f t="shared" si="200"/>
        <v>1.0019920802442988</v>
      </c>
      <c r="T883" s="16">
        <f t="shared" si="202"/>
        <v>13.350193802276557</v>
      </c>
      <c r="U883" s="22">
        <f t="shared" si="192"/>
        <v>9.3595732603532378E-2</v>
      </c>
      <c r="V883" s="22">
        <f t="shared" si="193"/>
        <v>-2.0578290515885667E-2</v>
      </c>
      <c r="W883" s="22">
        <f t="shared" si="194"/>
        <v>0.11417402311941804</v>
      </c>
      <c r="Z883" s="37"/>
      <c r="AA883" s="37"/>
    </row>
    <row r="884" spans="1:27">
      <c r="A884" s="61">
        <f t="shared" si="195"/>
        <v>16071</v>
      </c>
      <c r="B884" s="13">
        <v>1943.12</v>
      </c>
      <c r="C884" s="14">
        <v>11.48</v>
      </c>
      <c r="D884" s="15">
        <v>0.61</v>
      </c>
      <c r="E884" s="14">
        <v>0.94</v>
      </c>
      <c r="F884" s="14">
        <v>17.399999999999999</v>
      </c>
      <c r="G884" s="15">
        <f t="shared" si="203"/>
        <v>1943.9583333332671</v>
      </c>
      <c r="H884" s="16">
        <f>H873*1/12+H885*11/12</f>
        <v>2.479166666666667</v>
      </c>
      <c r="I884" s="15">
        <f t="shared" si="196"/>
        <v>207.33572758620701</v>
      </c>
      <c r="J884" s="15">
        <f t="shared" si="197"/>
        <v>11.01696810344828</v>
      </c>
      <c r="K884" s="17">
        <f t="shared" si="201"/>
        <v>10021.312106470017</v>
      </c>
      <c r="L884" s="15">
        <f t="shared" si="198"/>
        <v>16.976967241379317</v>
      </c>
      <c r="M884" s="17">
        <f t="shared" si="199"/>
        <v>820.56039896183051</v>
      </c>
      <c r="N884" s="36">
        <f t="shared" si="189"/>
        <v>10.73736031604107</v>
      </c>
      <c r="O884" s="18"/>
      <c r="P884" s="19">
        <f t="shared" si="190"/>
        <v>14.068001177874834</v>
      </c>
      <c r="Q884" s="19"/>
      <c r="R884" s="38">
        <f t="shared" si="191"/>
        <v>9.6351548668495671E-2</v>
      </c>
      <c r="S884" s="16">
        <f t="shared" si="200"/>
        <v>1.0019927776088597</v>
      </c>
      <c r="T884" s="16">
        <f t="shared" si="202"/>
        <v>13.376788459607631</v>
      </c>
      <c r="U884" s="22">
        <f t="shared" si="192"/>
        <v>9.3668303002425013E-2</v>
      </c>
      <c r="V884" s="22">
        <f t="shared" si="193"/>
        <v>-1.9788936567351478E-2</v>
      </c>
      <c r="W884" s="22">
        <f t="shared" si="194"/>
        <v>0.11345723956977649</v>
      </c>
      <c r="Z884" s="37"/>
      <c r="AA884" s="37"/>
    </row>
    <row r="885" spans="1:27">
      <c r="A885" s="61">
        <f t="shared" si="195"/>
        <v>16102</v>
      </c>
      <c r="B885" s="13">
        <v>1944.01</v>
      </c>
      <c r="C885" s="14">
        <v>11.85</v>
      </c>
      <c r="D885" s="15">
        <v>0.61333300000000002</v>
      </c>
      <c r="E885" s="14">
        <v>0.93666700000000003</v>
      </c>
      <c r="F885" s="14">
        <v>17.399999999999999</v>
      </c>
      <c r="G885" s="15">
        <f t="shared" si="203"/>
        <v>1944.0416666666003</v>
      </c>
      <c r="H885" s="16">
        <v>2.48</v>
      </c>
      <c r="I885" s="15">
        <f t="shared" si="196"/>
        <v>214.01815086206906</v>
      </c>
      <c r="J885" s="15">
        <f t="shared" si="197"/>
        <v>11.077164094741384</v>
      </c>
      <c r="K885" s="17">
        <f t="shared" si="201"/>
        <v>10388.915381520281</v>
      </c>
      <c r="L885" s="15">
        <f t="shared" si="198"/>
        <v>16.916771250086214</v>
      </c>
      <c r="M885" s="17">
        <f t="shared" si="199"/>
        <v>821.17756992932118</v>
      </c>
      <c r="N885" s="36">
        <f t="shared" si="189"/>
        <v>11.052412763977472</v>
      </c>
      <c r="O885" s="18"/>
      <c r="P885" s="19">
        <f t="shared" si="190"/>
        <v>14.494846472285833</v>
      </c>
      <c r="Q885" s="19"/>
      <c r="R885" s="38">
        <f t="shared" si="191"/>
        <v>9.3688437178742867E-2</v>
      </c>
      <c r="S885" s="16">
        <f t="shared" si="200"/>
        <v>1.0028721608445137</v>
      </c>
      <c r="T885" s="16">
        <f t="shared" si="202"/>
        <v>13.403445424128391</v>
      </c>
      <c r="U885" s="22">
        <f t="shared" si="192"/>
        <v>9.2989031993344851E-2</v>
      </c>
      <c r="V885" s="22">
        <f t="shared" si="193"/>
        <v>-1.8831791717297874E-2</v>
      </c>
      <c r="W885" s="22">
        <f t="shared" si="194"/>
        <v>0.11182082371064272</v>
      </c>
      <c r="Z885" s="37"/>
      <c r="AA885" s="37"/>
    </row>
    <row r="886" spans="1:27">
      <c r="A886" s="61">
        <f t="shared" si="195"/>
        <v>16131</v>
      </c>
      <c r="B886" s="13">
        <v>1944.02</v>
      </c>
      <c r="C886" s="14">
        <v>11.77</v>
      </c>
      <c r="D886" s="15">
        <v>0.61666699999999997</v>
      </c>
      <c r="E886" s="14">
        <v>0.93333299999999997</v>
      </c>
      <c r="F886" s="14">
        <v>17.399999999999999</v>
      </c>
      <c r="G886" s="15">
        <f t="shared" si="203"/>
        <v>1944.1249999999336</v>
      </c>
      <c r="H886" s="16">
        <f>H885*11/12+H897*1/12</f>
        <v>2.4708333333333332</v>
      </c>
      <c r="I886" s="15">
        <f t="shared" si="196"/>
        <v>212.57330258620698</v>
      </c>
      <c r="J886" s="15">
        <f t="shared" si="197"/>
        <v>11.137378146637936</v>
      </c>
      <c r="K886" s="17">
        <f t="shared" si="201"/>
        <v>10363.83199555204</v>
      </c>
      <c r="L886" s="15">
        <f t="shared" si="198"/>
        <v>16.856557198189662</v>
      </c>
      <c r="M886" s="17">
        <f t="shared" si="199"/>
        <v>821.82722242179887</v>
      </c>
      <c r="N886" s="36">
        <f t="shared" si="189"/>
        <v>10.94791888772472</v>
      </c>
      <c r="O886" s="18"/>
      <c r="P886" s="19">
        <f t="shared" si="190"/>
        <v>14.372484109547695</v>
      </c>
      <c r="Q886" s="19"/>
      <c r="R886" s="38">
        <f t="shared" si="191"/>
        <v>9.3868115119619969E-2</v>
      </c>
      <c r="S886" s="16">
        <f t="shared" si="200"/>
        <v>1.0028648755994189</v>
      </c>
      <c r="T886" s="16">
        <f t="shared" si="202"/>
        <v>13.441942275257148</v>
      </c>
      <c r="U886" s="22">
        <f t="shared" si="192"/>
        <v>9.6146841260785099E-2</v>
      </c>
      <c r="V886" s="22">
        <f t="shared" si="193"/>
        <v>-1.8824624324006334E-2</v>
      </c>
      <c r="W886" s="22">
        <f t="shared" si="194"/>
        <v>0.11497146558479143</v>
      </c>
      <c r="Z886" s="37"/>
      <c r="AA886" s="37"/>
    </row>
    <row r="887" spans="1:27">
      <c r="A887" s="61">
        <f t="shared" si="195"/>
        <v>16162</v>
      </c>
      <c r="B887" s="13">
        <v>1944.03</v>
      </c>
      <c r="C887" s="14">
        <v>12.1</v>
      </c>
      <c r="D887" s="15">
        <v>0.62</v>
      </c>
      <c r="E887" s="14">
        <v>0.93</v>
      </c>
      <c r="F887" s="14">
        <v>17.399999999999999</v>
      </c>
      <c r="G887" s="15">
        <f t="shared" si="203"/>
        <v>1944.2083333332669</v>
      </c>
      <c r="H887" s="16">
        <f>H885*10/12+H897*2/12</f>
        <v>2.4616666666666669</v>
      </c>
      <c r="I887" s="15">
        <f t="shared" si="196"/>
        <v>218.53330172413803</v>
      </c>
      <c r="J887" s="15">
        <f t="shared" si="197"/>
        <v>11.197574137931039</v>
      </c>
      <c r="K887" s="17">
        <f t="shared" si="201"/>
        <v>10699.900747602653</v>
      </c>
      <c r="L887" s="15">
        <f t="shared" si="198"/>
        <v>16.79636120689656</v>
      </c>
      <c r="M887" s="17">
        <f t="shared" si="199"/>
        <v>822.38906572483199</v>
      </c>
      <c r="N887" s="36">
        <f t="shared" si="189"/>
        <v>11.224693196180679</v>
      </c>
      <c r="O887" s="18"/>
      <c r="P887" s="19">
        <f t="shared" si="190"/>
        <v>14.749564229990971</v>
      </c>
      <c r="Q887" s="19"/>
      <c r="R887" s="38">
        <f t="shared" si="191"/>
        <v>9.1707515562675618E-2</v>
      </c>
      <c r="S887" s="16">
        <f t="shared" si="200"/>
        <v>1.0028575905674066</v>
      </c>
      <c r="T887" s="16">
        <f t="shared" si="202"/>
        <v>13.480451767690329</v>
      </c>
      <c r="U887" s="22">
        <f t="shared" si="192"/>
        <v>9.5446051039833391E-2</v>
      </c>
      <c r="V887" s="22">
        <f t="shared" si="193"/>
        <v>-1.8042465139279096E-2</v>
      </c>
      <c r="W887" s="22">
        <f t="shared" si="194"/>
        <v>0.11348851617911249</v>
      </c>
      <c r="Z887" s="37"/>
      <c r="AA887" s="37"/>
    </row>
    <row r="888" spans="1:27">
      <c r="A888" s="61">
        <f t="shared" si="195"/>
        <v>16192</v>
      </c>
      <c r="B888" s="13">
        <v>1944.04</v>
      </c>
      <c r="C888" s="14">
        <v>11.89</v>
      </c>
      <c r="D888" s="15">
        <v>0.62333300000000003</v>
      </c>
      <c r="E888" s="14">
        <v>0.92666700000000002</v>
      </c>
      <c r="F888" s="14">
        <v>17.5</v>
      </c>
      <c r="G888" s="15">
        <f t="shared" si="203"/>
        <v>1944.2916666666001</v>
      </c>
      <c r="H888" s="16">
        <f>H885*9/12+H897*3/12</f>
        <v>2.4525000000000001</v>
      </c>
      <c r="I888" s="15">
        <f t="shared" si="196"/>
        <v>213.51348600000009</v>
      </c>
      <c r="J888" s="15">
        <f t="shared" si="197"/>
        <v>11.193440014200004</v>
      </c>
      <c r="K888" s="17">
        <f t="shared" si="201"/>
        <v>10499.790261421229</v>
      </c>
      <c r="L888" s="15">
        <f t="shared" si="198"/>
        <v>16.640529985800008</v>
      </c>
      <c r="M888" s="17">
        <f t="shared" si="199"/>
        <v>818.31868311021253</v>
      </c>
      <c r="N888" s="36">
        <f t="shared" si="189"/>
        <v>10.938275188239395</v>
      </c>
      <c r="O888" s="18"/>
      <c r="P888" s="19">
        <f t="shared" si="190"/>
        <v>14.387983948343415</v>
      </c>
      <c r="Q888" s="19"/>
      <c r="R888" s="38">
        <f t="shared" si="191"/>
        <v>9.4720823089111048E-2</v>
      </c>
      <c r="S888" s="16">
        <f t="shared" si="200"/>
        <v>1.0028503057486233</v>
      </c>
      <c r="T888" s="16">
        <f t="shared" si="202"/>
        <v>13.44172210305174</v>
      </c>
      <c r="U888" s="22">
        <f t="shared" si="192"/>
        <v>0.10271387995294967</v>
      </c>
      <c r="V888" s="22">
        <f t="shared" si="193"/>
        <v>-1.6506789364159613E-2</v>
      </c>
      <c r="W888" s="22">
        <f t="shared" si="194"/>
        <v>0.11922066931710928</v>
      </c>
      <c r="Z888" s="37"/>
      <c r="AA888" s="37"/>
    </row>
    <row r="889" spans="1:27">
      <c r="A889" s="61">
        <f t="shared" si="195"/>
        <v>16223</v>
      </c>
      <c r="B889" s="13">
        <v>1944.05</v>
      </c>
      <c r="C889" s="14">
        <v>12.1</v>
      </c>
      <c r="D889" s="15">
        <v>0.62666699999999997</v>
      </c>
      <c r="E889" s="14">
        <v>0.92333299999999996</v>
      </c>
      <c r="F889" s="14">
        <v>17.5</v>
      </c>
      <c r="G889" s="15">
        <f t="shared" si="203"/>
        <v>1944.3749999999334</v>
      </c>
      <c r="H889" s="16">
        <f>H885*8/12+H897*4/12</f>
        <v>2.4433333333333334</v>
      </c>
      <c r="I889" s="15">
        <f t="shared" si="196"/>
        <v>217.28454000000008</v>
      </c>
      <c r="J889" s="15">
        <f t="shared" si="197"/>
        <v>11.253309985800005</v>
      </c>
      <c r="K889" s="17">
        <f t="shared" si="201"/>
        <v>10731.352803631318</v>
      </c>
      <c r="L889" s="15">
        <f t="shared" si="198"/>
        <v>16.580660014200003</v>
      </c>
      <c r="M889" s="17">
        <f t="shared" si="199"/>
        <v>818.89356844919962</v>
      </c>
      <c r="N889" s="36">
        <f t="shared" si="189"/>
        <v>11.103736936792615</v>
      </c>
      <c r="O889" s="18"/>
      <c r="P889" s="19">
        <f t="shared" si="190"/>
        <v>14.620020758909025</v>
      </c>
      <c r="Q889" s="19"/>
      <c r="R889" s="38">
        <f t="shared" si="191"/>
        <v>9.3450168289046259E-2</v>
      </c>
      <c r="S889" s="16">
        <f t="shared" si="200"/>
        <v>1.0028430211432164</v>
      </c>
      <c r="T889" s="16">
        <f t="shared" si="202"/>
        <v>13.480035120833465</v>
      </c>
      <c r="U889" s="22">
        <f t="shared" si="192"/>
        <v>0.1046693187130554</v>
      </c>
      <c r="V889" s="22">
        <f t="shared" si="193"/>
        <v>-1.7660681040923332E-2</v>
      </c>
      <c r="W889" s="22">
        <f t="shared" si="194"/>
        <v>0.12232999975397874</v>
      </c>
      <c r="Z889" s="37"/>
      <c r="AA889" s="37"/>
    </row>
    <row r="890" spans="1:27">
      <c r="A890" s="61">
        <f t="shared" si="195"/>
        <v>16253</v>
      </c>
      <c r="B890" s="13">
        <v>1944.06</v>
      </c>
      <c r="C890" s="14">
        <v>12.67</v>
      </c>
      <c r="D890" s="15">
        <v>0.63</v>
      </c>
      <c r="E890" s="14">
        <v>0.92</v>
      </c>
      <c r="F890" s="14">
        <v>17.600000000000001</v>
      </c>
      <c r="G890" s="15">
        <f t="shared" si="203"/>
        <v>1944.4583333332666</v>
      </c>
      <c r="H890" s="16">
        <f>H885*7/12+H897*5/12</f>
        <v>2.4341666666666666</v>
      </c>
      <c r="I890" s="15">
        <f t="shared" si="196"/>
        <v>226.22752926136369</v>
      </c>
      <c r="J890" s="15">
        <f t="shared" si="197"/>
        <v>11.248882670454549</v>
      </c>
      <c r="K890" s="17">
        <f t="shared" si="201"/>
        <v>11219.330535187313</v>
      </c>
      <c r="L890" s="15">
        <f t="shared" si="198"/>
        <v>16.42693977272728</v>
      </c>
      <c r="M890" s="17">
        <f t="shared" si="199"/>
        <v>814.66330642244122</v>
      </c>
      <c r="N890" s="36">
        <f t="shared" si="189"/>
        <v>11.5327852725325</v>
      </c>
      <c r="O890" s="18"/>
      <c r="P890" s="19">
        <f t="shared" si="190"/>
        <v>15.197274767915037</v>
      </c>
      <c r="Q890" s="19"/>
      <c r="R890" s="38">
        <f t="shared" si="191"/>
        <v>9.0007150820361287E-2</v>
      </c>
      <c r="S890" s="16">
        <f t="shared" si="200"/>
        <v>1.0028357367513328</v>
      </c>
      <c r="T890" s="16">
        <f t="shared" si="202"/>
        <v>13.441550286910944</v>
      </c>
      <c r="U890" s="22">
        <f t="shared" si="192"/>
        <v>0.10110356093025841</v>
      </c>
      <c r="V890" s="22">
        <f t="shared" si="193"/>
        <v>-1.7272493554204682E-2</v>
      </c>
      <c r="W890" s="22">
        <f t="shared" si="194"/>
        <v>0.11837605448446309</v>
      </c>
      <c r="Z890" s="37"/>
      <c r="AA890" s="37"/>
    </row>
    <row r="891" spans="1:27">
      <c r="A891" s="61">
        <f t="shared" si="195"/>
        <v>16284</v>
      </c>
      <c r="B891" s="13">
        <v>1944.07</v>
      </c>
      <c r="C891" s="14">
        <v>13</v>
      </c>
      <c r="D891" s="15">
        <v>0.63333300000000003</v>
      </c>
      <c r="E891" s="14">
        <v>0.91333299999999995</v>
      </c>
      <c r="F891" s="14">
        <v>17.7</v>
      </c>
      <c r="G891" s="15">
        <f t="shared" si="203"/>
        <v>1944.5416666665999</v>
      </c>
      <c r="H891" s="16">
        <f>H885*6/12+H897*6/12</f>
        <v>2.4249999999999998</v>
      </c>
      <c r="I891" s="15">
        <f t="shared" si="196"/>
        <v>230.80838983050856</v>
      </c>
      <c r="J891" s="15">
        <f t="shared" si="197"/>
        <v>11.244505381271191</v>
      </c>
      <c r="K891" s="17">
        <f t="shared" si="201"/>
        <v>11492.980582454924</v>
      </c>
      <c r="L891" s="15">
        <f t="shared" si="198"/>
        <v>16.215763008389835</v>
      </c>
      <c r="M891" s="17">
        <f t="shared" si="199"/>
        <v>807.45526417810015</v>
      </c>
      <c r="N891" s="36">
        <f t="shared" si="189"/>
        <v>11.738774750180712</v>
      </c>
      <c r="O891" s="18"/>
      <c r="P891" s="19">
        <f t="shared" si="190"/>
        <v>15.480309849362959</v>
      </c>
      <c r="Q891" s="19"/>
      <c r="R891" s="38">
        <f t="shared" si="191"/>
        <v>8.9159659602390973E-2</v>
      </c>
      <c r="S891" s="16">
        <f t="shared" si="200"/>
        <v>1.0028284525731195</v>
      </c>
      <c r="T891" s="16">
        <f t="shared" si="202"/>
        <v>13.403510674404401</v>
      </c>
      <c r="U891" s="22">
        <f t="shared" si="192"/>
        <v>0.10325593048271897</v>
      </c>
      <c r="V891" s="22">
        <f t="shared" si="193"/>
        <v>-1.6105889233199111E-2</v>
      </c>
      <c r="W891" s="22">
        <f t="shared" si="194"/>
        <v>0.11936181971591808</v>
      </c>
      <c r="Z891" s="37"/>
      <c r="AA891" s="37"/>
    </row>
    <row r="892" spans="1:27">
      <c r="A892" s="61">
        <f t="shared" si="195"/>
        <v>16315</v>
      </c>
      <c r="B892" s="13">
        <v>1944.08</v>
      </c>
      <c r="C892" s="14">
        <v>12.81</v>
      </c>
      <c r="D892" s="15">
        <v>0.63666699999999998</v>
      </c>
      <c r="E892" s="14">
        <v>0.906667</v>
      </c>
      <c r="F892" s="14">
        <v>17.7</v>
      </c>
      <c r="G892" s="15">
        <f t="shared" si="203"/>
        <v>1944.6249999999332</v>
      </c>
      <c r="H892" s="16">
        <f>H885*5/12+H897*7/12</f>
        <v>2.4158333333333335</v>
      </c>
      <c r="I892" s="15">
        <f t="shared" si="196"/>
        <v>227.43503644067806</v>
      </c>
      <c r="J892" s="15">
        <f t="shared" si="197"/>
        <v>11.303698856016954</v>
      </c>
      <c r="K892" s="17">
        <f t="shared" si="201"/>
        <v>11371.911388483724</v>
      </c>
      <c r="L892" s="15">
        <f t="shared" si="198"/>
        <v>16.097411567881363</v>
      </c>
      <c r="M892" s="17">
        <f t="shared" si="199"/>
        <v>804.88187219846782</v>
      </c>
      <c r="N892" s="36">
        <f t="shared" si="189"/>
        <v>11.541711674209218</v>
      </c>
      <c r="O892" s="18"/>
      <c r="P892" s="19">
        <f t="shared" si="190"/>
        <v>15.233407930416282</v>
      </c>
      <c r="Q892" s="19"/>
      <c r="R892" s="38">
        <f t="shared" si="191"/>
        <v>9.0705821385116639E-2</v>
      </c>
      <c r="S892" s="16">
        <f t="shared" si="200"/>
        <v>1.0028211686087238</v>
      </c>
      <c r="T892" s="16">
        <f t="shared" si="202"/>
        <v>13.441421868660255</v>
      </c>
      <c r="U892" s="22">
        <f t="shared" si="192"/>
        <v>0.10704310601687061</v>
      </c>
      <c r="V892" s="22">
        <f t="shared" si="193"/>
        <v>-1.6717085013500887E-2</v>
      </c>
      <c r="W892" s="22">
        <f t="shared" si="194"/>
        <v>0.1237601910303715</v>
      </c>
      <c r="Z892" s="37"/>
      <c r="AA892" s="37"/>
    </row>
    <row r="893" spans="1:27">
      <c r="A893" s="61">
        <f t="shared" si="195"/>
        <v>16345</v>
      </c>
      <c r="B893" s="13">
        <v>1944.09</v>
      </c>
      <c r="C893" s="14">
        <v>12.6</v>
      </c>
      <c r="D893" s="15">
        <v>0.64</v>
      </c>
      <c r="E893" s="14">
        <v>0.9</v>
      </c>
      <c r="F893" s="14">
        <v>17.7</v>
      </c>
      <c r="G893" s="15">
        <f t="shared" si="203"/>
        <v>1944.7083333332664</v>
      </c>
      <c r="H893" s="16">
        <f>H885*4/12+H897*8/12</f>
        <v>2.4066666666666667</v>
      </c>
      <c r="I893" s="15">
        <f t="shared" si="196"/>
        <v>223.70659322033907</v>
      </c>
      <c r="J893" s="15">
        <f t="shared" si="197"/>
        <v>11.362874576271192</v>
      </c>
      <c r="K893" s="17">
        <f t="shared" si="201"/>
        <v>11232.832586698991</v>
      </c>
      <c r="L893" s="15">
        <f t="shared" si="198"/>
        <v>15.979042372881363</v>
      </c>
      <c r="M893" s="17">
        <f t="shared" si="199"/>
        <v>802.34518476421363</v>
      </c>
      <c r="N893" s="36">
        <f t="shared" si="189"/>
        <v>11.328560584696469</v>
      </c>
      <c r="O893" s="18"/>
      <c r="P893" s="19">
        <f t="shared" si="190"/>
        <v>14.966305729668392</v>
      </c>
      <c r="Q893" s="19"/>
      <c r="R893" s="38">
        <f t="shared" si="191"/>
        <v>9.0905502784364198E-2</v>
      </c>
      <c r="S893" s="16">
        <f t="shared" si="200"/>
        <v>1.0028138848582933</v>
      </c>
      <c r="T893" s="16">
        <f t="shared" si="202"/>
        <v>13.479342386092734</v>
      </c>
      <c r="U893" s="22">
        <f t="shared" si="192"/>
        <v>0.11182219525685722</v>
      </c>
      <c r="V893" s="22">
        <f t="shared" si="193"/>
        <v>-1.6608058386365032E-2</v>
      </c>
      <c r="W893" s="22">
        <f t="shared" si="194"/>
        <v>0.12843025364322225</v>
      </c>
      <c r="Z893" s="37"/>
      <c r="AA893" s="37"/>
    </row>
    <row r="894" spans="1:27">
      <c r="A894" s="61">
        <f t="shared" si="195"/>
        <v>16071</v>
      </c>
      <c r="B894" s="13">
        <v>1944.1</v>
      </c>
      <c r="C894" s="14">
        <v>12.91</v>
      </c>
      <c r="D894" s="15">
        <v>0.64</v>
      </c>
      <c r="E894" s="14">
        <v>0.91</v>
      </c>
      <c r="F894" s="14">
        <v>17.7</v>
      </c>
      <c r="G894" s="15">
        <f t="shared" si="203"/>
        <v>1944.7916666665997</v>
      </c>
      <c r="H894" s="16">
        <f>H885*3/12+H897*9/12</f>
        <v>2.3975</v>
      </c>
      <c r="I894" s="15">
        <f t="shared" si="196"/>
        <v>229.21048559322043</v>
      </c>
      <c r="J894" s="15">
        <f t="shared" si="197"/>
        <v>11.362874576271192</v>
      </c>
      <c r="K894" s="17">
        <f t="shared" si="201"/>
        <v>11556.742309437137</v>
      </c>
      <c r="L894" s="15">
        <f t="shared" si="198"/>
        <v>16.156587288135601</v>
      </c>
      <c r="M894" s="17">
        <f t="shared" si="199"/>
        <v>814.61158029340015</v>
      </c>
      <c r="N894" s="36">
        <f t="shared" si="189"/>
        <v>11.58310518627912</v>
      </c>
      <c r="O894" s="18"/>
      <c r="P894" s="19">
        <f t="shared" si="190"/>
        <v>15.315966613277237</v>
      </c>
      <c r="Q894" s="19"/>
      <c r="R894" s="38">
        <f t="shared" si="191"/>
        <v>8.9815332339061291E-2</v>
      </c>
      <c r="S894" s="16">
        <f t="shared" si="200"/>
        <v>1.0028066013219752</v>
      </c>
      <c r="T894" s="16">
        <f t="shared" si="202"/>
        <v>13.51727170353271</v>
      </c>
      <c r="U894" s="22">
        <f t="shared" si="192"/>
        <v>0.11164184812922695</v>
      </c>
      <c r="V894" s="22">
        <f t="shared" si="193"/>
        <v>-1.7122408567357805E-2</v>
      </c>
      <c r="W894" s="22">
        <f t="shared" si="194"/>
        <v>0.12876425669658476</v>
      </c>
      <c r="Z894" s="37"/>
      <c r="AA894" s="37"/>
    </row>
    <row r="895" spans="1:27">
      <c r="A895" s="61">
        <f t="shared" si="195"/>
        <v>16406</v>
      </c>
      <c r="B895" s="13">
        <v>1944.11</v>
      </c>
      <c r="C895" s="14">
        <v>12.82</v>
      </c>
      <c r="D895" s="15">
        <v>0.64</v>
      </c>
      <c r="E895" s="14">
        <v>0.92</v>
      </c>
      <c r="F895" s="14">
        <v>17.7</v>
      </c>
      <c r="G895" s="15">
        <f t="shared" si="203"/>
        <v>1944.8749999999329</v>
      </c>
      <c r="H895" s="16">
        <f>H885*2/12+H897*10/12</f>
        <v>2.3883333333333336</v>
      </c>
      <c r="I895" s="15">
        <f t="shared" si="196"/>
        <v>227.61258135593232</v>
      </c>
      <c r="J895" s="15">
        <f t="shared" si="197"/>
        <v>11.362874576271192</v>
      </c>
      <c r="K895" s="17">
        <f t="shared" si="201"/>
        <v>11523.919132209199</v>
      </c>
      <c r="L895" s="15">
        <f t="shared" si="198"/>
        <v>16.334132203389839</v>
      </c>
      <c r="M895" s="17">
        <f t="shared" si="199"/>
        <v>826.98951650799245</v>
      </c>
      <c r="N895" s="36">
        <f t="shared" si="189"/>
        <v>11.478459198055475</v>
      </c>
      <c r="O895" s="18"/>
      <c r="P895" s="19">
        <f t="shared" si="190"/>
        <v>15.190706986565088</v>
      </c>
      <c r="Q895" s="19"/>
      <c r="R895" s="38">
        <f t="shared" si="191"/>
        <v>9.0694070146548095E-2</v>
      </c>
      <c r="S895" s="16">
        <f t="shared" si="200"/>
        <v>1.0027993179999177</v>
      </c>
      <c r="T895" s="16">
        <f t="shared" si="202"/>
        <v>13.555209296165343</v>
      </c>
      <c r="U895" s="22">
        <f t="shared" si="192"/>
        <v>0.11665822430314465</v>
      </c>
      <c r="V895" s="22">
        <f t="shared" si="193"/>
        <v>-1.7630636352335194E-2</v>
      </c>
      <c r="W895" s="22">
        <f t="shared" si="194"/>
        <v>0.13428886065547985</v>
      </c>
      <c r="Z895" s="37"/>
      <c r="AA895" s="37"/>
    </row>
    <row r="896" spans="1:27">
      <c r="A896" s="61">
        <f t="shared" si="195"/>
        <v>16437</v>
      </c>
      <c r="B896" s="13">
        <v>1944.12</v>
      </c>
      <c r="C896" s="14">
        <v>13.1</v>
      </c>
      <c r="D896" s="15">
        <v>0.64</v>
      </c>
      <c r="E896" s="14">
        <v>0.93</v>
      </c>
      <c r="F896" s="14">
        <v>17.8</v>
      </c>
      <c r="G896" s="15">
        <f t="shared" si="203"/>
        <v>1944.9583333332662</v>
      </c>
      <c r="H896" s="16">
        <f>H885*1/12+H897*11/12</f>
        <v>2.3791666666666664</v>
      </c>
      <c r="I896" s="15">
        <f t="shared" si="196"/>
        <v>231.27718820224729</v>
      </c>
      <c r="J896" s="15">
        <f t="shared" si="197"/>
        <v>11.299038202247196</v>
      </c>
      <c r="K896" s="17">
        <f t="shared" si="201"/>
        <v>11757.128559861489</v>
      </c>
      <c r="L896" s="15">
        <f t="shared" si="198"/>
        <v>16.418914887640454</v>
      </c>
      <c r="M896" s="17">
        <f t="shared" si="199"/>
        <v>834.66637867718953</v>
      </c>
      <c r="N896" s="36">
        <f t="shared" si="189"/>
        <v>11.638683593355127</v>
      </c>
      <c r="O896" s="18"/>
      <c r="P896" s="19">
        <f t="shared" si="190"/>
        <v>15.414205958668202</v>
      </c>
      <c r="Q896" s="19"/>
      <c r="R896" s="38">
        <f t="shared" si="191"/>
        <v>9.0930041266258227E-2</v>
      </c>
      <c r="S896" s="16">
        <f t="shared" si="200"/>
        <v>1.0027920348922679</v>
      </c>
      <c r="T896" s="16">
        <f t="shared" si="202"/>
        <v>13.516788600251195</v>
      </c>
      <c r="U896" s="22">
        <f t="shared" si="192"/>
        <v>0.1202489311081969</v>
      </c>
      <c r="V896" s="22">
        <f t="shared" si="193"/>
        <v>-1.7039856902801853E-2</v>
      </c>
      <c r="W896" s="22">
        <f t="shared" si="194"/>
        <v>0.13728878801099875</v>
      </c>
      <c r="Z896" s="37"/>
      <c r="AA896" s="37"/>
    </row>
    <row r="897" spans="1:27">
      <c r="A897" s="61">
        <f t="shared" si="195"/>
        <v>16468</v>
      </c>
      <c r="B897" s="13">
        <v>1945.01</v>
      </c>
      <c r="C897" s="14">
        <v>13.49</v>
      </c>
      <c r="D897" s="15">
        <v>0.64333300000000004</v>
      </c>
      <c r="E897" s="14">
        <v>0.94</v>
      </c>
      <c r="F897" s="14">
        <v>17.8</v>
      </c>
      <c r="G897" s="15">
        <f t="shared" si="203"/>
        <v>1945.0416666665994</v>
      </c>
      <c r="H897" s="16">
        <v>2.37</v>
      </c>
      <c r="I897" s="15">
        <f t="shared" si="196"/>
        <v>238.16253960674166</v>
      </c>
      <c r="J897" s="15">
        <f t="shared" si="197"/>
        <v>11.357881474634837</v>
      </c>
      <c r="K897" s="17">
        <f t="shared" si="201"/>
        <v>12155.265394772132</v>
      </c>
      <c r="L897" s="15">
        <f t="shared" si="198"/>
        <v>16.595462359550567</v>
      </c>
      <c r="M897" s="17">
        <f t="shared" si="199"/>
        <v>846.99403047337319</v>
      </c>
      <c r="N897" s="36">
        <f t="shared" ref="N897:N960" si="204">I897/AVERAGE(L777:L896)</f>
        <v>11.96046343980699</v>
      </c>
      <c r="O897" s="18"/>
      <c r="P897" s="19">
        <f t="shared" ref="P897:P960" si="205">K897/AVERAGE(M777:M896)</f>
        <v>15.850197374836547</v>
      </c>
      <c r="Q897" s="19"/>
      <c r="R897" s="38">
        <f t="shared" ref="R897:R960" si="206">1/N897-(H897/100-(((F897/F777)^(1/10))-1))</f>
        <v>8.7187088829362769E-2</v>
      </c>
      <c r="S897" s="16">
        <f t="shared" si="200"/>
        <v>1.0033004196151964</v>
      </c>
      <c r="T897" s="16">
        <f t="shared" si="202"/>
        <v>13.554527945654504</v>
      </c>
      <c r="U897" s="22">
        <f t="shared" si="192"/>
        <v>0.11892404974264359</v>
      </c>
      <c r="V897" s="22">
        <f t="shared" si="193"/>
        <v>-1.7968072465690543E-2</v>
      </c>
      <c r="W897" s="22">
        <f t="shared" si="194"/>
        <v>0.13689212220833413</v>
      </c>
      <c r="Z897" s="37"/>
      <c r="AA897" s="37"/>
    </row>
    <row r="898" spans="1:27">
      <c r="A898" s="61">
        <f t="shared" si="195"/>
        <v>16496</v>
      </c>
      <c r="B898" s="13">
        <v>1945.02</v>
      </c>
      <c r="C898" s="14">
        <v>13.94</v>
      </c>
      <c r="D898" s="15">
        <v>0.64666699999999999</v>
      </c>
      <c r="E898" s="14">
        <v>0.95</v>
      </c>
      <c r="F898" s="14">
        <v>17.8</v>
      </c>
      <c r="G898" s="15">
        <f t="shared" si="203"/>
        <v>1945.1249999999327</v>
      </c>
      <c r="H898" s="16">
        <f>H897*11/12+H909*1/12</f>
        <v>2.355</v>
      </c>
      <c r="I898" s="15">
        <f t="shared" si="196"/>
        <v>246.10717584269673</v>
      </c>
      <c r="J898" s="15">
        <f t="shared" si="197"/>
        <v>11.416742401769667</v>
      </c>
      <c r="K898" s="17">
        <f t="shared" si="201"/>
        <v>12609.298271834219</v>
      </c>
      <c r="L898" s="15">
        <f t="shared" si="198"/>
        <v>16.772009831460679</v>
      </c>
      <c r="M898" s="17">
        <f t="shared" si="199"/>
        <v>859.31372727708072</v>
      </c>
      <c r="N898" s="36">
        <f t="shared" si="204"/>
        <v>12.341753548186309</v>
      </c>
      <c r="O898" s="18"/>
      <c r="P898" s="19">
        <f t="shared" si="205"/>
        <v>16.360841623342548</v>
      </c>
      <c r="Q898" s="19"/>
      <c r="R898" s="38">
        <f t="shared" si="206"/>
        <v>8.4001739041967449E-2</v>
      </c>
      <c r="S898" s="16">
        <f t="shared" si="200"/>
        <v>1.0032888739842185</v>
      </c>
      <c r="T898" s="16">
        <f t="shared" si="202"/>
        <v>13.599263575561071</v>
      </c>
      <c r="U898" s="22">
        <f t="shared" ref="U898:U961" si="207">(($K1018/$K898)^(1/10)-1)</f>
        <v>0.11889279398052466</v>
      </c>
      <c r="V898" s="22">
        <f t="shared" ref="V898:V961" si="208">(($T1018/$T898)^(1/10)-1)</f>
        <v>-1.8420267805878576E-2</v>
      </c>
      <c r="W898" s="22">
        <f t="shared" ref="W898:W961" si="209">U898-V898</f>
        <v>0.13731306178640323</v>
      </c>
      <c r="Z898" s="37"/>
      <c r="AA898" s="37"/>
    </row>
    <row r="899" spans="1:27">
      <c r="A899" s="61">
        <f t="shared" si="195"/>
        <v>16527</v>
      </c>
      <c r="B899" s="13">
        <v>1945.03</v>
      </c>
      <c r="C899" s="14">
        <v>13.93</v>
      </c>
      <c r="D899" s="15">
        <v>0.65</v>
      </c>
      <c r="E899" s="14">
        <v>0.96</v>
      </c>
      <c r="F899" s="14">
        <v>17.8</v>
      </c>
      <c r="G899" s="15">
        <f t="shared" si="203"/>
        <v>1945.208333333266</v>
      </c>
      <c r="H899" s="16">
        <f>H897*10/12+H909*2/12</f>
        <v>2.3400000000000003</v>
      </c>
      <c r="I899" s="15">
        <f t="shared" si="196"/>
        <v>245.93062837078659</v>
      </c>
      <c r="J899" s="15">
        <f t="shared" si="197"/>
        <v>11.475585674157307</v>
      </c>
      <c r="K899" s="17">
        <f t="shared" si="201"/>
        <v>12649.248822312888</v>
      </c>
      <c r="L899" s="15">
        <f t="shared" si="198"/>
        <v>16.948557303370794</v>
      </c>
      <c r="M899" s="17">
        <f t="shared" si="199"/>
        <v>871.73574080548269</v>
      </c>
      <c r="N899" s="36">
        <f t="shared" si="204"/>
        <v>12.323310311389321</v>
      </c>
      <c r="O899" s="18"/>
      <c r="P899" s="19">
        <f t="shared" si="205"/>
        <v>16.339009379818247</v>
      </c>
      <c r="Q899" s="19"/>
      <c r="R899" s="38">
        <f t="shared" si="206"/>
        <v>8.4273003320711914E-2</v>
      </c>
      <c r="S899" s="16">
        <f t="shared" si="200"/>
        <v>1.0032773292954764</v>
      </c>
      <c r="T899" s="16">
        <f t="shared" si="202"/>
        <v>13.643989839739264</v>
      </c>
      <c r="U899" s="22">
        <f t="shared" si="207"/>
        <v>0.11805149893227984</v>
      </c>
      <c r="V899" s="22">
        <f t="shared" si="208"/>
        <v>-1.8781929656038088E-2</v>
      </c>
      <c r="W899" s="22">
        <f t="shared" si="209"/>
        <v>0.13683342858831793</v>
      </c>
      <c r="Z899" s="37"/>
      <c r="AA899" s="37"/>
    </row>
    <row r="900" spans="1:27">
      <c r="A900" s="61">
        <f t="shared" si="195"/>
        <v>16557</v>
      </c>
      <c r="B900" s="13">
        <v>1945.04</v>
      </c>
      <c r="C900" s="14">
        <v>14.28</v>
      </c>
      <c r="D900" s="15">
        <v>0.65</v>
      </c>
      <c r="E900" s="14">
        <v>0.973333</v>
      </c>
      <c r="F900" s="14">
        <v>17.8</v>
      </c>
      <c r="G900" s="15">
        <f t="shared" si="203"/>
        <v>1945.2916666665992</v>
      </c>
      <c r="H900" s="16">
        <f>H897*9/12+H909*3/12</f>
        <v>2.3250000000000002</v>
      </c>
      <c r="I900" s="15">
        <f t="shared" si="196"/>
        <v>252.10978988764055</v>
      </c>
      <c r="J900" s="15">
        <f t="shared" si="197"/>
        <v>11.475585674157307</v>
      </c>
      <c r="K900" s="17">
        <f t="shared" si="201"/>
        <v>13016.25562291242</v>
      </c>
      <c r="L900" s="15">
        <f t="shared" si="198"/>
        <v>17.183948047668544</v>
      </c>
      <c r="M900" s="17">
        <f t="shared" si="199"/>
        <v>887.19545757816616</v>
      </c>
      <c r="N900" s="36">
        <f t="shared" si="204"/>
        <v>12.631867236563071</v>
      </c>
      <c r="O900" s="18"/>
      <c r="P900" s="19">
        <f t="shared" si="205"/>
        <v>16.745879992645985</v>
      </c>
      <c r="Q900" s="19"/>
      <c r="R900" s="38">
        <f t="shared" si="206"/>
        <v>8.1694539553084131E-2</v>
      </c>
      <c r="S900" s="16">
        <f t="shared" si="200"/>
        <v>1.0032657855500335</v>
      </c>
      <c r="T900" s="16">
        <f t="shared" si="202"/>
        <v>13.688705687348225</v>
      </c>
      <c r="U900" s="22">
        <f t="shared" si="207"/>
        <v>0.11903370356202614</v>
      </c>
      <c r="V900" s="22">
        <f t="shared" si="208"/>
        <v>-1.9479875900787147E-2</v>
      </c>
      <c r="W900" s="22">
        <f t="shared" si="209"/>
        <v>0.13851357946281329</v>
      </c>
      <c r="Z900" s="37"/>
      <c r="AA900" s="37"/>
    </row>
    <row r="901" spans="1:27">
      <c r="A901" s="61">
        <f t="shared" si="195"/>
        <v>16588</v>
      </c>
      <c r="B901" s="13">
        <v>1945.05</v>
      </c>
      <c r="C901" s="14">
        <v>14.82</v>
      </c>
      <c r="D901" s="15">
        <v>0.65</v>
      </c>
      <c r="E901" s="14">
        <v>0.98666699999999996</v>
      </c>
      <c r="F901" s="14">
        <v>17.899999999999999</v>
      </c>
      <c r="G901" s="15">
        <f t="shared" si="203"/>
        <v>1945.3749999999325</v>
      </c>
      <c r="H901" s="16">
        <f>H897*8/12+H909*4/12</f>
        <v>2.31</v>
      </c>
      <c r="I901" s="15">
        <f t="shared" si="196"/>
        <v>260.18165865921799</v>
      </c>
      <c r="J901" s="15">
        <f t="shared" si="197"/>
        <v>11.411476256983246</v>
      </c>
      <c r="K901" s="17">
        <f t="shared" si="201"/>
        <v>13482.097898761522</v>
      </c>
      <c r="L901" s="15">
        <f t="shared" si="198"/>
        <v>17.322041606229057</v>
      </c>
      <c r="M901" s="17">
        <f t="shared" si="199"/>
        <v>897.59386555177684</v>
      </c>
      <c r="N901" s="36">
        <f t="shared" si="204"/>
        <v>13.036560628785347</v>
      </c>
      <c r="O901" s="18"/>
      <c r="P901" s="19">
        <f t="shared" si="205"/>
        <v>17.276370053124374</v>
      </c>
      <c r="Q901" s="19"/>
      <c r="R901" s="38">
        <f t="shared" si="206"/>
        <v>7.9961857196301667E-2</v>
      </c>
      <c r="S901" s="16">
        <f t="shared" si="200"/>
        <v>1.003254242748955</v>
      </c>
      <c r="T901" s="16">
        <f t="shared" si="202"/>
        <v>13.656687103325989</v>
      </c>
      <c r="U901" s="22">
        <f t="shared" si="207"/>
        <v>0.11501869231649731</v>
      </c>
      <c r="V901" s="22">
        <f t="shared" si="208"/>
        <v>-1.9110564638683436E-2</v>
      </c>
      <c r="W901" s="22">
        <f t="shared" si="209"/>
        <v>0.13412925695518074</v>
      </c>
      <c r="Z901" s="37"/>
      <c r="AA901" s="37"/>
    </row>
    <row r="902" spans="1:27">
      <c r="A902" s="61">
        <f t="shared" si="195"/>
        <v>16618</v>
      </c>
      <c r="B902" s="13">
        <v>1945.06</v>
      </c>
      <c r="C902" s="14">
        <v>15.09</v>
      </c>
      <c r="D902" s="15">
        <v>0.65</v>
      </c>
      <c r="E902" s="14">
        <v>1</v>
      </c>
      <c r="F902" s="14">
        <v>18.100000000000001</v>
      </c>
      <c r="G902" s="15">
        <f t="shared" si="203"/>
        <v>1945.4583333332657</v>
      </c>
      <c r="H902" s="16">
        <f>H897*7/12+H909*5/12</f>
        <v>2.2949999999999999</v>
      </c>
      <c r="I902" s="15">
        <f t="shared" si="196"/>
        <v>261.99449751381223</v>
      </c>
      <c r="J902" s="15">
        <f t="shared" si="197"/>
        <v>11.285382596685086</v>
      </c>
      <c r="K902" s="17">
        <f t="shared" si="201"/>
        <v>13624.767795324298</v>
      </c>
      <c r="L902" s="15">
        <f t="shared" si="198"/>
        <v>17.36212707182321</v>
      </c>
      <c r="M902" s="17">
        <f t="shared" si="199"/>
        <v>902.90045031970169</v>
      </c>
      <c r="N902" s="36">
        <f t="shared" si="204"/>
        <v>13.130223361406044</v>
      </c>
      <c r="O902" s="18"/>
      <c r="P902" s="19">
        <f t="shared" si="205"/>
        <v>17.391992046675064</v>
      </c>
      <c r="Q902" s="19"/>
      <c r="R902" s="38">
        <f t="shared" si="206"/>
        <v>8.1453259365824357E-2</v>
      </c>
      <c r="S902" s="16">
        <f t="shared" si="200"/>
        <v>1.0032427008933069</v>
      </c>
      <c r="T902" s="16">
        <f t="shared" si="202"/>
        <v>13.549735584623786</v>
      </c>
      <c r="U902" s="22">
        <f t="shared" si="207"/>
        <v>0.12050882105555938</v>
      </c>
      <c r="V902" s="22">
        <f t="shared" si="208"/>
        <v>-1.8283285328311805E-2</v>
      </c>
      <c r="W902" s="22">
        <f t="shared" si="209"/>
        <v>0.13879210638387118</v>
      </c>
      <c r="Z902" s="37"/>
      <c r="AA902" s="37"/>
    </row>
    <row r="903" spans="1:27">
      <c r="A903" s="61">
        <f t="shared" si="195"/>
        <v>16649</v>
      </c>
      <c r="B903" s="13">
        <v>1945.07</v>
      </c>
      <c r="C903" s="14">
        <v>14.78</v>
      </c>
      <c r="D903" s="15">
        <v>0.65333300000000005</v>
      </c>
      <c r="E903" s="14">
        <v>0.99666699999999997</v>
      </c>
      <c r="F903" s="14">
        <v>18.100000000000001</v>
      </c>
      <c r="G903" s="15">
        <f t="shared" si="203"/>
        <v>1945.541666666599</v>
      </c>
      <c r="H903" s="16">
        <f>H897*6/12+H909*6/12</f>
        <v>2.2800000000000002</v>
      </c>
      <c r="I903" s="15">
        <f t="shared" si="196"/>
        <v>256.61223812154702</v>
      </c>
      <c r="J903" s="15">
        <f t="shared" si="197"/>
        <v>11.343250566215474</v>
      </c>
      <c r="K903" s="17">
        <f t="shared" si="201"/>
        <v>13394.026544050917</v>
      </c>
      <c r="L903" s="15">
        <f t="shared" si="198"/>
        <v>17.304259102292821</v>
      </c>
      <c r="M903" s="17">
        <f t="shared" si="199"/>
        <v>903.20597114882241</v>
      </c>
      <c r="N903" s="36">
        <f t="shared" si="204"/>
        <v>12.867028443009152</v>
      </c>
      <c r="O903" s="18"/>
      <c r="P903" s="19">
        <f t="shared" si="205"/>
        <v>17.035325856511687</v>
      </c>
      <c r="Q903" s="19"/>
      <c r="R903" s="38">
        <f t="shared" si="206"/>
        <v>8.3161114697241759E-2</v>
      </c>
      <c r="S903" s="16">
        <f t="shared" si="200"/>
        <v>1.0032311599841568</v>
      </c>
      <c r="T903" s="16">
        <f t="shared" si="202"/>
        <v>13.593673324308117</v>
      </c>
      <c r="U903" s="22">
        <f t="shared" si="207"/>
        <v>0.13030373955782659</v>
      </c>
      <c r="V903" s="22">
        <f t="shared" si="208"/>
        <v>-1.9756951347773999E-2</v>
      </c>
      <c r="W903" s="22">
        <f t="shared" si="209"/>
        <v>0.15006069090560059</v>
      </c>
      <c r="Z903" s="37"/>
      <c r="AA903" s="37"/>
    </row>
    <row r="904" spans="1:27">
      <c r="A904" s="61">
        <f t="shared" si="195"/>
        <v>16680</v>
      </c>
      <c r="B904" s="13">
        <v>1945.08</v>
      </c>
      <c r="C904" s="14">
        <v>14.83</v>
      </c>
      <c r="D904" s="15">
        <v>0.656667</v>
      </c>
      <c r="E904" s="14">
        <v>0.99333300000000002</v>
      </c>
      <c r="F904" s="14">
        <v>18.100000000000001</v>
      </c>
      <c r="G904" s="15">
        <f t="shared" si="203"/>
        <v>1945.6249999999322</v>
      </c>
      <c r="H904" s="16">
        <f>H897*5/12+H909*7/12</f>
        <v>2.2650000000000001</v>
      </c>
      <c r="I904" s="15">
        <f t="shared" si="196"/>
        <v>257.48034447513817</v>
      </c>
      <c r="J904" s="15">
        <f t="shared" si="197"/>
        <v>11.401135897872932</v>
      </c>
      <c r="K904" s="17">
        <f t="shared" si="201"/>
        <v>13488.928614162742</v>
      </c>
      <c r="L904" s="15">
        <f t="shared" si="198"/>
        <v>17.246373770635365</v>
      </c>
      <c r="M904" s="17">
        <f t="shared" si="199"/>
        <v>903.50626615590841</v>
      </c>
      <c r="N904" s="36">
        <f t="shared" si="204"/>
        <v>12.915378562256732</v>
      </c>
      <c r="O904" s="18"/>
      <c r="P904" s="19">
        <f t="shared" si="205"/>
        <v>17.092121054476245</v>
      </c>
      <c r="Q904" s="19"/>
      <c r="R904" s="38">
        <f t="shared" si="206"/>
        <v>8.3020168859708296E-2</v>
      </c>
      <c r="S904" s="16">
        <f t="shared" si="200"/>
        <v>1.0032196200225736</v>
      </c>
      <c r="T904" s="16">
        <f t="shared" si="202"/>
        <v>13.63759665759132</v>
      </c>
      <c r="U904" s="22">
        <f t="shared" si="207"/>
        <v>0.12917112846314427</v>
      </c>
      <c r="V904" s="22">
        <f t="shared" si="208"/>
        <v>-2.042546051841776E-2</v>
      </c>
      <c r="W904" s="22">
        <f t="shared" si="209"/>
        <v>0.14959658898156203</v>
      </c>
      <c r="Z904" s="37"/>
      <c r="AA904" s="37"/>
    </row>
    <row r="905" spans="1:27">
      <c r="A905" s="61">
        <f t="shared" ref="A905:A968" si="210">EOMONTH(DATE(LEFT(B905,4),RIGHT(B905,2),1),0)</f>
        <v>16710</v>
      </c>
      <c r="B905" s="13">
        <v>1945.09</v>
      </c>
      <c r="C905" s="14">
        <v>15.84</v>
      </c>
      <c r="D905" s="15">
        <v>0.66</v>
      </c>
      <c r="E905" s="14">
        <v>0.99</v>
      </c>
      <c r="F905" s="14">
        <v>18.100000000000001</v>
      </c>
      <c r="G905" s="15">
        <f t="shared" si="203"/>
        <v>1945.7083333332655</v>
      </c>
      <c r="H905" s="16">
        <f>H897*4/12+H909*8/12</f>
        <v>2.25</v>
      </c>
      <c r="I905" s="15">
        <f t="shared" ref="I905:I968" si="211">C905*$F$1852/F905</f>
        <v>275.01609281767963</v>
      </c>
      <c r="J905" s="15">
        <f t="shared" ref="J905:J968" si="212">D905*$F$1852/F905</f>
        <v>11.45900386740332</v>
      </c>
      <c r="K905" s="17">
        <f t="shared" si="201"/>
        <v>14457.621060156225</v>
      </c>
      <c r="L905" s="15">
        <f t="shared" ref="L905:L968" si="213">E905*$F$1852/F905</f>
        <v>17.188505801104977</v>
      </c>
      <c r="M905" s="17">
        <f t="shared" ref="M905:M968" si="214">L905*(K905/I905)</f>
        <v>903.60131625976408</v>
      </c>
      <c r="N905" s="36">
        <f t="shared" si="204"/>
        <v>13.798264951719776</v>
      </c>
      <c r="O905" s="18"/>
      <c r="P905" s="19">
        <f t="shared" si="205"/>
        <v>18.249640785494702</v>
      </c>
      <c r="Q905" s="19"/>
      <c r="R905" s="38">
        <f t="shared" si="206"/>
        <v>7.8215972662880717E-2</v>
      </c>
      <c r="S905" s="16">
        <f t="shared" ref="S905:S968" si="215">((H905/H906+H905/1200+((1+H906/1200)^(-119))*(1-H905/H906)))</f>
        <v>1.0032080810096271</v>
      </c>
      <c r="T905" s="16">
        <f t="shared" si="202"/>
        <v>13.681504536849884</v>
      </c>
      <c r="U905" s="22">
        <f t="shared" si="207"/>
        <v>0.12623850408630588</v>
      </c>
      <c r="V905" s="22">
        <f t="shared" si="208"/>
        <v>-2.0862929445683243E-2</v>
      </c>
      <c r="W905" s="22">
        <f t="shared" si="209"/>
        <v>0.14710143353198912</v>
      </c>
      <c r="Z905" s="37"/>
      <c r="AA905" s="37"/>
    </row>
    <row r="906" spans="1:27">
      <c r="A906" s="61">
        <f t="shared" si="210"/>
        <v>16437</v>
      </c>
      <c r="B906" s="13">
        <v>1945.1</v>
      </c>
      <c r="C906" s="14">
        <v>16.5</v>
      </c>
      <c r="D906" s="15">
        <v>0.66</v>
      </c>
      <c r="E906" s="14">
        <v>0.98</v>
      </c>
      <c r="F906" s="14">
        <v>18.100000000000001</v>
      </c>
      <c r="G906" s="15">
        <f t="shared" si="203"/>
        <v>1945.7916666665988</v>
      </c>
      <c r="H906" s="16">
        <f>H897*3/12+H909*9/12</f>
        <v>2.2350000000000003</v>
      </c>
      <c r="I906" s="15">
        <f t="shared" si="211"/>
        <v>286.47509668508297</v>
      </c>
      <c r="J906" s="15">
        <f t="shared" si="212"/>
        <v>11.45900386740332</v>
      </c>
      <c r="K906" s="17">
        <f t="shared" ref="K906:K969" si="216">K905*((I906+(J906/12))/I905)</f>
        <v>15110.22201078828</v>
      </c>
      <c r="L906" s="15">
        <f t="shared" si="213"/>
        <v>17.014884530386745</v>
      </c>
      <c r="M906" s="17">
        <f t="shared" si="214"/>
        <v>897.4556103377281</v>
      </c>
      <c r="N906" s="36">
        <f t="shared" si="204"/>
        <v>14.374662675391335</v>
      </c>
      <c r="O906" s="18"/>
      <c r="P906" s="19">
        <f t="shared" si="205"/>
        <v>18.998880544708747</v>
      </c>
      <c r="Q906" s="19"/>
      <c r="R906" s="38">
        <f t="shared" si="206"/>
        <v>7.5459942517966644E-2</v>
      </c>
      <c r="S906" s="16">
        <f t="shared" si="215"/>
        <v>1.0031965429463889</v>
      </c>
      <c r="T906" s="16">
        <f t="shared" ref="T906:T969" si="217">T905*S905*F905/F906</f>
        <v>13.72539591173768</v>
      </c>
      <c r="U906" s="22">
        <f t="shared" si="207"/>
        <v>0.11586461050631303</v>
      </c>
      <c r="V906" s="22">
        <f t="shared" si="208"/>
        <v>-2.0179675671544772E-2</v>
      </c>
      <c r="W906" s="22">
        <f t="shared" si="209"/>
        <v>0.1360442861778578</v>
      </c>
      <c r="Z906" s="37"/>
      <c r="AA906" s="37"/>
    </row>
    <row r="907" spans="1:27">
      <c r="A907" s="61">
        <f t="shared" si="210"/>
        <v>16771</v>
      </c>
      <c r="B907" s="13">
        <v>1945.11</v>
      </c>
      <c r="C907" s="14">
        <v>17.04</v>
      </c>
      <c r="D907" s="15">
        <v>0.66</v>
      </c>
      <c r="E907" s="14">
        <v>0.97</v>
      </c>
      <c r="F907" s="14">
        <v>18.100000000000001</v>
      </c>
      <c r="G907" s="15">
        <f t="shared" ref="G907:G970" si="218">G906+1/12</f>
        <v>1945.874999999932</v>
      </c>
      <c r="H907" s="16">
        <f>H897*2/12+H909*10/12</f>
        <v>2.2199999999999998</v>
      </c>
      <c r="I907" s="15">
        <f t="shared" si="211"/>
        <v>295.85064530386745</v>
      </c>
      <c r="J907" s="15">
        <f t="shared" si="212"/>
        <v>11.45900386740332</v>
      </c>
      <c r="K907" s="17">
        <f t="shared" si="216"/>
        <v>15655.105774207614</v>
      </c>
      <c r="L907" s="15">
        <f t="shared" si="213"/>
        <v>16.841263259668512</v>
      </c>
      <c r="M907" s="17">
        <f t="shared" si="214"/>
        <v>891.16505874303914</v>
      </c>
      <c r="N907" s="36">
        <f t="shared" si="204"/>
        <v>14.847702661876781</v>
      </c>
      <c r="O907" s="18"/>
      <c r="P907" s="19">
        <f t="shared" si="205"/>
        <v>19.608975958272882</v>
      </c>
      <c r="Q907" s="19"/>
      <c r="R907" s="38">
        <f t="shared" si="206"/>
        <v>7.264603473680932E-2</v>
      </c>
      <c r="S907" s="16">
        <f t="shared" si="215"/>
        <v>1.0031850058339318</v>
      </c>
      <c r="T907" s="16">
        <f t="shared" si="217"/>
        <v>13.769269729225741</v>
      </c>
      <c r="U907" s="22">
        <f t="shared" si="207"/>
        <v>0.11953774780963711</v>
      </c>
      <c r="V907" s="22">
        <f t="shared" si="208"/>
        <v>-2.0341719918070877E-2</v>
      </c>
      <c r="W907" s="22">
        <f t="shared" si="209"/>
        <v>0.13987946772770798</v>
      </c>
      <c r="Z907" s="37"/>
      <c r="AA907" s="37"/>
    </row>
    <row r="908" spans="1:27">
      <c r="A908" s="61">
        <f t="shared" si="210"/>
        <v>16802</v>
      </c>
      <c r="B908" s="13">
        <v>1945.12</v>
      </c>
      <c r="C908" s="14">
        <v>17.329999999999998</v>
      </c>
      <c r="D908" s="15">
        <v>0.66</v>
      </c>
      <c r="E908" s="14">
        <v>0.96</v>
      </c>
      <c r="F908" s="14">
        <v>18.2</v>
      </c>
      <c r="G908" s="15">
        <f t="shared" si="218"/>
        <v>1945.9583333332653</v>
      </c>
      <c r="H908" s="16">
        <f>H897*1/12+H909*11/12</f>
        <v>2.2050000000000001</v>
      </c>
      <c r="I908" s="15">
        <f t="shared" si="211"/>
        <v>299.23244423076932</v>
      </c>
      <c r="J908" s="15">
        <f t="shared" si="212"/>
        <v>11.396042307692314</v>
      </c>
      <c r="K908" s="17">
        <f t="shared" si="216"/>
        <v>15884.307935146937</v>
      </c>
      <c r="L908" s="15">
        <f t="shared" si="213"/>
        <v>16.576061538461545</v>
      </c>
      <c r="M908" s="17">
        <f t="shared" si="214"/>
        <v>879.91550015816847</v>
      </c>
      <c r="N908" s="36">
        <f t="shared" si="204"/>
        <v>15.02034747473996</v>
      </c>
      <c r="O908" s="18"/>
      <c r="P908" s="19">
        <f t="shared" si="205"/>
        <v>19.821351248851332</v>
      </c>
      <c r="Q908" s="19"/>
      <c r="R908" s="38">
        <f t="shared" si="206"/>
        <v>7.2588174698029445E-2</v>
      </c>
      <c r="S908" s="16">
        <f t="shared" si="215"/>
        <v>1.0031734696733301</v>
      </c>
      <c r="T908" s="16">
        <f t="shared" si="217"/>
        <v>13.737228642798117</v>
      </c>
      <c r="U908" s="22">
        <f t="shared" si="207"/>
        <v>0.11970545428265988</v>
      </c>
      <c r="V908" s="22">
        <f t="shared" si="208"/>
        <v>-2.0101999645483981E-2</v>
      </c>
      <c r="W908" s="22">
        <f t="shared" si="209"/>
        <v>0.13980745392814387</v>
      </c>
      <c r="Z908" s="37"/>
      <c r="AA908" s="37"/>
    </row>
    <row r="909" spans="1:27">
      <c r="A909" s="61">
        <f t="shared" si="210"/>
        <v>16833</v>
      </c>
      <c r="B909" s="13">
        <v>1946.01</v>
      </c>
      <c r="C909" s="14">
        <v>18.02</v>
      </c>
      <c r="D909" s="15">
        <v>0.66666700000000001</v>
      </c>
      <c r="E909" s="14">
        <v>0.94</v>
      </c>
      <c r="F909" s="14">
        <v>18.2</v>
      </c>
      <c r="G909" s="15">
        <f t="shared" si="218"/>
        <v>1946.0416666665985</v>
      </c>
      <c r="H909" s="16">
        <v>2.19</v>
      </c>
      <c r="I909" s="15">
        <f t="shared" si="211"/>
        <v>311.14648846153858</v>
      </c>
      <c r="J909" s="15">
        <f t="shared" si="212"/>
        <v>11.511159601730775</v>
      </c>
      <c r="K909" s="17">
        <f t="shared" si="216"/>
        <v>16567.668262234922</v>
      </c>
      <c r="L909" s="15">
        <f t="shared" si="213"/>
        <v>16.230726923076929</v>
      </c>
      <c r="M909" s="17">
        <f t="shared" si="214"/>
        <v>864.24018682024564</v>
      </c>
      <c r="N909" s="36">
        <f t="shared" si="204"/>
        <v>15.623163177761667</v>
      </c>
      <c r="O909" s="18"/>
      <c r="P909" s="19">
        <f t="shared" si="205"/>
        <v>20.599482382192527</v>
      </c>
      <c r="Q909" s="19"/>
      <c r="R909" s="38">
        <f t="shared" si="206"/>
        <v>7.0169343254540828E-2</v>
      </c>
      <c r="S909" s="16">
        <f t="shared" si="215"/>
        <v>1.001379783904099</v>
      </c>
      <c r="T909" s="16">
        <f t="shared" si="217"/>
        <v>13.780823321291638</v>
      </c>
      <c r="U909" s="22">
        <f t="shared" si="207"/>
        <v>0.11231388223019345</v>
      </c>
      <c r="V909" s="22">
        <f t="shared" si="208"/>
        <v>-1.9667343910357737E-2</v>
      </c>
      <c r="W909" s="22">
        <f t="shared" si="209"/>
        <v>0.13198122614055119</v>
      </c>
      <c r="Z909" s="37"/>
      <c r="AA909" s="37"/>
    </row>
    <row r="910" spans="1:27">
      <c r="A910" s="61">
        <f t="shared" si="210"/>
        <v>16861</v>
      </c>
      <c r="B910" s="13">
        <v>1946.02</v>
      </c>
      <c r="C910" s="14">
        <v>18.07</v>
      </c>
      <c r="D910" s="15">
        <v>0.67333299999999996</v>
      </c>
      <c r="E910" s="14">
        <v>0.92</v>
      </c>
      <c r="F910" s="14">
        <v>18.100000000000001</v>
      </c>
      <c r="G910" s="15">
        <f t="shared" si="218"/>
        <v>1946.1249999999318</v>
      </c>
      <c r="H910" s="16">
        <f>H909*11/12+H921*1/12</f>
        <v>2.1949999999999998</v>
      </c>
      <c r="I910" s="15">
        <f t="shared" si="211"/>
        <v>313.73363618784543</v>
      </c>
      <c r="J910" s="15">
        <f t="shared" si="212"/>
        <v>11.690493107651937</v>
      </c>
      <c r="K910" s="17">
        <f t="shared" si="216"/>
        <v>16757.300343688628</v>
      </c>
      <c r="L910" s="15">
        <f t="shared" si="213"/>
        <v>15.973156906077355</v>
      </c>
      <c r="M910" s="17">
        <f t="shared" si="214"/>
        <v>853.16637056964794</v>
      </c>
      <c r="N910" s="36">
        <f t="shared" si="204"/>
        <v>15.761666525801909</v>
      </c>
      <c r="O910" s="18"/>
      <c r="P910" s="19">
        <f t="shared" si="205"/>
        <v>20.765541749059217</v>
      </c>
      <c r="Q910" s="19"/>
      <c r="R910" s="38">
        <f t="shared" si="206"/>
        <v>6.8990615793924848E-2</v>
      </c>
      <c r="S910" s="16">
        <f t="shared" si="215"/>
        <v>1.0013840576640278</v>
      </c>
      <c r="T910" s="16">
        <f t="shared" si="217"/>
        <v>13.876080077724845</v>
      </c>
      <c r="U910" s="22">
        <f t="shared" si="207"/>
        <v>0.11210529287571824</v>
      </c>
      <c r="V910" s="22">
        <f t="shared" si="208"/>
        <v>-1.9600706618504771E-2</v>
      </c>
      <c r="W910" s="22">
        <f t="shared" si="209"/>
        <v>0.13170599949422301</v>
      </c>
      <c r="Z910" s="37"/>
      <c r="AA910" s="37"/>
    </row>
    <row r="911" spans="1:27">
      <c r="A911" s="61">
        <f t="shared" si="210"/>
        <v>16892</v>
      </c>
      <c r="B911" s="13">
        <v>1946.03</v>
      </c>
      <c r="C911" s="14">
        <v>17.53</v>
      </c>
      <c r="D911" s="15">
        <v>0.68</v>
      </c>
      <c r="E911" s="14">
        <v>0.9</v>
      </c>
      <c r="F911" s="14">
        <v>18.3</v>
      </c>
      <c r="G911" s="15">
        <f t="shared" si="218"/>
        <v>1946.208333333265</v>
      </c>
      <c r="H911" s="16">
        <f>H909*10/12+H921*2/12</f>
        <v>2.2000000000000002</v>
      </c>
      <c r="I911" s="15">
        <f t="shared" si="211"/>
        <v>301.03176967213125</v>
      </c>
      <c r="J911" s="15">
        <f t="shared" si="212"/>
        <v>11.677216393442627</v>
      </c>
      <c r="K911" s="17">
        <f t="shared" si="216"/>
        <v>16130.837581644662</v>
      </c>
      <c r="L911" s="15">
        <f t="shared" si="213"/>
        <v>15.455139344262301</v>
      </c>
      <c r="M911" s="17">
        <f t="shared" si="214"/>
        <v>828.16621925158006</v>
      </c>
      <c r="N911" s="36">
        <f t="shared" si="204"/>
        <v>15.134873415142534</v>
      </c>
      <c r="O911" s="18"/>
      <c r="P911" s="19">
        <f t="shared" si="205"/>
        <v>19.926591500429527</v>
      </c>
      <c r="Q911" s="19"/>
      <c r="R911" s="38">
        <f t="shared" si="206"/>
        <v>7.3446233699462141E-2</v>
      </c>
      <c r="S911" s="16">
        <f t="shared" si="215"/>
        <v>1.0013883313886893</v>
      </c>
      <c r="T911" s="16">
        <f t="shared" si="217"/>
        <v>13.743424330378462</v>
      </c>
      <c r="U911" s="22">
        <f t="shared" si="207"/>
        <v>0.12415150720568358</v>
      </c>
      <c r="V911" s="22">
        <f t="shared" si="208"/>
        <v>-1.9439962852505488E-2</v>
      </c>
      <c r="W911" s="22">
        <f t="shared" si="209"/>
        <v>0.14359147005818906</v>
      </c>
      <c r="Z911" s="37"/>
      <c r="AA911" s="37"/>
    </row>
    <row r="912" spans="1:27">
      <c r="A912" s="61">
        <f t="shared" si="210"/>
        <v>16922</v>
      </c>
      <c r="B912" s="13">
        <v>1946.04</v>
      </c>
      <c r="C912" s="14">
        <v>18.66</v>
      </c>
      <c r="D912" s="15">
        <v>0.68</v>
      </c>
      <c r="E912" s="14">
        <v>0.88</v>
      </c>
      <c r="F912" s="14">
        <v>18.399999999999999</v>
      </c>
      <c r="G912" s="15">
        <f t="shared" si="218"/>
        <v>1946.2916666665983</v>
      </c>
      <c r="H912" s="16">
        <f>H909*9/12+H921*3/12</f>
        <v>2.2050000000000001</v>
      </c>
      <c r="I912" s="15">
        <f t="shared" si="211"/>
        <v>318.69505271739143</v>
      </c>
      <c r="J912" s="15">
        <f t="shared" si="212"/>
        <v>11.61375326086957</v>
      </c>
      <c r="K912" s="17">
        <f t="shared" si="216"/>
        <v>17129.18795814945</v>
      </c>
      <c r="L912" s="15">
        <f t="shared" si="213"/>
        <v>15.029563043478266</v>
      </c>
      <c r="M912" s="17">
        <f t="shared" si="214"/>
        <v>807.80736351401481</v>
      </c>
      <c r="N912" s="36">
        <f t="shared" si="204"/>
        <v>16.040842386215918</v>
      </c>
      <c r="O912" s="18"/>
      <c r="P912" s="19">
        <f t="shared" si="205"/>
        <v>21.1019169555085</v>
      </c>
      <c r="Q912" s="19"/>
      <c r="R912" s="38">
        <f t="shared" si="206"/>
        <v>7.0225649072409024E-2</v>
      </c>
      <c r="S912" s="16">
        <f t="shared" si="215"/>
        <v>1.001392605078097</v>
      </c>
      <c r="T912" s="16">
        <f t="shared" si="217"/>
        <v>13.687708536254814</v>
      </c>
      <c r="U912" s="22">
        <f t="shared" si="207"/>
        <v>0.11865481251117793</v>
      </c>
      <c r="V912" s="22">
        <f t="shared" si="208"/>
        <v>-2.1009465178734921E-2</v>
      </c>
      <c r="W912" s="22">
        <f t="shared" si="209"/>
        <v>0.13966427768991285</v>
      </c>
      <c r="Z912" s="37"/>
      <c r="AA912" s="37"/>
    </row>
    <row r="913" spans="1:27">
      <c r="A913" s="61">
        <f t="shared" si="210"/>
        <v>16953</v>
      </c>
      <c r="B913" s="13">
        <v>1946.05</v>
      </c>
      <c r="C913" s="14">
        <v>18.7</v>
      </c>
      <c r="D913" s="15">
        <v>0.68</v>
      </c>
      <c r="E913" s="14">
        <v>0.86</v>
      </c>
      <c r="F913" s="14">
        <v>18.5</v>
      </c>
      <c r="G913" s="15">
        <f t="shared" si="218"/>
        <v>1946.3749999999316</v>
      </c>
      <c r="H913" s="16">
        <f>H909*8/12+H921*4/12</f>
        <v>2.21</v>
      </c>
      <c r="I913" s="15">
        <f t="shared" si="211"/>
        <v>317.65184594594604</v>
      </c>
      <c r="J913" s="15">
        <f t="shared" si="212"/>
        <v>11.55097621621622</v>
      </c>
      <c r="K913" s="17">
        <f t="shared" si="216"/>
        <v>17124.854511604797</v>
      </c>
      <c r="L913" s="15">
        <f t="shared" si="213"/>
        <v>14.608587567567573</v>
      </c>
      <c r="M913" s="17">
        <f t="shared" si="214"/>
        <v>787.56015400963247</v>
      </c>
      <c r="N913" s="36">
        <f t="shared" si="204"/>
        <v>16.013723170832176</v>
      </c>
      <c r="O913" s="18"/>
      <c r="P913" s="19">
        <f t="shared" si="205"/>
        <v>21.048307121707552</v>
      </c>
      <c r="Q913" s="19"/>
      <c r="R913" s="38">
        <f t="shared" si="206"/>
        <v>7.083960614331003E-2</v>
      </c>
      <c r="S913" s="16">
        <f t="shared" si="215"/>
        <v>1.001396878732264</v>
      </c>
      <c r="T913" s="16">
        <f t="shared" si="217"/>
        <v>13.632679459433859</v>
      </c>
      <c r="U913" s="22">
        <f t="shared" si="207"/>
        <v>0.11505727393446441</v>
      </c>
      <c r="V913" s="22">
        <f t="shared" si="208"/>
        <v>-1.9805555392884644E-2</v>
      </c>
      <c r="W913" s="22">
        <f t="shared" si="209"/>
        <v>0.13486282932734905</v>
      </c>
      <c r="Z913" s="37"/>
      <c r="AA913" s="37"/>
    </row>
    <row r="914" spans="1:27">
      <c r="A914" s="61">
        <f t="shared" si="210"/>
        <v>16983</v>
      </c>
      <c r="B914" s="13">
        <v>1946.06</v>
      </c>
      <c r="C914" s="14">
        <v>18.579999999999998</v>
      </c>
      <c r="D914" s="15">
        <v>0.68</v>
      </c>
      <c r="E914" s="14">
        <v>0.84</v>
      </c>
      <c r="F914" s="14">
        <v>18.7</v>
      </c>
      <c r="G914" s="15">
        <f t="shared" si="218"/>
        <v>1946.4583333332648</v>
      </c>
      <c r="H914" s="16">
        <f>H909*7/12+H921*5/12</f>
        <v>2.2149999999999999</v>
      </c>
      <c r="I914" s="15">
        <f t="shared" si="211"/>
        <v>312.23789358288781</v>
      </c>
      <c r="J914" s="15">
        <f t="shared" si="212"/>
        <v>11.427436363636369</v>
      </c>
      <c r="K914" s="17">
        <f t="shared" si="216"/>
        <v>16884.322677476954</v>
      </c>
      <c r="L914" s="15">
        <f t="shared" si="213"/>
        <v>14.116244919786102</v>
      </c>
      <c r="M914" s="17">
        <f t="shared" si="214"/>
        <v>763.33859252317768</v>
      </c>
      <c r="N914" s="36">
        <f t="shared" si="204"/>
        <v>15.773186880128742</v>
      </c>
      <c r="O914" s="18"/>
      <c r="P914" s="19">
        <f t="shared" si="205"/>
        <v>20.714507926611414</v>
      </c>
      <c r="Q914" s="19"/>
      <c r="R914" s="38">
        <f t="shared" si="206"/>
        <v>7.210057268285236E-2</v>
      </c>
      <c r="S914" s="16">
        <f t="shared" si="215"/>
        <v>1.0014011523512036</v>
      </c>
      <c r="T914" s="16">
        <f t="shared" si="217"/>
        <v>13.505714930456607</v>
      </c>
      <c r="U914" s="22">
        <f t="shared" si="207"/>
        <v>0.11552385405557741</v>
      </c>
      <c r="V914" s="22">
        <f t="shared" si="208"/>
        <v>-1.8776145435939973E-2</v>
      </c>
      <c r="W914" s="22">
        <f t="shared" si="209"/>
        <v>0.13429999949151739</v>
      </c>
      <c r="Z914" s="37"/>
      <c r="AA914" s="37"/>
    </row>
    <row r="915" spans="1:27">
      <c r="A915" s="61">
        <f t="shared" si="210"/>
        <v>17014</v>
      </c>
      <c r="B915" s="13">
        <v>1946.07</v>
      </c>
      <c r="C915" s="14">
        <v>18.05</v>
      </c>
      <c r="D915" s="15">
        <v>0.68333299999999997</v>
      </c>
      <c r="E915" s="14">
        <v>0.85666699999999996</v>
      </c>
      <c r="F915" s="14">
        <v>19.8</v>
      </c>
      <c r="G915" s="15">
        <f t="shared" si="218"/>
        <v>1946.5416666665981</v>
      </c>
      <c r="H915" s="16">
        <f>H909*6/12+H921*6/12</f>
        <v>2.2199999999999998</v>
      </c>
      <c r="I915" s="15">
        <f t="shared" si="211"/>
        <v>286.47948106060619</v>
      </c>
      <c r="J915" s="15">
        <f t="shared" si="212"/>
        <v>10.84547829537879</v>
      </c>
      <c r="K915" s="17">
        <f t="shared" si="216"/>
        <v>15540.304293686089</v>
      </c>
      <c r="L915" s="15">
        <f t="shared" si="213"/>
        <v>13.596538371287885</v>
      </c>
      <c r="M915" s="17">
        <f t="shared" si="214"/>
        <v>737.55489519995456</v>
      </c>
      <c r="N915" s="36">
        <f t="shared" si="204"/>
        <v>14.508136111909073</v>
      </c>
      <c r="O915" s="18"/>
      <c r="P915" s="19">
        <f t="shared" si="205"/>
        <v>19.038974040498388</v>
      </c>
      <c r="Q915" s="19"/>
      <c r="R915" s="38">
        <f t="shared" si="206"/>
        <v>8.273944558974862E-2</v>
      </c>
      <c r="S915" s="16">
        <f t="shared" si="215"/>
        <v>1.0014054259349292</v>
      </c>
      <c r="T915" s="16">
        <f t="shared" si="217"/>
        <v>12.773269689425762</v>
      </c>
      <c r="U915" s="22">
        <f t="shared" si="207"/>
        <v>0.13029463379336059</v>
      </c>
      <c r="V915" s="22">
        <f t="shared" si="208"/>
        <v>-1.4692430260692557E-2</v>
      </c>
      <c r="W915" s="22">
        <f t="shared" si="209"/>
        <v>0.14498706405405315</v>
      </c>
      <c r="Z915" s="37"/>
      <c r="AA915" s="37"/>
    </row>
    <row r="916" spans="1:27">
      <c r="A916" s="61">
        <f t="shared" si="210"/>
        <v>17045</v>
      </c>
      <c r="B916" s="13">
        <v>1946.08</v>
      </c>
      <c r="C916" s="14">
        <v>17.7</v>
      </c>
      <c r="D916" s="15">
        <v>0.68666700000000003</v>
      </c>
      <c r="E916" s="14">
        <v>0.87333300000000003</v>
      </c>
      <c r="F916" s="14">
        <v>20.2</v>
      </c>
      <c r="G916" s="15">
        <f t="shared" si="218"/>
        <v>1946.6249999999313</v>
      </c>
      <c r="H916" s="16">
        <f>H909*5/12+H921*7/12</f>
        <v>2.2250000000000001</v>
      </c>
      <c r="I916" s="15">
        <f t="shared" si="211"/>
        <v>275.36161633663374</v>
      </c>
      <c r="J916" s="15">
        <f t="shared" si="212"/>
        <v>10.682583898589114</v>
      </c>
      <c r="K916" s="17">
        <f t="shared" si="216"/>
        <v>14985.49742485708</v>
      </c>
      <c r="L916" s="15">
        <f t="shared" si="213"/>
        <v>13.58657550735149</v>
      </c>
      <c r="M916" s="17">
        <f t="shared" si="214"/>
        <v>739.39714251653731</v>
      </c>
      <c r="N916" s="36">
        <f t="shared" si="204"/>
        <v>13.984939309942764</v>
      </c>
      <c r="O916" s="18"/>
      <c r="P916" s="19">
        <f t="shared" si="205"/>
        <v>18.340641021743654</v>
      </c>
      <c r="Q916" s="19"/>
      <c r="R916" s="38">
        <f t="shared" si="206"/>
        <v>8.6598381477112213E-2</v>
      </c>
      <c r="S916" s="16">
        <f t="shared" si="215"/>
        <v>1.001409699483454</v>
      </c>
      <c r="T916" s="16">
        <f t="shared" si="217"/>
        <v>12.537930057605857</v>
      </c>
      <c r="U916" s="22">
        <f t="shared" si="207"/>
        <v>0.13450510441925756</v>
      </c>
      <c r="V916" s="22">
        <f t="shared" si="208"/>
        <v>-1.4085609851683834E-2</v>
      </c>
      <c r="W916" s="22">
        <f t="shared" si="209"/>
        <v>0.14859071427094139</v>
      </c>
      <c r="Z916" s="37"/>
      <c r="AA916" s="37"/>
    </row>
    <row r="917" spans="1:27">
      <c r="A917" s="61">
        <f t="shared" si="210"/>
        <v>17075</v>
      </c>
      <c r="B917" s="13">
        <v>1946.09</v>
      </c>
      <c r="C917" s="14">
        <v>15.09</v>
      </c>
      <c r="D917" s="15">
        <v>0.69</v>
      </c>
      <c r="E917" s="14">
        <v>0.89</v>
      </c>
      <c r="F917" s="14">
        <v>20.399999999999999</v>
      </c>
      <c r="G917" s="15">
        <f t="shared" si="218"/>
        <v>1946.7083333332646</v>
      </c>
      <c r="H917" s="16">
        <f>H909*4/12+H921*8/12</f>
        <v>2.23</v>
      </c>
      <c r="I917" s="15">
        <f t="shared" si="211"/>
        <v>232.45590220588247</v>
      </c>
      <c r="J917" s="15">
        <f t="shared" si="212"/>
        <v>10.629196323529417</v>
      </c>
      <c r="K917" s="17">
        <f t="shared" si="216"/>
        <v>12698.723300401734</v>
      </c>
      <c r="L917" s="15">
        <f t="shared" si="213"/>
        <v>13.710122794117654</v>
      </c>
      <c r="M917" s="17">
        <f t="shared" si="214"/>
        <v>748.96379969234886</v>
      </c>
      <c r="N917" s="36">
        <f t="shared" si="204"/>
        <v>11.841267540149639</v>
      </c>
      <c r="O917" s="18"/>
      <c r="P917" s="19">
        <f t="shared" si="205"/>
        <v>15.527660854694732</v>
      </c>
      <c r="Q917" s="19"/>
      <c r="R917" s="38">
        <f t="shared" si="206"/>
        <v>0.10051583018992162</v>
      </c>
      <c r="S917" s="16">
        <f t="shared" si="215"/>
        <v>1.001413972996791</v>
      </c>
      <c r="T917" s="16">
        <f t="shared" si="217"/>
        <v>12.432510606708787</v>
      </c>
      <c r="U917" s="22">
        <f t="shared" si="207"/>
        <v>0.1494158449999099</v>
      </c>
      <c r="V917" s="22">
        <f t="shared" si="208"/>
        <v>-1.375494556952217E-2</v>
      </c>
      <c r="W917" s="22">
        <f t="shared" si="209"/>
        <v>0.16317079056943207</v>
      </c>
      <c r="Z917" s="37"/>
      <c r="AA917" s="37"/>
    </row>
    <row r="918" spans="1:27">
      <c r="A918" s="61">
        <f t="shared" si="210"/>
        <v>16802</v>
      </c>
      <c r="B918" s="13">
        <v>1946.1</v>
      </c>
      <c r="C918" s="14">
        <v>14.75</v>
      </c>
      <c r="D918" s="15">
        <v>0.69666700000000004</v>
      </c>
      <c r="E918" s="14">
        <v>0.94666700000000004</v>
      </c>
      <c r="F918" s="14">
        <v>20.8</v>
      </c>
      <c r="G918" s="15">
        <f t="shared" si="218"/>
        <v>1946.7916666665978</v>
      </c>
      <c r="H918" s="16">
        <f>H909*3/12+H921*9/12</f>
        <v>2.2349999999999999</v>
      </c>
      <c r="I918" s="15">
        <f t="shared" si="211"/>
        <v>222.84874399038472</v>
      </c>
      <c r="J918" s="15">
        <f t="shared" si="212"/>
        <v>10.525516334206735</v>
      </c>
      <c r="K918" s="17">
        <f t="shared" si="216"/>
        <v>12221.814528158828</v>
      </c>
      <c r="L918" s="15">
        <f t="shared" si="213"/>
        <v>14.302613689975967</v>
      </c>
      <c r="M918" s="17">
        <f t="shared" si="214"/>
        <v>784.40599958837504</v>
      </c>
      <c r="N918" s="36">
        <f t="shared" si="204"/>
        <v>11.387602961765054</v>
      </c>
      <c r="O918" s="18"/>
      <c r="P918" s="19">
        <f t="shared" si="205"/>
        <v>14.931866479299616</v>
      </c>
      <c r="Q918" s="19"/>
      <c r="R918" s="38">
        <f t="shared" si="206"/>
        <v>0.10584847069030605</v>
      </c>
      <c r="S918" s="16">
        <f t="shared" si="215"/>
        <v>1.0014182464749537</v>
      </c>
      <c r="T918" s="16">
        <f t="shared" si="217"/>
        <v>12.210665036354586</v>
      </c>
      <c r="U918" s="22">
        <f t="shared" si="207"/>
        <v>0.15229233427166844</v>
      </c>
      <c r="V918" s="22">
        <f t="shared" si="208"/>
        <v>-1.1727866860472336E-2</v>
      </c>
      <c r="W918" s="22">
        <f t="shared" si="209"/>
        <v>0.16402020113214077</v>
      </c>
      <c r="Z918" s="37"/>
      <c r="AA918" s="37"/>
    </row>
    <row r="919" spans="1:27">
      <c r="A919" s="61">
        <f t="shared" si="210"/>
        <v>17136</v>
      </c>
      <c r="B919" s="13">
        <v>1946.11</v>
      </c>
      <c r="C919" s="14">
        <v>14.69</v>
      </c>
      <c r="D919" s="15">
        <v>0.70333299999999999</v>
      </c>
      <c r="E919" s="14">
        <v>1.0033300000000001</v>
      </c>
      <c r="F919" s="14">
        <v>21.3</v>
      </c>
      <c r="G919" s="15">
        <f t="shared" si="218"/>
        <v>1946.8749999999311</v>
      </c>
      <c r="H919" s="16">
        <f>H909*2/12+H921*10/12</f>
        <v>2.2400000000000002</v>
      </c>
      <c r="I919" s="15">
        <f t="shared" si="211"/>
        <v>216.73232887323948</v>
      </c>
      <c r="J919" s="15">
        <f t="shared" si="212"/>
        <v>10.376786866126764</v>
      </c>
      <c r="K919" s="17">
        <f t="shared" si="216"/>
        <v>11933.793635826243</v>
      </c>
      <c r="L919" s="15">
        <f t="shared" si="213"/>
        <v>14.802862323239442</v>
      </c>
      <c r="M919" s="17">
        <f t="shared" si="214"/>
        <v>815.08054245293033</v>
      </c>
      <c r="N919" s="36">
        <f t="shared" si="204"/>
        <v>11.110043656743297</v>
      </c>
      <c r="O919" s="18"/>
      <c r="P919" s="19">
        <f t="shared" si="205"/>
        <v>14.56552716195187</v>
      </c>
      <c r="Q919" s="19"/>
      <c r="R919" s="38">
        <f t="shared" si="206"/>
        <v>0.11046659850288854</v>
      </c>
      <c r="S919" s="16">
        <f t="shared" si="215"/>
        <v>1.0014225199179554</v>
      </c>
      <c r="T919" s="16">
        <f t="shared" si="217"/>
        <v>11.940940919961696</v>
      </c>
      <c r="U919" s="22">
        <f t="shared" si="207"/>
        <v>0.15421106523337236</v>
      </c>
      <c r="V919" s="22">
        <f t="shared" si="208"/>
        <v>-1.0490420533101008E-2</v>
      </c>
      <c r="W919" s="22">
        <f t="shared" si="209"/>
        <v>0.16470148576647337</v>
      </c>
      <c r="Z919" s="37"/>
      <c r="AA919" s="37"/>
    </row>
    <row r="920" spans="1:27">
      <c r="A920" s="61">
        <f t="shared" si="210"/>
        <v>17167</v>
      </c>
      <c r="B920" s="13">
        <v>1946.12</v>
      </c>
      <c r="C920" s="14">
        <v>15.13</v>
      </c>
      <c r="D920" s="15">
        <v>0.71</v>
      </c>
      <c r="E920" s="14">
        <v>1.06</v>
      </c>
      <c r="F920" s="14">
        <v>21.5</v>
      </c>
      <c r="G920" s="15">
        <f t="shared" si="218"/>
        <v>1946.9583333332644</v>
      </c>
      <c r="H920" s="16">
        <f>H909*1/12+H921*11/12</f>
        <v>2.2450000000000001</v>
      </c>
      <c r="I920" s="15">
        <f t="shared" si="211"/>
        <v>221.14746906976751</v>
      </c>
      <c r="J920" s="15">
        <f t="shared" si="212"/>
        <v>10.37770674418605</v>
      </c>
      <c r="K920" s="17">
        <f t="shared" si="216"/>
        <v>12224.520096422619</v>
      </c>
      <c r="L920" s="15">
        <f t="shared" si="213"/>
        <v>15.493477674418612</v>
      </c>
      <c r="M920" s="17">
        <f t="shared" si="214"/>
        <v>856.4435758233958</v>
      </c>
      <c r="N920" s="36">
        <f t="shared" si="204"/>
        <v>11.372779425862706</v>
      </c>
      <c r="O920" s="18"/>
      <c r="P920" s="19">
        <f t="shared" si="205"/>
        <v>14.904166173962999</v>
      </c>
      <c r="Q920" s="19"/>
      <c r="R920" s="38">
        <f t="shared" si="206"/>
        <v>0.10931230061839764</v>
      </c>
      <c r="S920" s="16">
        <f t="shared" si="215"/>
        <v>1.001426793325809</v>
      </c>
      <c r="T920" s="16">
        <f t="shared" si="217"/>
        <v>11.846690614666359</v>
      </c>
      <c r="U920" s="22">
        <f t="shared" si="207"/>
        <v>0.15307690453346434</v>
      </c>
      <c r="V920" s="22">
        <f t="shared" si="208"/>
        <v>-1.0603714905176864E-2</v>
      </c>
      <c r="W920" s="22">
        <f t="shared" si="209"/>
        <v>0.16368061943864121</v>
      </c>
      <c r="Z920" s="37"/>
      <c r="AA920" s="37"/>
    </row>
    <row r="921" spans="1:27">
      <c r="A921" s="61">
        <f t="shared" si="210"/>
        <v>17198</v>
      </c>
      <c r="B921" s="13">
        <v>1947.01</v>
      </c>
      <c r="C921" s="14">
        <v>15.21</v>
      </c>
      <c r="D921" s="15">
        <v>0.71333299999999999</v>
      </c>
      <c r="E921" s="14">
        <v>1.1299999999999999</v>
      </c>
      <c r="F921" s="14">
        <v>21.5</v>
      </c>
      <c r="G921" s="15">
        <f t="shared" si="218"/>
        <v>1947.0416666665976</v>
      </c>
      <c r="H921" s="16">
        <v>2.25</v>
      </c>
      <c r="I921" s="15">
        <f t="shared" si="211"/>
        <v>222.31678813953496</v>
      </c>
      <c r="J921" s="15">
        <f t="shared" si="212"/>
        <v>10.426423499930237</v>
      </c>
      <c r="K921" s="17">
        <f t="shared" si="216"/>
        <v>12337.186393440175</v>
      </c>
      <c r="L921" s="15">
        <f t="shared" si="213"/>
        <v>16.516631860465122</v>
      </c>
      <c r="M921" s="17">
        <f t="shared" si="214"/>
        <v>916.56940332593024</v>
      </c>
      <c r="N921" s="36">
        <f t="shared" si="204"/>
        <v>11.469296334735581</v>
      </c>
      <c r="O921" s="18"/>
      <c r="P921" s="19">
        <f t="shared" si="205"/>
        <v>15.022197025934354</v>
      </c>
      <c r="Q921" s="19"/>
      <c r="R921" s="38">
        <f t="shared" si="206"/>
        <v>0.10777967416384965</v>
      </c>
      <c r="S921" s="16">
        <f t="shared" si="215"/>
        <v>1.0004699429526016</v>
      </c>
      <c r="T921" s="16">
        <f t="shared" si="217"/>
        <v>11.863593393768289</v>
      </c>
      <c r="U921" s="22">
        <f t="shared" si="207"/>
        <v>0.14985485961229661</v>
      </c>
      <c r="V921" s="22">
        <f t="shared" si="208"/>
        <v>-9.379095770818302E-3</v>
      </c>
      <c r="W921" s="22">
        <f t="shared" si="209"/>
        <v>0.15923395538311491</v>
      </c>
      <c r="Z921" s="37"/>
      <c r="AA921" s="37"/>
    </row>
    <row r="922" spans="1:27">
      <c r="A922" s="61">
        <f t="shared" si="210"/>
        <v>17226</v>
      </c>
      <c r="B922" s="13">
        <v>1947.02</v>
      </c>
      <c r="C922" s="14">
        <v>15.8</v>
      </c>
      <c r="D922" s="15">
        <v>0.71666700000000005</v>
      </c>
      <c r="E922" s="14">
        <v>1.2</v>
      </c>
      <c r="F922" s="14">
        <v>21.5</v>
      </c>
      <c r="G922" s="15">
        <f t="shared" si="218"/>
        <v>1947.1249999999309</v>
      </c>
      <c r="H922" s="16">
        <f>H921*11/12+H933*1/12</f>
        <v>2.2658333333333331</v>
      </c>
      <c r="I922" s="15">
        <f t="shared" si="211"/>
        <v>230.9405162790699</v>
      </c>
      <c r="J922" s="15">
        <f t="shared" si="212"/>
        <v>10.475154872162795</v>
      </c>
      <c r="K922" s="17">
        <f t="shared" si="216"/>
        <v>12864.191291679186</v>
      </c>
      <c r="L922" s="15">
        <f t="shared" si="213"/>
        <v>17.539786046511633</v>
      </c>
      <c r="M922" s="17">
        <f t="shared" si="214"/>
        <v>977.02718670981142</v>
      </c>
      <c r="N922" s="36">
        <f t="shared" si="204"/>
        <v>11.949565314209437</v>
      </c>
      <c r="O922" s="18"/>
      <c r="P922" s="19">
        <f t="shared" si="205"/>
        <v>15.637228584439022</v>
      </c>
      <c r="Q922" s="19"/>
      <c r="R922" s="38">
        <f t="shared" si="206"/>
        <v>0.10411708620482771</v>
      </c>
      <c r="S922" s="16">
        <f t="shared" si="215"/>
        <v>1.000484205925781</v>
      </c>
      <c r="T922" s="16">
        <f t="shared" si="217"/>
        <v>11.86916860587622</v>
      </c>
      <c r="U922" s="22">
        <f t="shared" si="207"/>
        <v>0.13998222708408714</v>
      </c>
      <c r="V922" s="22">
        <f t="shared" si="208"/>
        <v>-8.5038771317570427E-3</v>
      </c>
      <c r="W922" s="22">
        <f t="shared" si="209"/>
        <v>0.14848610421584418</v>
      </c>
      <c r="Z922" s="37"/>
      <c r="AA922" s="37"/>
    </row>
    <row r="923" spans="1:27">
      <c r="A923" s="61">
        <f t="shared" si="210"/>
        <v>17257</v>
      </c>
      <c r="B923" s="13">
        <v>1947.03</v>
      </c>
      <c r="C923" s="14">
        <v>15.16</v>
      </c>
      <c r="D923" s="15">
        <v>0.72</v>
      </c>
      <c r="E923" s="14">
        <v>1.27</v>
      </c>
      <c r="F923" s="14">
        <v>21.9</v>
      </c>
      <c r="G923" s="15">
        <f t="shared" si="218"/>
        <v>1947.2083333332641</v>
      </c>
      <c r="H923" s="16">
        <f>H921*10/12+H933*2/12</f>
        <v>2.2816666666666667</v>
      </c>
      <c r="I923" s="15">
        <f t="shared" si="211"/>
        <v>217.53873150684942</v>
      </c>
      <c r="J923" s="15">
        <f t="shared" si="212"/>
        <v>10.331654794520553</v>
      </c>
      <c r="K923" s="17">
        <f t="shared" si="216"/>
        <v>12165.624288700596</v>
      </c>
      <c r="L923" s="15">
        <f t="shared" si="213"/>
        <v>18.223891095890419</v>
      </c>
      <c r="M923" s="17">
        <f t="shared" si="214"/>
        <v>1019.1519028133085</v>
      </c>
      <c r="N923" s="36">
        <f t="shared" si="204"/>
        <v>11.287903096501282</v>
      </c>
      <c r="O923" s="18"/>
      <c r="P923" s="19">
        <f t="shared" si="205"/>
        <v>14.757502576039059</v>
      </c>
      <c r="Q923" s="19"/>
      <c r="R923" s="38">
        <f t="shared" si="206"/>
        <v>0.1100504200164461</v>
      </c>
      <c r="S923" s="16">
        <f t="shared" si="215"/>
        <v>1.0004984677859259</v>
      </c>
      <c r="T923" s="16">
        <f t="shared" si="217"/>
        <v>11.658022289701348</v>
      </c>
      <c r="U923" s="22">
        <f t="shared" si="207"/>
        <v>0.14779481696047303</v>
      </c>
      <c r="V923" s="22">
        <f t="shared" si="208"/>
        <v>-7.3886359870464213E-3</v>
      </c>
      <c r="W923" s="22">
        <f t="shared" si="209"/>
        <v>0.15518345294751945</v>
      </c>
      <c r="Z923" s="37"/>
      <c r="AA923" s="37"/>
    </row>
    <row r="924" spans="1:27">
      <c r="A924" s="61">
        <f t="shared" si="210"/>
        <v>17287</v>
      </c>
      <c r="B924" s="13">
        <v>1947.04</v>
      </c>
      <c r="C924" s="14">
        <v>14.6</v>
      </c>
      <c r="D924" s="15">
        <v>0.73333300000000001</v>
      </c>
      <c r="E924" s="14">
        <v>1.32667</v>
      </c>
      <c r="F924" s="14">
        <v>21.9</v>
      </c>
      <c r="G924" s="15">
        <f t="shared" si="218"/>
        <v>1947.2916666665974</v>
      </c>
      <c r="H924" s="16">
        <f>H921*9/12+H933*3/12</f>
        <v>2.2974999999999999</v>
      </c>
      <c r="I924" s="15">
        <f t="shared" si="211"/>
        <v>209.5030000000001</v>
      </c>
      <c r="J924" s="15">
        <f t="shared" si="212"/>
        <v>10.522976951986307</v>
      </c>
      <c r="K924" s="17">
        <f t="shared" si="216"/>
        <v>11765.275006249176</v>
      </c>
      <c r="L924" s="15">
        <f t="shared" si="213"/>
        <v>19.037078425342475</v>
      </c>
      <c r="M924" s="17">
        <f t="shared" si="214"/>
        <v>1069.0847529137393</v>
      </c>
      <c r="N924" s="36">
        <f t="shared" si="204"/>
        <v>10.900825126392672</v>
      </c>
      <c r="O924" s="18"/>
      <c r="P924" s="19">
        <f t="shared" si="205"/>
        <v>14.239032702754558</v>
      </c>
      <c r="Q924" s="19"/>
      <c r="R924" s="38">
        <f t="shared" si="206"/>
        <v>0.11230527663572899</v>
      </c>
      <c r="S924" s="16">
        <f t="shared" si="215"/>
        <v>1.0005127285343618</v>
      </c>
      <c r="T924" s="16">
        <f t="shared" si="217"/>
        <v>11.663833438260371</v>
      </c>
      <c r="U924" s="22">
        <f t="shared" si="207"/>
        <v>0.15423680902181958</v>
      </c>
      <c r="V924" s="22">
        <f t="shared" si="208"/>
        <v>-8.0946634267811124E-3</v>
      </c>
      <c r="W924" s="22">
        <f t="shared" si="209"/>
        <v>0.16233147244860069</v>
      </c>
      <c r="Z924" s="37"/>
      <c r="AA924" s="37"/>
    </row>
    <row r="925" spans="1:27">
      <c r="A925" s="61">
        <f t="shared" si="210"/>
        <v>17318</v>
      </c>
      <c r="B925" s="13">
        <v>1947.05</v>
      </c>
      <c r="C925" s="14">
        <v>14.34</v>
      </c>
      <c r="D925" s="15">
        <v>0.74666699999999997</v>
      </c>
      <c r="E925" s="14">
        <v>1.3833299999999999</v>
      </c>
      <c r="F925" s="14">
        <v>21.9</v>
      </c>
      <c r="G925" s="15">
        <f t="shared" si="218"/>
        <v>1947.3749999999307</v>
      </c>
      <c r="H925" s="16">
        <f>H921*8/12+H933*4/12</f>
        <v>2.3133333333333335</v>
      </c>
      <c r="I925" s="15">
        <f t="shared" si="211"/>
        <v>205.77212465753433</v>
      </c>
      <c r="J925" s="15">
        <f t="shared" si="212"/>
        <v>10.714313458972608</v>
      </c>
      <c r="K925" s="17">
        <f t="shared" si="216"/>
        <v>11605.897635093886</v>
      </c>
      <c r="L925" s="15">
        <f t="shared" si="213"/>
        <v>19.85012225958905</v>
      </c>
      <c r="M925" s="17">
        <f t="shared" si="214"/>
        <v>1119.580639857352</v>
      </c>
      <c r="N925" s="36">
        <f t="shared" si="204"/>
        <v>10.733674273688536</v>
      </c>
      <c r="O925" s="18"/>
      <c r="P925" s="19">
        <f t="shared" si="205"/>
        <v>14.008519289638585</v>
      </c>
      <c r="Q925" s="19"/>
      <c r="R925" s="38">
        <f t="shared" si="206"/>
        <v>0.1128485529039903</v>
      </c>
      <c r="S925" s="16">
        <f t="shared" si="215"/>
        <v>1.0005269881724117</v>
      </c>
      <c r="T925" s="16">
        <f t="shared" si="217"/>
        <v>11.66981381848421</v>
      </c>
      <c r="U925" s="22">
        <f t="shared" si="207"/>
        <v>0.16011769024362033</v>
      </c>
      <c r="V925" s="22">
        <f t="shared" si="208"/>
        <v>-9.2060478064108775E-3</v>
      </c>
      <c r="W925" s="22">
        <f t="shared" si="209"/>
        <v>0.1693237380500312</v>
      </c>
      <c r="Z925" s="37"/>
      <c r="AA925" s="37"/>
    </row>
    <row r="926" spans="1:27">
      <c r="A926" s="61">
        <f t="shared" si="210"/>
        <v>17348</v>
      </c>
      <c r="B926" s="13">
        <v>1947.06</v>
      </c>
      <c r="C926" s="14">
        <v>14.84</v>
      </c>
      <c r="D926" s="15">
        <v>0.76</v>
      </c>
      <c r="E926" s="14">
        <v>1.44</v>
      </c>
      <c r="F926" s="14">
        <v>22</v>
      </c>
      <c r="G926" s="15">
        <f t="shared" si="218"/>
        <v>1947.4583333332639</v>
      </c>
      <c r="H926" s="16">
        <f>H921*7/12+H933*5/12</f>
        <v>2.3291666666666666</v>
      </c>
      <c r="I926" s="15">
        <f t="shared" si="211"/>
        <v>211.97894454545465</v>
      </c>
      <c r="J926" s="15">
        <f t="shared" si="212"/>
        <v>10.856064545454551</v>
      </c>
      <c r="K926" s="17">
        <f t="shared" si="216"/>
        <v>12006.997869389021</v>
      </c>
      <c r="L926" s="15">
        <f t="shared" si="213"/>
        <v>20.569385454545461</v>
      </c>
      <c r="M926" s="17">
        <f t="shared" si="214"/>
        <v>1165.0995237142984</v>
      </c>
      <c r="N926" s="36">
        <f t="shared" si="204"/>
        <v>11.082715855052095</v>
      </c>
      <c r="O926" s="18"/>
      <c r="P926" s="19">
        <f t="shared" si="205"/>
        <v>14.448343003675779</v>
      </c>
      <c r="Q926" s="19"/>
      <c r="R926" s="38">
        <f t="shared" si="206"/>
        <v>0.11023126451262737</v>
      </c>
      <c r="S926" s="16">
        <f t="shared" si="215"/>
        <v>1.0005412467013974</v>
      </c>
      <c r="T926" s="16">
        <f t="shared" si="217"/>
        <v>11.622891110193793</v>
      </c>
      <c r="U926" s="22">
        <f t="shared" si="207"/>
        <v>0.15800958832575618</v>
      </c>
      <c r="V926" s="22">
        <f t="shared" si="208"/>
        <v>-1.0506235998028357E-2</v>
      </c>
      <c r="W926" s="22">
        <f t="shared" si="209"/>
        <v>0.16851582432378454</v>
      </c>
      <c r="Z926" s="37"/>
      <c r="AA926" s="37"/>
    </row>
    <row r="927" spans="1:27">
      <c r="A927" s="61">
        <f t="shared" si="210"/>
        <v>17379</v>
      </c>
      <c r="B927" s="13">
        <v>1947.07</v>
      </c>
      <c r="C927" s="14">
        <v>15.77</v>
      </c>
      <c r="D927" s="15">
        <v>0.77</v>
      </c>
      <c r="E927" s="14">
        <v>1.4766699999999999</v>
      </c>
      <c r="F927" s="14">
        <v>22.2</v>
      </c>
      <c r="G927" s="15">
        <f t="shared" si="218"/>
        <v>1947.5416666665972</v>
      </c>
      <c r="H927" s="16">
        <f>H921*6/12+H933*6/12</f>
        <v>2.3449999999999998</v>
      </c>
      <c r="I927" s="15">
        <f t="shared" si="211"/>
        <v>223.23393986486494</v>
      </c>
      <c r="J927" s="15">
        <f t="shared" si="212"/>
        <v>10.899818243243248</v>
      </c>
      <c r="K927" s="17">
        <f t="shared" si="216"/>
        <v>12695.957235936414</v>
      </c>
      <c r="L927" s="15">
        <f t="shared" si="213"/>
        <v>20.903161825000009</v>
      </c>
      <c r="M927" s="17">
        <f t="shared" si="214"/>
        <v>1188.8230292701473</v>
      </c>
      <c r="N927" s="36">
        <f t="shared" si="204"/>
        <v>11.696446553354363</v>
      </c>
      <c r="O927" s="18"/>
      <c r="P927" s="19">
        <f t="shared" si="205"/>
        <v>15.226610589449006</v>
      </c>
      <c r="Q927" s="19"/>
      <c r="R927" s="38">
        <f t="shared" si="206"/>
        <v>0.10556057364060728</v>
      </c>
      <c r="S927" s="16">
        <f t="shared" si="215"/>
        <v>1.0005555041226388</v>
      </c>
      <c r="T927" s="16">
        <f t="shared" si="217"/>
        <v>11.524414556607816</v>
      </c>
      <c r="U927" s="22">
        <f t="shared" si="207"/>
        <v>0.1533967879676883</v>
      </c>
      <c r="V927" s="22">
        <f t="shared" si="208"/>
        <v>-1.1110357703870921E-2</v>
      </c>
      <c r="W927" s="22">
        <f t="shared" si="209"/>
        <v>0.16450714567155922</v>
      </c>
      <c r="Z927" s="37"/>
      <c r="AA927" s="37"/>
    </row>
    <row r="928" spans="1:27">
      <c r="A928" s="61">
        <f t="shared" si="210"/>
        <v>17410</v>
      </c>
      <c r="B928" s="13">
        <v>1947.08</v>
      </c>
      <c r="C928" s="14">
        <v>15.46</v>
      </c>
      <c r="D928" s="15">
        <v>0.78</v>
      </c>
      <c r="E928" s="14">
        <v>1.5133300000000001</v>
      </c>
      <c r="F928" s="14">
        <v>22.5</v>
      </c>
      <c r="G928" s="15">
        <f t="shared" si="218"/>
        <v>1947.6249999999304</v>
      </c>
      <c r="H928" s="16">
        <f>H921*5/12+H933*7/12</f>
        <v>2.3608333333333329</v>
      </c>
      <c r="I928" s="15">
        <f t="shared" si="211"/>
        <v>215.92775866666673</v>
      </c>
      <c r="J928" s="15">
        <f t="shared" si="212"/>
        <v>10.894156000000004</v>
      </c>
      <c r="K928" s="17">
        <f t="shared" si="216"/>
        <v>12332.065500321749</v>
      </c>
      <c r="L928" s="15">
        <f t="shared" si="213"/>
        <v>21.136478332666677</v>
      </c>
      <c r="M928" s="17">
        <f t="shared" si="214"/>
        <v>1207.1464866495417</v>
      </c>
      <c r="N928" s="36">
        <f t="shared" si="204"/>
        <v>11.33747235532983</v>
      </c>
      <c r="O928" s="18"/>
      <c r="P928" s="19">
        <f t="shared" si="205"/>
        <v>14.739100764648146</v>
      </c>
      <c r="Q928" s="19"/>
      <c r="R928" s="38">
        <f t="shared" si="206"/>
        <v>0.1095109223780216</v>
      </c>
      <c r="S928" s="16">
        <f t="shared" si="215"/>
        <v>1.0005697604374542</v>
      </c>
      <c r="T928" s="16">
        <f t="shared" si="217"/>
        <v>11.377072197519608</v>
      </c>
      <c r="U928" s="22">
        <f t="shared" si="207"/>
        <v>0.15059101711368794</v>
      </c>
      <c r="V928" s="22">
        <f t="shared" si="208"/>
        <v>-9.5132666197692561E-3</v>
      </c>
      <c r="W928" s="22">
        <f t="shared" si="209"/>
        <v>0.1601042837334572</v>
      </c>
      <c r="Z928" s="37"/>
      <c r="AA928" s="37"/>
    </row>
    <row r="929" spans="1:27">
      <c r="A929" s="61">
        <f t="shared" si="210"/>
        <v>17440</v>
      </c>
      <c r="B929" s="13">
        <v>1947.09</v>
      </c>
      <c r="C929" s="14">
        <v>15.06</v>
      </c>
      <c r="D929" s="15">
        <v>0.79</v>
      </c>
      <c r="E929" s="14">
        <v>1.55</v>
      </c>
      <c r="F929" s="14">
        <v>23</v>
      </c>
      <c r="G929" s="15">
        <f t="shared" si="218"/>
        <v>1947.7083333332637</v>
      </c>
      <c r="H929" s="16">
        <f>H921*4/12+H933*8/12</f>
        <v>2.3766666666666669</v>
      </c>
      <c r="I929" s="15">
        <f t="shared" si="211"/>
        <v>205.76838130434791</v>
      </c>
      <c r="J929" s="15">
        <f t="shared" si="212"/>
        <v>10.793958913043483</v>
      </c>
      <c r="K929" s="17">
        <f t="shared" si="216"/>
        <v>11803.215216846776</v>
      </c>
      <c r="L929" s="15">
        <f t="shared" si="213"/>
        <v>21.178020652173924</v>
      </c>
      <c r="M929" s="17">
        <f t="shared" si="214"/>
        <v>1214.8063470194227</v>
      </c>
      <c r="N929" s="36">
        <f t="shared" si="204"/>
        <v>10.827463017228832</v>
      </c>
      <c r="O929" s="18"/>
      <c r="P929" s="19">
        <f t="shared" si="205"/>
        <v>14.058032932818946</v>
      </c>
      <c r="Q929" s="19"/>
      <c r="R929" s="38">
        <f t="shared" si="206"/>
        <v>0.11508689211783996</v>
      </c>
      <c r="S929" s="16">
        <f t="shared" si="215"/>
        <v>1.0005840156471602</v>
      </c>
      <c r="T929" s="16">
        <f t="shared" si="217"/>
        <v>11.136085829170252</v>
      </c>
      <c r="U929" s="22">
        <f t="shared" si="207"/>
        <v>0.1512514231354134</v>
      </c>
      <c r="V929" s="22">
        <f t="shared" si="208"/>
        <v>-6.9846505465648301E-3</v>
      </c>
      <c r="W929" s="22">
        <f t="shared" si="209"/>
        <v>0.15823607368197823</v>
      </c>
      <c r="Z929" s="37"/>
      <c r="AA929" s="37"/>
    </row>
    <row r="930" spans="1:27">
      <c r="A930" s="61">
        <f t="shared" si="210"/>
        <v>17167</v>
      </c>
      <c r="B930" s="13">
        <v>1947.1</v>
      </c>
      <c r="C930" s="14">
        <v>15.45</v>
      </c>
      <c r="D930" s="15">
        <v>0.80666700000000002</v>
      </c>
      <c r="E930" s="14">
        <v>1.57</v>
      </c>
      <c r="F930" s="14">
        <v>23</v>
      </c>
      <c r="G930" s="15">
        <f t="shared" si="218"/>
        <v>1947.7916666665969</v>
      </c>
      <c r="H930" s="16">
        <f>H921*3/12+H933*9/12</f>
        <v>2.3925000000000001</v>
      </c>
      <c r="I930" s="15">
        <f t="shared" si="211"/>
        <v>211.09704456521749</v>
      </c>
      <c r="J930" s="15">
        <f t="shared" si="212"/>
        <v>11.021684119630439</v>
      </c>
      <c r="K930" s="17">
        <f t="shared" si="216"/>
        <v>12161.561340265163</v>
      </c>
      <c r="L930" s="15">
        <f t="shared" si="213"/>
        <v>21.451285434782616</v>
      </c>
      <c r="M930" s="17">
        <f t="shared" si="214"/>
        <v>1235.8350358716054</v>
      </c>
      <c r="N930" s="36">
        <f t="shared" si="204"/>
        <v>11.132662042754784</v>
      </c>
      <c r="O930" s="18"/>
      <c r="P930" s="19">
        <f t="shared" si="205"/>
        <v>14.435005794121899</v>
      </c>
      <c r="Q930" s="19"/>
      <c r="R930" s="38">
        <f t="shared" si="206"/>
        <v>0.11239659547338418</v>
      </c>
      <c r="S930" s="16">
        <f t="shared" si="215"/>
        <v>1.0005982697530713</v>
      </c>
      <c r="T930" s="16">
        <f t="shared" si="217"/>
        <v>11.142589477542606</v>
      </c>
      <c r="U930" s="22">
        <f t="shared" si="207"/>
        <v>0.14086084742961336</v>
      </c>
      <c r="V930" s="22">
        <f t="shared" si="208"/>
        <v>-7.1247266461228476E-3</v>
      </c>
      <c r="W930" s="22">
        <f t="shared" si="209"/>
        <v>0.1479855740757362</v>
      </c>
      <c r="Z930" s="37"/>
      <c r="AA930" s="37"/>
    </row>
    <row r="931" spans="1:27">
      <c r="A931" s="61">
        <f t="shared" si="210"/>
        <v>17501</v>
      </c>
      <c r="B931" s="13">
        <v>1947.11</v>
      </c>
      <c r="C931" s="14">
        <v>15.27</v>
      </c>
      <c r="D931" s="15">
        <v>0.82333299999999998</v>
      </c>
      <c r="E931" s="14">
        <v>1.59</v>
      </c>
      <c r="F931" s="14">
        <v>23.1</v>
      </c>
      <c r="G931" s="15">
        <f t="shared" si="218"/>
        <v>1947.8749999999302</v>
      </c>
      <c r="H931" s="16">
        <f>H921*2/12+H933*10/12</f>
        <v>2.4083333333333332</v>
      </c>
      <c r="I931" s="15">
        <f t="shared" si="211"/>
        <v>207.73446818181824</v>
      </c>
      <c r="J931" s="15">
        <f t="shared" si="212"/>
        <v>11.200696980454548</v>
      </c>
      <c r="K931" s="17">
        <f t="shared" si="216"/>
        <v>12021.612995368037</v>
      </c>
      <c r="L931" s="15">
        <f t="shared" si="213"/>
        <v>21.630504545454553</v>
      </c>
      <c r="M931" s="17">
        <f t="shared" si="214"/>
        <v>1251.7593099302674</v>
      </c>
      <c r="N931" s="36">
        <f t="shared" si="204"/>
        <v>10.975407324839068</v>
      </c>
      <c r="O931" s="18"/>
      <c r="P931" s="19">
        <f t="shared" si="205"/>
        <v>14.214670910685852</v>
      </c>
      <c r="Q931" s="19"/>
      <c r="R931" s="38">
        <f t="shared" si="206"/>
        <v>0.11469919212401684</v>
      </c>
      <c r="S931" s="16">
        <f t="shared" si="215"/>
        <v>1.000612522756501</v>
      </c>
      <c r="T931" s="16">
        <f t="shared" si="217"/>
        <v>11.100990575383198</v>
      </c>
      <c r="U931" s="22">
        <f t="shared" si="207"/>
        <v>0.13970904303537357</v>
      </c>
      <c r="V931" s="22">
        <f t="shared" si="208"/>
        <v>-4.7445522646158977E-3</v>
      </c>
      <c r="W931" s="22">
        <f t="shared" si="209"/>
        <v>0.14445359529998947</v>
      </c>
      <c r="Z931" s="37"/>
      <c r="AA931" s="37"/>
    </row>
    <row r="932" spans="1:27">
      <c r="A932" s="61">
        <f t="shared" si="210"/>
        <v>17532</v>
      </c>
      <c r="B932" s="13">
        <v>1947.12</v>
      </c>
      <c r="C932" s="14">
        <v>15.03</v>
      </c>
      <c r="D932" s="15">
        <v>0.84</v>
      </c>
      <c r="E932" s="14">
        <v>1.61</v>
      </c>
      <c r="F932" s="14">
        <v>23.4</v>
      </c>
      <c r="G932" s="15">
        <f t="shared" si="218"/>
        <v>1947.9583333332635</v>
      </c>
      <c r="H932" s="16">
        <f>H921*1/12+H933*11/12</f>
        <v>2.4241666666666668</v>
      </c>
      <c r="I932" s="15">
        <f t="shared" si="211"/>
        <v>201.8480826923078</v>
      </c>
      <c r="J932" s="15">
        <f t="shared" si="212"/>
        <v>11.280930769230773</v>
      </c>
      <c r="K932" s="17">
        <f t="shared" si="216"/>
        <v>11735.369695661358</v>
      </c>
      <c r="L932" s="15">
        <f t="shared" si="213"/>
        <v>21.621783974358987</v>
      </c>
      <c r="M932" s="17">
        <f t="shared" si="214"/>
        <v>1257.0821829683825</v>
      </c>
      <c r="N932" s="36">
        <f t="shared" si="204"/>
        <v>10.680912531969188</v>
      </c>
      <c r="O932" s="18"/>
      <c r="P932" s="19">
        <f t="shared" si="205"/>
        <v>13.820049087776752</v>
      </c>
      <c r="Q932" s="19"/>
      <c r="R932" s="38">
        <f t="shared" si="206"/>
        <v>0.11913197089243802</v>
      </c>
      <c r="S932" s="16">
        <f t="shared" si="215"/>
        <v>1.0006267746587607</v>
      </c>
      <c r="T932" s="16">
        <f t="shared" si="217"/>
        <v>10.965382618259424</v>
      </c>
      <c r="U932" s="22">
        <f t="shared" si="207"/>
        <v>0.14282410813308788</v>
      </c>
      <c r="V932" s="22">
        <f t="shared" si="208"/>
        <v>1.0061381415678028E-3</v>
      </c>
      <c r="W932" s="22">
        <f t="shared" si="209"/>
        <v>0.14181796999152008</v>
      </c>
      <c r="Z932" s="37"/>
      <c r="AA932" s="37"/>
    </row>
    <row r="933" spans="1:27">
      <c r="A933" s="61">
        <f t="shared" si="210"/>
        <v>17563</v>
      </c>
      <c r="B933" s="13">
        <v>1948.01</v>
      </c>
      <c r="C933" s="14">
        <v>14.83</v>
      </c>
      <c r="D933" s="15">
        <v>0.843333</v>
      </c>
      <c r="E933" s="14">
        <v>1.64333</v>
      </c>
      <c r="F933" s="14">
        <v>23.7</v>
      </c>
      <c r="G933" s="15">
        <f t="shared" si="218"/>
        <v>1948.0416666665967</v>
      </c>
      <c r="H933" s="16">
        <v>2.44</v>
      </c>
      <c r="I933" s="15">
        <f t="shared" si="211"/>
        <v>196.64110696202539</v>
      </c>
      <c r="J933" s="15">
        <f t="shared" si="212"/>
        <v>11.182328702468359</v>
      </c>
      <c r="K933" s="17">
        <f t="shared" si="216"/>
        <v>11486.816157738869</v>
      </c>
      <c r="L933" s="15">
        <f t="shared" si="213"/>
        <v>21.790035758860771</v>
      </c>
      <c r="M933" s="17">
        <f t="shared" si="214"/>
        <v>1272.8678082600823</v>
      </c>
      <c r="N933" s="36">
        <f t="shared" si="204"/>
        <v>10.419342657320323</v>
      </c>
      <c r="O933" s="18"/>
      <c r="P933" s="19">
        <f t="shared" si="205"/>
        <v>13.470659208036279</v>
      </c>
      <c r="Q933" s="19"/>
      <c r="R933" s="38">
        <f t="shared" si="206"/>
        <v>0.12413325641961878</v>
      </c>
      <c r="S933" s="16">
        <f t="shared" si="215"/>
        <v>1.0029871827678041</v>
      </c>
      <c r="T933" s="16">
        <f t="shared" si="217"/>
        <v>10.833366132813124</v>
      </c>
      <c r="U933" s="22">
        <f t="shared" si="207"/>
        <v>0.14710585736138859</v>
      </c>
      <c r="V933" s="22">
        <f t="shared" si="208"/>
        <v>2.8021021673600988E-3</v>
      </c>
      <c r="W933" s="22">
        <f t="shared" si="209"/>
        <v>0.14430375519402849</v>
      </c>
      <c r="Z933" s="37"/>
      <c r="AA933" s="37"/>
    </row>
    <row r="934" spans="1:27">
      <c r="A934" s="61">
        <f t="shared" si="210"/>
        <v>17592</v>
      </c>
      <c r="B934" s="13">
        <v>1948.02</v>
      </c>
      <c r="C934" s="14">
        <v>14.1</v>
      </c>
      <c r="D934" s="15">
        <v>0.84666699999999995</v>
      </c>
      <c r="E934" s="14">
        <v>1.6766700000000001</v>
      </c>
      <c r="F934" s="14">
        <v>23.5</v>
      </c>
      <c r="G934" s="15">
        <f t="shared" si="218"/>
        <v>1948.12499999993</v>
      </c>
      <c r="H934" s="16">
        <f>H933*11/12+H945*1/12</f>
        <v>2.4291666666666667</v>
      </c>
      <c r="I934" s="15">
        <f t="shared" si="211"/>
        <v>188.55270000000007</v>
      </c>
      <c r="J934" s="15">
        <f t="shared" si="212"/>
        <v>11.322081478787236</v>
      </c>
      <c r="K934" s="17">
        <f t="shared" si="216"/>
        <v>11069.445873312725</v>
      </c>
      <c r="L934" s="15">
        <f t="shared" si="213"/>
        <v>22.421323085744689</v>
      </c>
      <c r="M934" s="17">
        <f t="shared" si="214"/>
        <v>1316.2984264118613</v>
      </c>
      <c r="N934" s="36">
        <f t="shared" si="204"/>
        <v>9.9997611691441772</v>
      </c>
      <c r="O934" s="18"/>
      <c r="P934" s="19">
        <f t="shared" si="205"/>
        <v>12.922123925363085</v>
      </c>
      <c r="Q934" s="19"/>
      <c r="R934" s="38">
        <f t="shared" si="206"/>
        <v>0.12812050084785864</v>
      </c>
      <c r="S934" s="16">
        <f t="shared" si="215"/>
        <v>1.0029786503038336</v>
      </c>
      <c r="T934" s="16">
        <f t="shared" si="217"/>
        <v>10.958201652995077</v>
      </c>
      <c r="U934" s="22">
        <f t="shared" si="207"/>
        <v>0.15216333251057734</v>
      </c>
      <c r="V934" s="22">
        <f t="shared" si="208"/>
        <v>2.2526158931861495E-3</v>
      </c>
      <c r="W934" s="22">
        <f t="shared" si="209"/>
        <v>0.14991071661739119</v>
      </c>
      <c r="Z934" s="37"/>
      <c r="AA934" s="37"/>
    </row>
    <row r="935" spans="1:27">
      <c r="A935" s="61">
        <f t="shared" si="210"/>
        <v>17623</v>
      </c>
      <c r="B935" s="13">
        <v>1948.03</v>
      </c>
      <c r="C935" s="14">
        <v>14.3</v>
      </c>
      <c r="D935" s="15">
        <v>0.85</v>
      </c>
      <c r="E935" s="14">
        <v>1.71</v>
      </c>
      <c r="F935" s="14">
        <v>23.4</v>
      </c>
      <c r="G935" s="15">
        <f t="shared" si="218"/>
        <v>1948.2083333332632</v>
      </c>
      <c r="H935" s="16">
        <f>H933*10/12+H945*2/12</f>
        <v>2.418333333333333</v>
      </c>
      <c r="I935" s="15">
        <f t="shared" si="211"/>
        <v>192.04441666666676</v>
      </c>
      <c r="J935" s="15">
        <f t="shared" si="212"/>
        <v>11.415227564102567</v>
      </c>
      <c r="K935" s="17">
        <f t="shared" si="216"/>
        <v>11330.282175052109</v>
      </c>
      <c r="L935" s="15">
        <f t="shared" si="213"/>
        <v>22.964751923076932</v>
      </c>
      <c r="M935" s="17">
        <f t="shared" si="214"/>
        <v>1354.87989645728</v>
      </c>
      <c r="N935" s="36">
        <f t="shared" si="204"/>
        <v>10.186680609489668</v>
      </c>
      <c r="O935" s="18"/>
      <c r="P935" s="19">
        <f t="shared" si="205"/>
        <v>13.157348384869669</v>
      </c>
      <c r="Q935" s="19"/>
      <c r="R935" s="38">
        <f t="shared" si="206"/>
        <v>0.12594515689644101</v>
      </c>
      <c r="S935" s="16">
        <f t="shared" si="215"/>
        <v>1.0029701181927324</v>
      </c>
      <c r="T935" s="16">
        <f t="shared" si="217"/>
        <v>11.037811715232422</v>
      </c>
      <c r="U935" s="22">
        <f t="shared" si="207"/>
        <v>0.15142956734815494</v>
      </c>
      <c r="V935" s="22">
        <f t="shared" si="208"/>
        <v>1.6816586411179113E-3</v>
      </c>
      <c r="W935" s="22">
        <f t="shared" si="209"/>
        <v>0.14974790870703703</v>
      </c>
      <c r="Z935" s="37"/>
      <c r="AA935" s="37"/>
    </row>
    <row r="936" spans="1:27">
      <c r="A936" s="61">
        <f t="shared" si="210"/>
        <v>17653</v>
      </c>
      <c r="B936" s="13">
        <v>1948.04</v>
      </c>
      <c r="C936" s="14">
        <v>15.4</v>
      </c>
      <c r="D936" s="15">
        <v>0.85</v>
      </c>
      <c r="E936" s="14">
        <v>1.76</v>
      </c>
      <c r="F936" s="14">
        <v>23.8</v>
      </c>
      <c r="G936" s="15">
        <f t="shared" si="218"/>
        <v>1948.2916666665965</v>
      </c>
      <c r="H936" s="16">
        <f>H933*9/12+H945*3/12</f>
        <v>2.4075000000000002</v>
      </c>
      <c r="I936" s="15">
        <f t="shared" si="211"/>
        <v>203.34114705882359</v>
      </c>
      <c r="J936" s="15">
        <f t="shared" si="212"/>
        <v>11.223375000000003</v>
      </c>
      <c r="K936" s="17">
        <f t="shared" si="216"/>
        <v>12051.9493074776</v>
      </c>
      <c r="L936" s="15">
        <f t="shared" si="213"/>
        <v>23.238988235294123</v>
      </c>
      <c r="M936" s="17">
        <f t="shared" si="214"/>
        <v>1377.3656351402969</v>
      </c>
      <c r="N936" s="36">
        <f t="shared" si="204"/>
        <v>10.779484482024616</v>
      </c>
      <c r="O936" s="18"/>
      <c r="P936" s="19">
        <f t="shared" si="205"/>
        <v>13.912519101434732</v>
      </c>
      <c r="Q936" s="19"/>
      <c r="R936" s="38">
        <f t="shared" si="206"/>
        <v>0.12169500310549992</v>
      </c>
      <c r="S936" s="16">
        <f t="shared" si="215"/>
        <v>1.0029615864347885</v>
      </c>
      <c r="T936" s="16">
        <f t="shared" si="217"/>
        <v>10.88453489505922</v>
      </c>
      <c r="U936" s="22">
        <f t="shared" si="207"/>
        <v>0.14496350236959854</v>
      </c>
      <c r="V936" s="22">
        <f t="shared" si="208"/>
        <v>3.8433284333341255E-3</v>
      </c>
      <c r="W936" s="22">
        <f t="shared" si="209"/>
        <v>0.14112017393626441</v>
      </c>
      <c r="Z936" s="37"/>
      <c r="AA936" s="37"/>
    </row>
    <row r="937" spans="1:27">
      <c r="A937" s="61">
        <f t="shared" si="210"/>
        <v>17684</v>
      </c>
      <c r="B937" s="13">
        <v>1948.05</v>
      </c>
      <c r="C937" s="14">
        <v>16.149999999999999</v>
      </c>
      <c r="D937" s="15">
        <v>0.85</v>
      </c>
      <c r="E937" s="14">
        <v>1.81</v>
      </c>
      <c r="F937" s="14">
        <v>23.9</v>
      </c>
      <c r="G937" s="15">
        <f t="shared" si="218"/>
        <v>1948.3749999999297</v>
      </c>
      <c r="H937" s="16">
        <f>H933*8/12+H945*4/12</f>
        <v>2.3966666666666665</v>
      </c>
      <c r="I937" s="15">
        <f t="shared" si="211"/>
        <v>212.35189016736408</v>
      </c>
      <c r="J937" s="15">
        <f t="shared" si="212"/>
        <v>11.176415271966532</v>
      </c>
      <c r="K937" s="17">
        <f t="shared" si="216"/>
        <v>12641.214294379597</v>
      </c>
      <c r="L937" s="15">
        <f t="shared" si="213"/>
        <v>23.799190167364028</v>
      </c>
      <c r="M937" s="17">
        <f t="shared" si="214"/>
        <v>1416.7552862431626</v>
      </c>
      <c r="N937" s="36">
        <f t="shared" si="204"/>
        <v>11.241032697984437</v>
      </c>
      <c r="O937" s="18"/>
      <c r="P937" s="19">
        <f t="shared" si="205"/>
        <v>14.496634879651312</v>
      </c>
      <c r="Q937" s="19"/>
      <c r="R937" s="38">
        <f t="shared" si="206"/>
        <v>0.11918067168503872</v>
      </c>
      <c r="S937" s="16">
        <f t="shared" si="215"/>
        <v>1.002953055030289</v>
      </c>
      <c r="T937" s="16">
        <f t="shared" si="217"/>
        <v>10.871093522413856</v>
      </c>
      <c r="U937" s="22">
        <f t="shared" si="207"/>
        <v>0.143498739590044</v>
      </c>
      <c r="V937" s="22">
        <f t="shared" si="208"/>
        <v>3.8628767739861125E-3</v>
      </c>
      <c r="W937" s="22">
        <f t="shared" si="209"/>
        <v>0.13963586281605789</v>
      </c>
      <c r="Z937" s="37"/>
      <c r="AA937" s="37"/>
    </row>
    <row r="938" spans="1:27">
      <c r="A938" s="61">
        <f t="shared" si="210"/>
        <v>17714</v>
      </c>
      <c r="B938" s="13">
        <v>1948.06</v>
      </c>
      <c r="C938" s="14">
        <v>16.82</v>
      </c>
      <c r="D938" s="15">
        <v>0.85</v>
      </c>
      <c r="E938" s="14">
        <v>1.86</v>
      </c>
      <c r="F938" s="14">
        <v>24.1</v>
      </c>
      <c r="G938" s="15">
        <f t="shared" si="218"/>
        <v>1948.458333333263</v>
      </c>
      <c r="H938" s="16">
        <f>H933*7/12+H945*5/12</f>
        <v>2.3858333333333333</v>
      </c>
      <c r="I938" s="15">
        <f t="shared" si="211"/>
        <v>219.32616970954362</v>
      </c>
      <c r="J938" s="15">
        <f t="shared" si="212"/>
        <v>11.083664937759339</v>
      </c>
      <c r="K938" s="17">
        <f t="shared" si="216"/>
        <v>13111.373884043189</v>
      </c>
      <c r="L938" s="15">
        <f t="shared" si="213"/>
        <v>24.253666804979261</v>
      </c>
      <c r="M938" s="17">
        <f t="shared" si="214"/>
        <v>1449.8903343828974</v>
      </c>
      <c r="N938" s="36">
        <f t="shared" si="204"/>
        <v>11.583895756523841</v>
      </c>
      <c r="O938" s="18"/>
      <c r="P938" s="19">
        <f t="shared" si="205"/>
        <v>14.925847493337102</v>
      </c>
      <c r="Q938" s="19"/>
      <c r="R938" s="38">
        <f t="shared" si="206"/>
        <v>0.11753481139368556</v>
      </c>
      <c r="S938" s="16">
        <f t="shared" si="215"/>
        <v>1.0029445239795223</v>
      </c>
      <c r="T938" s="16">
        <f t="shared" si="217"/>
        <v>10.812713501652139</v>
      </c>
      <c r="U938" s="22">
        <f t="shared" si="207"/>
        <v>0.1424063203474828</v>
      </c>
      <c r="V938" s="22">
        <f t="shared" si="208"/>
        <v>4.2169001584975163E-3</v>
      </c>
      <c r="W938" s="22">
        <f t="shared" si="209"/>
        <v>0.13818942018898528</v>
      </c>
      <c r="Z938" s="37"/>
      <c r="AA938" s="37"/>
    </row>
    <row r="939" spans="1:27">
      <c r="A939" s="61">
        <f t="shared" si="210"/>
        <v>17745</v>
      </c>
      <c r="B939" s="13">
        <v>1948.07</v>
      </c>
      <c r="C939" s="14">
        <v>16.420000000000002</v>
      </c>
      <c r="D939" s="15">
        <v>0.85666699999999996</v>
      </c>
      <c r="E939" s="14">
        <v>1.93</v>
      </c>
      <c r="F939" s="14">
        <v>24.4</v>
      </c>
      <c r="G939" s="15">
        <f t="shared" si="218"/>
        <v>1948.5416666665963</v>
      </c>
      <c r="H939" s="16">
        <f>H933*6/12+H945*6/12</f>
        <v>2.375</v>
      </c>
      <c r="I939" s="15">
        <f t="shared" si="211"/>
        <v>211.47782336065586</v>
      </c>
      <c r="J939" s="15">
        <f t="shared" si="212"/>
        <v>11.033256547192629</v>
      </c>
      <c r="K939" s="17">
        <f t="shared" si="216"/>
        <v>12697.161993629128</v>
      </c>
      <c r="L939" s="15">
        <f t="shared" si="213"/>
        <v>24.857015778688535</v>
      </c>
      <c r="M939" s="17">
        <f t="shared" si="214"/>
        <v>1492.4191624667608</v>
      </c>
      <c r="N939" s="36">
        <f t="shared" si="204"/>
        <v>11.134621739180934</v>
      </c>
      <c r="O939" s="18"/>
      <c r="P939" s="19">
        <f t="shared" si="205"/>
        <v>14.338438705434086</v>
      </c>
      <c r="Q939" s="19"/>
      <c r="R939" s="38">
        <f t="shared" si="206"/>
        <v>0.12243242819353195</v>
      </c>
      <c r="S939" s="16">
        <f t="shared" si="215"/>
        <v>1.0029359932827764</v>
      </c>
      <c r="T939" s="16">
        <f t="shared" si="217"/>
        <v>10.711217142613901</v>
      </c>
      <c r="U939" s="22">
        <f t="shared" si="207"/>
        <v>0.14915413761745699</v>
      </c>
      <c r="V939" s="22">
        <f t="shared" si="208"/>
        <v>3.0911344841895172E-3</v>
      </c>
      <c r="W939" s="22">
        <f t="shared" si="209"/>
        <v>0.14606300313326748</v>
      </c>
      <c r="Z939" s="37"/>
      <c r="AA939" s="37"/>
    </row>
    <row r="940" spans="1:27">
      <c r="A940" s="61">
        <f t="shared" si="210"/>
        <v>17776</v>
      </c>
      <c r="B940" s="13">
        <v>1948.08</v>
      </c>
      <c r="C940" s="14">
        <v>15.94</v>
      </c>
      <c r="D940" s="15">
        <v>0.86333300000000002</v>
      </c>
      <c r="E940" s="14">
        <v>2</v>
      </c>
      <c r="F940" s="14">
        <v>24.5</v>
      </c>
      <c r="G940" s="15">
        <f t="shared" si="218"/>
        <v>1948.6249999999295</v>
      </c>
      <c r="H940" s="16">
        <f>H933*5/12+H945*7/12</f>
        <v>2.3641666666666667</v>
      </c>
      <c r="I940" s="15">
        <f t="shared" si="211"/>
        <v>204.4578257142858</v>
      </c>
      <c r="J940" s="15">
        <f t="shared" si="212"/>
        <v>11.073725724428575</v>
      </c>
      <c r="K940" s="17">
        <f t="shared" si="216"/>
        <v>12331.08591073656</v>
      </c>
      <c r="L940" s="15">
        <f t="shared" si="213"/>
        <v>25.653428571428581</v>
      </c>
      <c r="M940" s="17">
        <f t="shared" si="214"/>
        <v>1547.1876926896562</v>
      </c>
      <c r="N940" s="36">
        <f t="shared" si="204"/>
        <v>10.723556662478131</v>
      </c>
      <c r="O940" s="18"/>
      <c r="P940" s="19">
        <f t="shared" si="205"/>
        <v>13.804163636491674</v>
      </c>
      <c r="Q940" s="19"/>
      <c r="R940" s="38">
        <f t="shared" si="206"/>
        <v>0.12641558155058846</v>
      </c>
      <c r="S940" s="16">
        <f t="shared" si="215"/>
        <v>1.0029274629403402</v>
      </c>
      <c r="T940" s="16">
        <f t="shared" si="217"/>
        <v>10.698817591116626</v>
      </c>
      <c r="U940" s="22">
        <f t="shared" si="207"/>
        <v>0.15751022763418754</v>
      </c>
      <c r="V940" s="22">
        <f t="shared" si="208"/>
        <v>9.4110400936986416E-4</v>
      </c>
      <c r="W940" s="22">
        <f t="shared" si="209"/>
        <v>0.15656912362481767</v>
      </c>
      <c r="Z940" s="37"/>
      <c r="AA940" s="37"/>
    </row>
    <row r="941" spans="1:27">
      <c r="A941" s="61">
        <f t="shared" si="210"/>
        <v>17806</v>
      </c>
      <c r="B941" s="13">
        <v>1948.09</v>
      </c>
      <c r="C941" s="14">
        <v>15.76</v>
      </c>
      <c r="D941" s="15">
        <v>0.87</v>
      </c>
      <c r="E941" s="14">
        <v>2.0699999999999998</v>
      </c>
      <c r="F941" s="14">
        <v>24.5</v>
      </c>
      <c r="G941" s="15">
        <f t="shared" si="218"/>
        <v>1948.7083333332628</v>
      </c>
      <c r="H941" s="16">
        <f>H933*4/12+H945*8/12</f>
        <v>2.3533333333333335</v>
      </c>
      <c r="I941" s="15">
        <f t="shared" si="211"/>
        <v>202.14901714285722</v>
      </c>
      <c r="J941" s="15">
        <f t="shared" si="212"/>
        <v>11.159241428571432</v>
      </c>
      <c r="K941" s="17">
        <f t="shared" si="216"/>
        <v>12247.924572254491</v>
      </c>
      <c r="L941" s="15">
        <f t="shared" si="213"/>
        <v>26.551298571428578</v>
      </c>
      <c r="M941" s="17">
        <f t="shared" si="214"/>
        <v>1608.7058289699742</v>
      </c>
      <c r="N941" s="36">
        <f t="shared" si="204"/>
        <v>10.55301368939916</v>
      </c>
      <c r="O941" s="18"/>
      <c r="P941" s="19">
        <f t="shared" si="205"/>
        <v>13.581595172569713</v>
      </c>
      <c r="Q941" s="19"/>
      <c r="R941" s="38">
        <f t="shared" si="206"/>
        <v>0.12803093301492222</v>
      </c>
      <c r="S941" s="16">
        <f t="shared" si="215"/>
        <v>1.0029189329525021</v>
      </c>
      <c r="T941" s="16">
        <f t="shared" si="217"/>
        <v>10.730137983120079</v>
      </c>
      <c r="U941" s="22">
        <f t="shared" si="207"/>
        <v>0.16165914509991763</v>
      </c>
      <c r="V941" s="22">
        <f t="shared" si="208"/>
        <v>-8.8674457823167963E-4</v>
      </c>
      <c r="W941" s="22">
        <f t="shared" si="209"/>
        <v>0.16254588967814931</v>
      </c>
      <c r="Z941" s="37"/>
      <c r="AA941" s="37"/>
    </row>
    <row r="942" spans="1:27">
      <c r="A942" s="61">
        <f t="shared" si="210"/>
        <v>17532</v>
      </c>
      <c r="B942" s="13">
        <v>1948.1</v>
      </c>
      <c r="C942" s="14">
        <v>16.190000000000001</v>
      </c>
      <c r="D942" s="15">
        <v>0.89</v>
      </c>
      <c r="E942" s="14">
        <v>2.1433300000000002</v>
      </c>
      <c r="F942" s="14">
        <v>24.4</v>
      </c>
      <c r="G942" s="15">
        <f t="shared" si="218"/>
        <v>1948.791666666596</v>
      </c>
      <c r="H942" s="16">
        <f>H933*3/12+H945*9/12</f>
        <v>2.3424999999999998</v>
      </c>
      <c r="I942" s="15">
        <f t="shared" si="211"/>
        <v>208.51558831967225</v>
      </c>
      <c r="J942" s="15">
        <f t="shared" si="212"/>
        <v>11.462561680327875</v>
      </c>
      <c r="K942" s="17">
        <f t="shared" si="216"/>
        <v>12691.541204168505</v>
      </c>
      <c r="L942" s="15">
        <f t="shared" si="213"/>
        <v>27.604553175614772</v>
      </c>
      <c r="M942" s="17">
        <f t="shared" si="214"/>
        <v>1680.1828912372134</v>
      </c>
      <c r="N942" s="36">
        <f t="shared" si="204"/>
        <v>10.825409809169491</v>
      </c>
      <c r="O942" s="18"/>
      <c r="P942" s="19">
        <f t="shared" si="205"/>
        <v>13.929311962219336</v>
      </c>
      <c r="Q942" s="19"/>
      <c r="R942" s="38">
        <f t="shared" si="206"/>
        <v>0.12607485528211443</v>
      </c>
      <c r="S942" s="16">
        <f t="shared" si="215"/>
        <v>1.0029104033195513</v>
      </c>
      <c r="T942" s="16">
        <f t="shared" si="217"/>
        <v>10.805562874728098</v>
      </c>
      <c r="U942" s="22">
        <f t="shared" si="207"/>
        <v>0.16248402427743369</v>
      </c>
      <c r="V942" s="22">
        <f t="shared" si="208"/>
        <v>-1.603050640929693E-3</v>
      </c>
      <c r="W942" s="22">
        <f t="shared" si="209"/>
        <v>0.16408707491836338</v>
      </c>
      <c r="Z942" s="37"/>
      <c r="AA942" s="37"/>
    </row>
    <row r="943" spans="1:27">
      <c r="A943" s="61">
        <f t="shared" si="210"/>
        <v>17867</v>
      </c>
      <c r="B943" s="13">
        <v>1948.11</v>
      </c>
      <c r="C943" s="14">
        <v>15.29</v>
      </c>
      <c r="D943" s="15">
        <v>0.91</v>
      </c>
      <c r="E943" s="14">
        <v>2.2166700000000001</v>
      </c>
      <c r="F943" s="14">
        <v>24.2</v>
      </c>
      <c r="G943" s="15">
        <f t="shared" si="218"/>
        <v>1948.8749999999293</v>
      </c>
      <c r="H943" s="16">
        <f>H933*2/12+H945*10/12</f>
        <v>2.3316666666666666</v>
      </c>
      <c r="I943" s="15">
        <f t="shared" si="211"/>
        <v>198.55170681818188</v>
      </c>
      <c r="J943" s="15">
        <f t="shared" si="212"/>
        <v>11.817008057851243</v>
      </c>
      <c r="K943" s="17">
        <f t="shared" si="216"/>
        <v>12145.016074680869</v>
      </c>
      <c r="L943" s="15">
        <f t="shared" si="213"/>
        <v>28.785062913842992</v>
      </c>
      <c r="M943" s="17">
        <f t="shared" si="214"/>
        <v>1760.7254926267397</v>
      </c>
      <c r="N943" s="36">
        <f t="shared" si="204"/>
        <v>10.248096205635568</v>
      </c>
      <c r="O943" s="18"/>
      <c r="P943" s="19">
        <f t="shared" si="205"/>
        <v>13.187035340998534</v>
      </c>
      <c r="Q943" s="19"/>
      <c r="R943" s="38">
        <f t="shared" si="206"/>
        <v>0.13051732404994576</v>
      </c>
      <c r="S943" s="16">
        <f t="shared" si="215"/>
        <v>1.002901874041777</v>
      </c>
      <c r="T943" s="16">
        <f t="shared" si="217"/>
        <v>10.926573498646082</v>
      </c>
      <c r="U943" s="22">
        <f t="shared" si="207"/>
        <v>0.1710356802883799</v>
      </c>
      <c r="V943" s="22">
        <f t="shared" si="208"/>
        <v>-2.2510243862304824E-3</v>
      </c>
      <c r="W943" s="22">
        <f t="shared" si="209"/>
        <v>0.17328670467461038</v>
      </c>
      <c r="Z943" s="37"/>
      <c r="AA943" s="37"/>
    </row>
    <row r="944" spans="1:27">
      <c r="A944" s="61">
        <f t="shared" si="210"/>
        <v>17898</v>
      </c>
      <c r="B944" s="13">
        <v>1948.12</v>
      </c>
      <c r="C944" s="14">
        <v>15.19</v>
      </c>
      <c r="D944" s="15">
        <v>0.93</v>
      </c>
      <c r="E944" s="14">
        <v>2.29</v>
      </c>
      <c r="F944" s="14">
        <v>24.1</v>
      </c>
      <c r="G944" s="15">
        <f t="shared" si="218"/>
        <v>1948.9583333332625</v>
      </c>
      <c r="H944" s="16">
        <f>H933*1/12+H945*11/12</f>
        <v>2.3208333333333333</v>
      </c>
      <c r="I944" s="15">
        <f t="shared" si="211"/>
        <v>198.07161224066397</v>
      </c>
      <c r="J944" s="15">
        <f t="shared" si="212"/>
        <v>12.12683340248963</v>
      </c>
      <c r="K944" s="17">
        <f t="shared" si="216"/>
        <v>12177.46417577893</v>
      </c>
      <c r="L944" s="15">
        <f t="shared" si="213"/>
        <v>29.860697302904576</v>
      </c>
      <c r="M944" s="17">
        <f t="shared" si="214"/>
        <v>1835.838904709266</v>
      </c>
      <c r="N944" s="36">
        <f t="shared" si="204"/>
        <v>10.159652938900912</v>
      </c>
      <c r="O944" s="18"/>
      <c r="P944" s="19">
        <f t="shared" si="205"/>
        <v>13.073862008778578</v>
      </c>
      <c r="Q944" s="19"/>
      <c r="R944" s="38">
        <f t="shared" si="206"/>
        <v>0.13103783423521193</v>
      </c>
      <c r="S944" s="16">
        <f t="shared" si="215"/>
        <v>1.0028933451194686</v>
      </c>
      <c r="T944" s="16">
        <f t="shared" si="217"/>
        <v>11.003751084450887</v>
      </c>
      <c r="U944" s="22">
        <f t="shared" si="207"/>
        <v>0.17363712693357369</v>
      </c>
      <c r="V944" s="22">
        <f t="shared" si="208"/>
        <v>-3.2846259371097641E-3</v>
      </c>
      <c r="W944" s="22">
        <f t="shared" si="209"/>
        <v>0.17692175287068346</v>
      </c>
      <c r="Z944" s="37"/>
      <c r="AA944" s="37"/>
    </row>
    <row r="945" spans="1:27">
      <c r="A945" s="61">
        <f t="shared" si="210"/>
        <v>17929</v>
      </c>
      <c r="B945" s="13">
        <v>1949.01</v>
      </c>
      <c r="C945" s="14">
        <v>15.36</v>
      </c>
      <c r="D945" s="15">
        <v>0.94666700000000004</v>
      </c>
      <c r="E945" s="14">
        <v>2.3199999999999998</v>
      </c>
      <c r="F945" s="14">
        <v>24</v>
      </c>
      <c r="G945" s="15">
        <f t="shared" si="218"/>
        <v>1949.0416666665958</v>
      </c>
      <c r="H945" s="16">
        <v>2.31</v>
      </c>
      <c r="I945" s="15">
        <f t="shared" si="211"/>
        <v>201.12288000000009</v>
      </c>
      <c r="J945" s="15">
        <f t="shared" si="212"/>
        <v>12.395598531312507</v>
      </c>
      <c r="K945" s="17">
        <f t="shared" si="216"/>
        <v>12428.56334317145</v>
      </c>
      <c r="L945" s="15">
        <f t="shared" si="213"/>
        <v>30.377935000000008</v>
      </c>
      <c r="M945" s="17">
        <f t="shared" si="214"/>
        <v>1877.2309216248541</v>
      </c>
      <c r="N945" s="36">
        <f t="shared" si="204"/>
        <v>10.248285758038978</v>
      </c>
      <c r="O945" s="18"/>
      <c r="P945" s="19">
        <f t="shared" si="205"/>
        <v>13.187399442600741</v>
      </c>
      <c r="Q945" s="19"/>
      <c r="R945" s="38">
        <f t="shared" si="206"/>
        <v>0.12985598440762083</v>
      </c>
      <c r="S945" s="16">
        <f t="shared" si="215"/>
        <v>1.0018512093111103</v>
      </c>
      <c r="T945" s="16">
        <f t="shared" si="217"/>
        <v>11.08157035367171</v>
      </c>
      <c r="U945" s="22">
        <f t="shared" si="207"/>
        <v>0.17572948563200175</v>
      </c>
      <c r="V945" s="22">
        <f t="shared" si="208"/>
        <v>-5.3159852617276071E-3</v>
      </c>
      <c r="W945" s="22">
        <f t="shared" si="209"/>
        <v>0.18104547089372935</v>
      </c>
      <c r="Z945" s="37"/>
      <c r="AA945" s="37"/>
    </row>
    <row r="946" spans="1:27">
      <c r="A946" s="61">
        <f t="shared" si="210"/>
        <v>17957</v>
      </c>
      <c r="B946" s="13">
        <v>1949.02</v>
      </c>
      <c r="C946" s="14">
        <v>14.77</v>
      </c>
      <c r="D946" s="15">
        <v>0.96333299999999999</v>
      </c>
      <c r="E946" s="14">
        <v>2.35</v>
      </c>
      <c r="F946" s="14">
        <v>23.8</v>
      </c>
      <c r="G946" s="15">
        <f t="shared" si="218"/>
        <v>1949.1249999999291</v>
      </c>
      <c r="H946" s="16">
        <f>H945*11/12+H957*1/12</f>
        <v>2.3108333333333335</v>
      </c>
      <c r="I946" s="15">
        <f t="shared" si="211"/>
        <v>195.02264558823535</v>
      </c>
      <c r="J946" s="15">
        <f t="shared" si="212"/>
        <v>12.719820598676476</v>
      </c>
      <c r="K946" s="17">
        <f t="shared" si="216"/>
        <v>12117.096748920994</v>
      </c>
      <c r="L946" s="15">
        <f t="shared" si="213"/>
        <v>31.029330882352955</v>
      </c>
      <c r="M946" s="17">
        <f t="shared" si="214"/>
        <v>1927.9063886231781</v>
      </c>
      <c r="N946" s="36">
        <f t="shared" si="204"/>
        <v>9.8725171405700554</v>
      </c>
      <c r="O946" s="18"/>
      <c r="P946" s="19">
        <f t="shared" si="205"/>
        <v>12.705981845428811</v>
      </c>
      <c r="Q946" s="19"/>
      <c r="R946" s="38">
        <f t="shared" si="206"/>
        <v>0.13343503412765614</v>
      </c>
      <c r="S946" s="16">
        <f t="shared" si="215"/>
        <v>1.0018519067081715</v>
      </c>
      <c r="T946" s="16">
        <f t="shared" si="217"/>
        <v>11.195379488966875</v>
      </c>
      <c r="U946" s="22">
        <f t="shared" si="207"/>
        <v>0.17762549309418496</v>
      </c>
      <c r="V946" s="22">
        <f t="shared" si="208"/>
        <v>-5.1700894513408979E-3</v>
      </c>
      <c r="W946" s="22">
        <f t="shared" si="209"/>
        <v>0.18279558254552586</v>
      </c>
      <c r="Z946" s="37"/>
      <c r="AA946" s="37"/>
    </row>
    <row r="947" spans="1:27">
      <c r="A947" s="61">
        <f t="shared" si="210"/>
        <v>17988</v>
      </c>
      <c r="B947" s="13">
        <v>1949.03</v>
      </c>
      <c r="C947" s="14">
        <v>14.91</v>
      </c>
      <c r="D947" s="15">
        <v>0.98</v>
      </c>
      <c r="E947" s="14">
        <v>2.38</v>
      </c>
      <c r="F947" s="14">
        <v>23.8</v>
      </c>
      <c r="G947" s="15">
        <f t="shared" si="218"/>
        <v>1949.2083333332623</v>
      </c>
      <c r="H947" s="16">
        <f>H945*10/12+H957*2/12</f>
        <v>2.3116666666666665</v>
      </c>
      <c r="I947" s="15">
        <f t="shared" si="211"/>
        <v>196.87120147058832</v>
      </c>
      <c r="J947" s="15">
        <f t="shared" si="212"/>
        <v>12.939891176470592</v>
      </c>
      <c r="K947" s="17">
        <f t="shared" si="216"/>
        <v>12298.948911819494</v>
      </c>
      <c r="L947" s="15">
        <f t="shared" si="213"/>
        <v>31.425450000000009</v>
      </c>
      <c r="M947" s="17">
        <f t="shared" si="214"/>
        <v>1963.212502356163</v>
      </c>
      <c r="N947" s="36">
        <f t="shared" si="204"/>
        <v>9.9013324912409217</v>
      </c>
      <c r="O947" s="18"/>
      <c r="P947" s="19">
        <f t="shared" si="205"/>
        <v>12.744166953113318</v>
      </c>
      <c r="Q947" s="19"/>
      <c r="R947" s="38">
        <f t="shared" si="206"/>
        <v>0.1331319178392586</v>
      </c>
      <c r="S947" s="16">
        <f t="shared" si="215"/>
        <v>1.001852604105071</v>
      </c>
      <c r="T947" s="16">
        <f t="shared" si="217"/>
        <v>11.216112287343018</v>
      </c>
      <c r="U947" s="22">
        <f t="shared" si="207"/>
        <v>0.17913249206044735</v>
      </c>
      <c r="V947" s="22">
        <f t="shared" si="208"/>
        <v>-5.2699832649985012E-3</v>
      </c>
      <c r="W947" s="22">
        <f t="shared" si="209"/>
        <v>0.18440247532544585</v>
      </c>
      <c r="Z947" s="37"/>
      <c r="AA947" s="37"/>
    </row>
    <row r="948" spans="1:27">
      <c r="A948" s="61">
        <f t="shared" si="210"/>
        <v>18018</v>
      </c>
      <c r="B948" s="13">
        <v>1949.04</v>
      </c>
      <c r="C948" s="14">
        <v>14.89</v>
      </c>
      <c r="D948" s="15">
        <v>0.99333300000000002</v>
      </c>
      <c r="E948" s="14">
        <v>2.3866700000000001</v>
      </c>
      <c r="F948" s="14">
        <v>23.9</v>
      </c>
      <c r="G948" s="15">
        <f t="shared" si="218"/>
        <v>1949.2916666665956</v>
      </c>
      <c r="H948" s="16">
        <f>H945*9/12+H957*3/12</f>
        <v>2.3125</v>
      </c>
      <c r="I948" s="15">
        <f t="shared" si="211"/>
        <v>195.7844981171549</v>
      </c>
      <c r="J948" s="15">
        <f t="shared" si="212"/>
        <v>13.061061307468625</v>
      </c>
      <c r="K948" s="17">
        <f t="shared" si="216"/>
        <v>12299.056265188363</v>
      </c>
      <c r="L948" s="15">
        <f t="shared" si="213"/>
        <v>31.381664749581603</v>
      </c>
      <c r="M948" s="17">
        <f t="shared" si="214"/>
        <v>1971.3759984175358</v>
      </c>
      <c r="N948" s="36">
        <f t="shared" si="204"/>
        <v>9.783639867544057</v>
      </c>
      <c r="O948" s="18"/>
      <c r="P948" s="19">
        <f t="shared" si="205"/>
        <v>12.593798560825604</v>
      </c>
      <c r="Q948" s="19"/>
      <c r="R948" s="38">
        <f t="shared" si="206"/>
        <v>0.13554358543720774</v>
      </c>
      <c r="S948" s="16">
        <f t="shared" si="215"/>
        <v>1.0018533015018085</v>
      </c>
      <c r="T948" s="16">
        <f t="shared" si="217"/>
        <v>11.189875021406937</v>
      </c>
      <c r="U948" s="22">
        <f t="shared" si="207"/>
        <v>0.18098824982689043</v>
      </c>
      <c r="V948" s="22">
        <f t="shared" si="208"/>
        <v>-6.1034035346854143E-3</v>
      </c>
      <c r="W948" s="22">
        <f t="shared" si="209"/>
        <v>0.18709165336157585</v>
      </c>
      <c r="Z948" s="37"/>
      <c r="AA948" s="37"/>
    </row>
    <row r="949" spans="1:27">
      <c r="A949" s="61">
        <f t="shared" si="210"/>
        <v>18049</v>
      </c>
      <c r="B949" s="13">
        <v>1949.05</v>
      </c>
      <c r="C949" s="14">
        <v>14.78</v>
      </c>
      <c r="D949" s="15">
        <v>1.00667</v>
      </c>
      <c r="E949" s="14">
        <v>2.3933300000000002</v>
      </c>
      <c r="F949" s="14">
        <v>23.8</v>
      </c>
      <c r="G949" s="15">
        <f t="shared" si="218"/>
        <v>1949.3749999999288</v>
      </c>
      <c r="H949" s="16">
        <f>H945*8/12+H957*4/12</f>
        <v>2.3133333333333335</v>
      </c>
      <c r="I949" s="15">
        <f t="shared" si="211"/>
        <v>195.15468529411768</v>
      </c>
      <c r="J949" s="15">
        <f t="shared" si="212"/>
        <v>13.292041072058828</v>
      </c>
      <c r="K949" s="17">
        <f t="shared" si="216"/>
        <v>12329.074951353436</v>
      </c>
      <c r="L949" s="15">
        <f t="shared" si="213"/>
        <v>31.601458927941191</v>
      </c>
      <c r="M949" s="17">
        <f t="shared" si="214"/>
        <v>1996.4509440678435</v>
      </c>
      <c r="N949" s="36">
        <f t="shared" si="204"/>
        <v>9.6922950863958111</v>
      </c>
      <c r="O949" s="18"/>
      <c r="P949" s="19">
        <f t="shared" si="205"/>
        <v>12.478488236972931</v>
      </c>
      <c r="Q949" s="19"/>
      <c r="R949" s="38">
        <f t="shared" si="206"/>
        <v>0.13605567445491157</v>
      </c>
      <c r="S949" s="16">
        <f t="shared" si="215"/>
        <v>1.0018539988983841</v>
      </c>
      <c r="T949" s="16">
        <f t="shared" si="217"/>
        <v>11.257716650537013</v>
      </c>
      <c r="U949" s="22">
        <f t="shared" si="207"/>
        <v>0.18276957575783315</v>
      </c>
      <c r="V949" s="22">
        <f t="shared" si="208"/>
        <v>-7.8900718555682259E-3</v>
      </c>
      <c r="W949" s="22">
        <f t="shared" si="209"/>
        <v>0.19065964761340137</v>
      </c>
      <c r="Z949" s="37"/>
      <c r="AA949" s="37"/>
    </row>
    <row r="950" spans="1:27">
      <c r="A950" s="61">
        <f t="shared" si="210"/>
        <v>18079</v>
      </c>
      <c r="B950" s="13">
        <v>1949.06</v>
      </c>
      <c r="C950" s="14">
        <v>13.97</v>
      </c>
      <c r="D950" s="15">
        <v>1.02</v>
      </c>
      <c r="E950" s="14">
        <v>2.4</v>
      </c>
      <c r="F950" s="14">
        <v>23.9</v>
      </c>
      <c r="G950" s="15">
        <f t="shared" si="218"/>
        <v>1949.4583333332621</v>
      </c>
      <c r="H950" s="16">
        <f>H945*7/12+H957*5/12</f>
        <v>2.3141666666666669</v>
      </c>
      <c r="I950" s="15">
        <f t="shared" si="211"/>
        <v>183.6876721757323</v>
      </c>
      <c r="J950" s="15">
        <f t="shared" si="212"/>
        <v>13.41169832635984</v>
      </c>
      <c r="K950" s="17">
        <f t="shared" si="216"/>
        <v>11675.243976940137</v>
      </c>
      <c r="L950" s="15">
        <f t="shared" si="213"/>
        <v>31.556937238493738</v>
      </c>
      <c r="M950" s="17">
        <f t="shared" si="214"/>
        <v>2005.7684713426149</v>
      </c>
      <c r="N950" s="36">
        <f t="shared" si="204"/>
        <v>9.067718943419532</v>
      </c>
      <c r="O950" s="18"/>
      <c r="P950" s="19">
        <f t="shared" si="205"/>
        <v>11.680724874168531</v>
      </c>
      <c r="Q950" s="19"/>
      <c r="R950" s="38">
        <f t="shared" si="206"/>
        <v>0.14359678892669803</v>
      </c>
      <c r="S950" s="16">
        <f t="shared" si="215"/>
        <v>1.0018546962947978</v>
      </c>
      <c r="T950" s="16">
        <f t="shared" si="217"/>
        <v>11.231397698174446</v>
      </c>
      <c r="U950" s="22">
        <f t="shared" si="207"/>
        <v>0.18810116029500334</v>
      </c>
      <c r="V950" s="22">
        <f t="shared" si="208"/>
        <v>-7.8826153642408414E-3</v>
      </c>
      <c r="W950" s="22">
        <f t="shared" si="209"/>
        <v>0.19598377565924419</v>
      </c>
      <c r="Z950" s="37"/>
      <c r="AA950" s="37"/>
    </row>
    <row r="951" spans="1:27">
      <c r="A951" s="61">
        <f t="shared" si="210"/>
        <v>18110</v>
      </c>
      <c r="B951" s="13">
        <v>1949.07</v>
      </c>
      <c r="C951" s="14">
        <v>14.76</v>
      </c>
      <c r="D951" s="15">
        <v>1.02667</v>
      </c>
      <c r="E951" s="14">
        <v>2.3966699999999999</v>
      </c>
      <c r="F951" s="14">
        <v>23.7</v>
      </c>
      <c r="G951" s="15">
        <f t="shared" si="218"/>
        <v>1949.5416666665953</v>
      </c>
      <c r="H951" s="16">
        <f>H945*6/12+H957*6/12</f>
        <v>2.3149999999999999</v>
      </c>
      <c r="I951" s="15">
        <f t="shared" si="211"/>
        <v>195.71292911392413</v>
      </c>
      <c r="J951" s="15">
        <f t="shared" si="212"/>
        <v>13.613319304430386</v>
      </c>
      <c r="K951" s="17">
        <f t="shared" si="216"/>
        <v>12511.678501025823</v>
      </c>
      <c r="L951" s="15">
        <f t="shared" si="213"/>
        <v>31.779085760126595</v>
      </c>
      <c r="M951" s="17">
        <f t="shared" si="214"/>
        <v>2031.5965117244957</v>
      </c>
      <c r="N951" s="36">
        <f t="shared" si="204"/>
        <v>9.6050380933639214</v>
      </c>
      <c r="O951" s="18"/>
      <c r="P951" s="19">
        <f t="shared" si="205"/>
        <v>12.375822887753259</v>
      </c>
      <c r="Q951" s="19"/>
      <c r="R951" s="38">
        <f t="shared" si="206"/>
        <v>0.1365317543033211</v>
      </c>
      <c r="S951" s="16">
        <f t="shared" si="215"/>
        <v>1.0018553936910497</v>
      </c>
      <c r="T951" s="16">
        <f t="shared" si="217"/>
        <v>11.347184044890655</v>
      </c>
      <c r="U951" s="22">
        <f t="shared" si="207"/>
        <v>0.18439929586894799</v>
      </c>
      <c r="V951" s="22">
        <f t="shared" si="208"/>
        <v>-9.3583555780498706E-3</v>
      </c>
      <c r="W951" s="22">
        <f t="shared" si="209"/>
        <v>0.19375765144699786</v>
      </c>
      <c r="Z951" s="37"/>
      <c r="AA951" s="37"/>
    </row>
    <row r="952" spans="1:27">
      <c r="A952" s="61">
        <f t="shared" si="210"/>
        <v>18141</v>
      </c>
      <c r="B952" s="13">
        <v>1949.08</v>
      </c>
      <c r="C952" s="14">
        <v>15.29</v>
      </c>
      <c r="D952" s="15">
        <v>1.0333300000000001</v>
      </c>
      <c r="E952" s="14">
        <v>2.3933300000000002</v>
      </c>
      <c r="F952" s="14">
        <v>23.8</v>
      </c>
      <c r="G952" s="15">
        <f t="shared" si="218"/>
        <v>1949.6249999999286</v>
      </c>
      <c r="H952" s="16">
        <f>H945*5/12+H957*7/12</f>
        <v>2.3158333333333334</v>
      </c>
      <c r="I952" s="15">
        <f t="shared" si="211"/>
        <v>201.88871029411769</v>
      </c>
      <c r="J952" s="15">
        <f t="shared" si="212"/>
        <v>13.644058927941181</v>
      </c>
      <c r="K952" s="17">
        <f t="shared" si="216"/>
        <v>12979.175609825907</v>
      </c>
      <c r="L952" s="15">
        <f t="shared" si="213"/>
        <v>31.601458927941191</v>
      </c>
      <c r="M952" s="17">
        <f t="shared" si="214"/>
        <v>2031.6187287288847</v>
      </c>
      <c r="N952" s="36">
        <f t="shared" si="204"/>
        <v>9.8513486380792283</v>
      </c>
      <c r="O952" s="18"/>
      <c r="P952" s="19">
        <f t="shared" si="205"/>
        <v>12.693529992002624</v>
      </c>
      <c r="Q952" s="19"/>
      <c r="R952" s="38">
        <f t="shared" si="206"/>
        <v>0.13436488137167563</v>
      </c>
      <c r="S952" s="16">
        <f t="shared" si="215"/>
        <v>1.0018560910871399</v>
      </c>
      <c r="T952" s="16">
        <f t="shared" si="217"/>
        <v>11.320471834635118</v>
      </c>
      <c r="U952" s="22">
        <f t="shared" si="207"/>
        <v>0.17968713815561421</v>
      </c>
      <c r="V952" s="22">
        <f t="shared" si="208"/>
        <v>-8.9998082935361934E-3</v>
      </c>
      <c r="W952" s="22">
        <f t="shared" si="209"/>
        <v>0.18868694644915041</v>
      </c>
      <c r="Z952" s="37"/>
      <c r="AA952" s="37"/>
    </row>
    <row r="953" spans="1:27">
      <c r="A953" s="61">
        <f t="shared" si="210"/>
        <v>18171</v>
      </c>
      <c r="B953" s="13">
        <v>1949.09</v>
      </c>
      <c r="C953" s="14">
        <v>15.49</v>
      </c>
      <c r="D953" s="15">
        <v>1.04</v>
      </c>
      <c r="E953" s="14">
        <v>2.39</v>
      </c>
      <c r="F953" s="14">
        <v>23.9</v>
      </c>
      <c r="G953" s="15">
        <f t="shared" si="218"/>
        <v>1949.7083333332619</v>
      </c>
      <c r="H953" s="16">
        <f>H945*4/12+H957*8/12</f>
        <v>2.3166666666666664</v>
      </c>
      <c r="I953" s="15">
        <f t="shared" si="211"/>
        <v>203.67373242677832</v>
      </c>
      <c r="J953" s="15">
        <f t="shared" si="212"/>
        <v>13.674672803347287</v>
      </c>
      <c r="K953" s="17">
        <f t="shared" si="216"/>
        <v>13167.193126912714</v>
      </c>
      <c r="L953" s="15">
        <f t="shared" si="213"/>
        <v>31.425450000000016</v>
      </c>
      <c r="M953" s="17">
        <f t="shared" si="214"/>
        <v>2031.6069446947313</v>
      </c>
      <c r="N953" s="36">
        <f t="shared" si="204"/>
        <v>9.8840483617382855</v>
      </c>
      <c r="O953" s="18"/>
      <c r="P953" s="19">
        <f t="shared" si="205"/>
        <v>12.735568365609883</v>
      </c>
      <c r="Q953" s="19"/>
      <c r="R953" s="38">
        <f t="shared" si="206"/>
        <v>0.13219399240647292</v>
      </c>
      <c r="S953" s="16">
        <f t="shared" si="215"/>
        <v>1.001856788483068</v>
      </c>
      <c r="T953" s="16">
        <f t="shared" si="217"/>
        <v>11.294029754976091</v>
      </c>
      <c r="U953" s="22">
        <f t="shared" si="207"/>
        <v>0.1731548730887027</v>
      </c>
      <c r="V953" s="22">
        <f t="shared" si="208"/>
        <v>-1.0715119386008332E-2</v>
      </c>
      <c r="W953" s="22">
        <f t="shared" si="209"/>
        <v>0.18386999247471103</v>
      </c>
      <c r="Z953" s="37"/>
      <c r="AA953" s="37"/>
    </row>
    <row r="954" spans="1:27">
      <c r="A954" s="61">
        <f t="shared" si="210"/>
        <v>17898</v>
      </c>
      <c r="B954" s="13">
        <v>1949.1</v>
      </c>
      <c r="C954" s="14">
        <v>15.89</v>
      </c>
      <c r="D954" s="15">
        <v>1.0733299999999999</v>
      </c>
      <c r="E954" s="14">
        <v>2.3666700000000001</v>
      </c>
      <c r="F954" s="14">
        <v>23.7</v>
      </c>
      <c r="G954" s="15">
        <f t="shared" si="218"/>
        <v>1949.7916666665951</v>
      </c>
      <c r="H954" s="16">
        <f>H945*3/12+H957*9/12</f>
        <v>2.3174999999999999</v>
      </c>
      <c r="I954" s="15">
        <f t="shared" si="211"/>
        <v>210.69637151898746</v>
      </c>
      <c r="J954" s="15">
        <f t="shared" si="212"/>
        <v>14.2320161386076</v>
      </c>
      <c r="K954" s="17">
        <f t="shared" si="216"/>
        <v>13697.869089182159</v>
      </c>
      <c r="L954" s="15">
        <f t="shared" si="213"/>
        <v>31.381295253797482</v>
      </c>
      <c r="M954" s="17">
        <f t="shared" si="214"/>
        <v>2040.172173523898</v>
      </c>
      <c r="N954" s="36">
        <f t="shared" si="204"/>
        <v>10.169850844772142</v>
      </c>
      <c r="O954" s="18"/>
      <c r="P954" s="19">
        <f t="shared" si="205"/>
        <v>13.104711241762145</v>
      </c>
      <c r="Q954" s="19"/>
      <c r="R954" s="38">
        <f t="shared" si="206"/>
        <v>0.12920684542664876</v>
      </c>
      <c r="S954" s="16">
        <f t="shared" si="215"/>
        <v>1.0018574858788343</v>
      </c>
      <c r="T954" s="16">
        <f t="shared" si="217"/>
        <v>11.410485614621354</v>
      </c>
      <c r="U954" s="22">
        <f t="shared" si="207"/>
        <v>0.16833802504426387</v>
      </c>
      <c r="V954" s="22">
        <f t="shared" si="208"/>
        <v>-1.0509855823986003E-2</v>
      </c>
      <c r="W954" s="22">
        <f t="shared" si="209"/>
        <v>0.17884788086824988</v>
      </c>
      <c r="Z954" s="37"/>
      <c r="AA954" s="37"/>
    </row>
    <row r="955" spans="1:27">
      <c r="A955" s="61">
        <f t="shared" si="210"/>
        <v>18232</v>
      </c>
      <c r="B955" s="13">
        <v>1949.11</v>
      </c>
      <c r="C955" s="14">
        <v>16.11</v>
      </c>
      <c r="D955" s="15">
        <v>1.10667</v>
      </c>
      <c r="E955" s="14">
        <v>2.3433299999999999</v>
      </c>
      <c r="F955" s="14">
        <v>23.8</v>
      </c>
      <c r="G955" s="15">
        <f t="shared" si="218"/>
        <v>1949.8749999999284</v>
      </c>
      <c r="H955" s="16">
        <f>H945*2/12+H957*10/12</f>
        <v>2.3183333333333334</v>
      </c>
      <c r="I955" s="15">
        <f t="shared" si="211"/>
        <v>212.71596617647063</v>
      </c>
      <c r="J955" s="15">
        <f t="shared" si="212"/>
        <v>14.612438130882358</v>
      </c>
      <c r="K955" s="17">
        <f t="shared" si="216"/>
        <v>13908.333472728997</v>
      </c>
      <c r="L955" s="15">
        <f t="shared" si="213"/>
        <v>30.941260398529423</v>
      </c>
      <c r="M955" s="17">
        <f t="shared" si="214"/>
        <v>2023.0797688795808</v>
      </c>
      <c r="N955" s="36">
        <f t="shared" si="204"/>
        <v>10.21586101165064</v>
      </c>
      <c r="O955" s="18"/>
      <c r="P955" s="19">
        <f t="shared" si="205"/>
        <v>13.165319750818018</v>
      </c>
      <c r="Q955" s="19"/>
      <c r="R955" s="38">
        <f t="shared" si="206"/>
        <v>0.12919955980889694</v>
      </c>
      <c r="S955" s="16">
        <f t="shared" si="215"/>
        <v>1.0018581832744389</v>
      </c>
      <c r="T955" s="16">
        <f t="shared" si="217"/>
        <v>11.383648159804681</v>
      </c>
      <c r="U955" s="22">
        <f t="shared" si="207"/>
        <v>0.16733724820166374</v>
      </c>
      <c r="V955" s="22">
        <f t="shared" si="208"/>
        <v>-9.9038389287962048E-3</v>
      </c>
      <c r="W955" s="22">
        <f t="shared" si="209"/>
        <v>0.17724108713045994</v>
      </c>
      <c r="Z955" s="37"/>
      <c r="AA955" s="37"/>
    </row>
    <row r="956" spans="1:27">
      <c r="A956" s="61">
        <f t="shared" si="210"/>
        <v>18263</v>
      </c>
      <c r="B956" s="13">
        <v>1949.12</v>
      </c>
      <c r="C956" s="14">
        <v>16.54</v>
      </c>
      <c r="D956" s="15">
        <v>1.1399999999999999</v>
      </c>
      <c r="E956" s="14">
        <v>2.3199999999999998</v>
      </c>
      <c r="F956" s="14">
        <v>23.6</v>
      </c>
      <c r="G956" s="15">
        <f t="shared" si="218"/>
        <v>1949.9583333332616</v>
      </c>
      <c r="H956" s="16">
        <f>H945*1/12+H957*11/12</f>
        <v>2.3191666666666664</v>
      </c>
      <c r="I956" s="15">
        <f t="shared" si="211"/>
        <v>220.24446737288145</v>
      </c>
      <c r="J956" s="15">
        <f t="shared" si="212"/>
        <v>15.180090254237292</v>
      </c>
      <c r="K956" s="17">
        <f t="shared" si="216"/>
        <v>14483.292907312431</v>
      </c>
      <c r="L956" s="15">
        <f t="shared" si="213"/>
        <v>30.892815254237295</v>
      </c>
      <c r="M956" s="17">
        <f t="shared" si="214"/>
        <v>2031.5138781719972</v>
      </c>
      <c r="N956" s="36">
        <f t="shared" si="204"/>
        <v>10.529330904131143</v>
      </c>
      <c r="O956" s="18"/>
      <c r="P956" s="19">
        <f t="shared" si="205"/>
        <v>13.570829980109995</v>
      </c>
      <c r="Q956" s="19"/>
      <c r="R956" s="38">
        <f t="shared" si="206"/>
        <v>0.12538752170992382</v>
      </c>
      <c r="S956" s="16">
        <f t="shared" si="215"/>
        <v>1.0018588806698816</v>
      </c>
      <c r="T956" s="16">
        <f t="shared" si="217"/>
        <v>11.501451920895439</v>
      </c>
      <c r="U956" s="22">
        <f t="shared" si="207"/>
        <v>0.16658419107619715</v>
      </c>
      <c r="V956" s="22">
        <f t="shared" si="208"/>
        <v>-1.1805852437214992E-2</v>
      </c>
      <c r="W956" s="22">
        <f t="shared" si="209"/>
        <v>0.17839004351341214</v>
      </c>
      <c r="Z956" s="37"/>
      <c r="AA956" s="37"/>
    </row>
    <row r="957" spans="1:27">
      <c r="A957" s="61">
        <f t="shared" si="210"/>
        <v>18294</v>
      </c>
      <c r="B957" s="13">
        <v>1950.01</v>
      </c>
      <c r="C957" s="14">
        <v>16.88</v>
      </c>
      <c r="D957" s="15">
        <v>1.1499999999999999</v>
      </c>
      <c r="E957" s="14">
        <v>2.3366699999999998</v>
      </c>
      <c r="F957" s="14">
        <v>23.5</v>
      </c>
      <c r="G957" s="15">
        <f t="shared" si="218"/>
        <v>1950.0416666665949</v>
      </c>
      <c r="H957" s="16">
        <v>2.3199999999999998</v>
      </c>
      <c r="I957" s="15">
        <f t="shared" si="211"/>
        <v>225.72833872340433</v>
      </c>
      <c r="J957" s="15">
        <f t="shared" si="212"/>
        <v>15.378411702127664</v>
      </c>
      <c r="K957" s="17">
        <f t="shared" si="216"/>
        <v>14928.186497445975</v>
      </c>
      <c r="L957" s="15">
        <f t="shared" si="213"/>
        <v>31.247194149574476</v>
      </c>
      <c r="M957" s="17">
        <f t="shared" si="214"/>
        <v>2066.4837406982865</v>
      </c>
      <c r="N957" s="36">
        <f t="shared" si="204"/>
        <v>10.745733299747908</v>
      </c>
      <c r="O957" s="18"/>
      <c r="P957" s="19">
        <f t="shared" si="205"/>
        <v>13.849682296613816</v>
      </c>
      <c r="Q957" s="19"/>
      <c r="R957" s="38">
        <f t="shared" si="206"/>
        <v>0.12377451331835169</v>
      </c>
      <c r="S957" s="16">
        <f t="shared" si="215"/>
        <v>1.0000912209180444</v>
      </c>
      <c r="T957" s="16">
        <f t="shared" si="217"/>
        <v>11.571865074132068</v>
      </c>
      <c r="U957" s="22">
        <f t="shared" si="207"/>
        <v>0.16172211936589043</v>
      </c>
      <c r="V957" s="22">
        <f t="shared" si="208"/>
        <v>-1.1920599795022357E-2</v>
      </c>
      <c r="W957" s="22">
        <f t="shared" si="209"/>
        <v>0.17364271916091278</v>
      </c>
      <c r="Z957" s="37"/>
      <c r="AA957" s="37"/>
    </row>
    <row r="958" spans="1:27">
      <c r="A958" s="61">
        <f t="shared" si="210"/>
        <v>18322</v>
      </c>
      <c r="B958" s="13">
        <v>1950.02</v>
      </c>
      <c r="C958" s="14">
        <v>17.21</v>
      </c>
      <c r="D958" s="15">
        <v>1.1599999999999999</v>
      </c>
      <c r="E958" s="14">
        <v>2.3533300000000001</v>
      </c>
      <c r="F958" s="14">
        <v>23.5</v>
      </c>
      <c r="G958" s="15">
        <f t="shared" si="218"/>
        <v>1950.1249999999281</v>
      </c>
      <c r="H958" s="16">
        <f>H957*11/12+H969*1/12</f>
        <v>2.3408333333333333</v>
      </c>
      <c r="I958" s="15">
        <f t="shared" si="211"/>
        <v>230.14127425531925</v>
      </c>
      <c r="J958" s="15">
        <f t="shared" si="212"/>
        <v>15.512137021276599</v>
      </c>
      <c r="K958" s="17">
        <f t="shared" si="216"/>
        <v>15305.518225659462</v>
      </c>
      <c r="L958" s="15">
        <f t="shared" si="213"/>
        <v>31.469980531276608</v>
      </c>
      <c r="M958" s="17">
        <f t="shared" si="214"/>
        <v>2092.9073332940839</v>
      </c>
      <c r="N958" s="36">
        <f t="shared" si="204"/>
        <v>10.911564066731678</v>
      </c>
      <c r="O958" s="18"/>
      <c r="P958" s="19">
        <f t="shared" si="205"/>
        <v>14.06092492558858</v>
      </c>
      <c r="Q958" s="19"/>
      <c r="R958" s="38">
        <f t="shared" si="206"/>
        <v>0.1213966516966233</v>
      </c>
      <c r="S958" s="16">
        <f t="shared" si="215"/>
        <v>1.0001104225647852</v>
      </c>
      <c r="T958" s="16">
        <f t="shared" si="217"/>
        <v>11.572920670287614</v>
      </c>
      <c r="U958" s="22">
        <f t="shared" si="207"/>
        <v>0.15418679013961412</v>
      </c>
      <c r="V958" s="22">
        <f t="shared" si="208"/>
        <v>-1.0084069840389565E-2</v>
      </c>
      <c r="W958" s="22">
        <f t="shared" si="209"/>
        <v>0.16427085998000368</v>
      </c>
      <c r="Z958" s="37"/>
      <c r="AA958" s="37"/>
    </row>
    <row r="959" spans="1:27">
      <c r="A959" s="61">
        <f t="shared" si="210"/>
        <v>18353</v>
      </c>
      <c r="B959" s="13">
        <v>1950.03</v>
      </c>
      <c r="C959" s="14">
        <v>17.350000000000001</v>
      </c>
      <c r="D959" s="15">
        <v>1.17</v>
      </c>
      <c r="E959" s="14">
        <v>2.37</v>
      </c>
      <c r="F959" s="14">
        <v>23.6</v>
      </c>
      <c r="G959" s="15">
        <f t="shared" si="218"/>
        <v>1950.2083333332614</v>
      </c>
      <c r="H959" s="16">
        <f>H957*10/12+H969*2/12</f>
        <v>2.3616666666666668</v>
      </c>
      <c r="I959" s="15">
        <f t="shared" si="211"/>
        <v>231.03032097457637</v>
      </c>
      <c r="J959" s="15">
        <f t="shared" si="212"/>
        <v>15.579566313559328</v>
      </c>
      <c r="K959" s="17">
        <f t="shared" si="216"/>
        <v>15450.987273834553</v>
      </c>
      <c r="L959" s="15">
        <f t="shared" si="213"/>
        <v>31.558608686440689</v>
      </c>
      <c r="M959" s="17">
        <f t="shared" si="214"/>
        <v>2110.5959561376303</v>
      </c>
      <c r="N959" s="36">
        <f t="shared" si="204"/>
        <v>10.910946522976253</v>
      </c>
      <c r="O959" s="18"/>
      <c r="P959" s="19">
        <f t="shared" si="205"/>
        <v>14.056777000220679</v>
      </c>
      <c r="Q959" s="19"/>
      <c r="R959" s="38">
        <f t="shared" si="206"/>
        <v>0.12164080233493055</v>
      </c>
      <c r="S959" s="16">
        <f t="shared" si="215"/>
        <v>1.0001296216912134</v>
      </c>
      <c r="T959" s="16">
        <f t="shared" si="217"/>
        <v>11.525155367540123</v>
      </c>
      <c r="U959" s="22">
        <f t="shared" si="207"/>
        <v>0.15185260857670468</v>
      </c>
      <c r="V959" s="22">
        <f t="shared" si="208"/>
        <v>-7.4069679133049737E-3</v>
      </c>
      <c r="W959" s="22">
        <f t="shared" si="209"/>
        <v>0.15925957649000966</v>
      </c>
      <c r="Z959" s="37"/>
      <c r="AA959" s="37"/>
    </row>
    <row r="960" spans="1:27">
      <c r="A960" s="61">
        <f t="shared" si="210"/>
        <v>18383</v>
      </c>
      <c r="B960" s="13">
        <v>1950.04</v>
      </c>
      <c r="C960" s="14">
        <v>17.84</v>
      </c>
      <c r="D960" s="15">
        <v>1.18</v>
      </c>
      <c r="E960" s="14">
        <v>2.4266700000000001</v>
      </c>
      <c r="F960" s="14">
        <v>23.6</v>
      </c>
      <c r="G960" s="15">
        <f t="shared" si="218"/>
        <v>1950.2916666665947</v>
      </c>
      <c r="H960" s="16">
        <f>H957*9/12+H969*3/12</f>
        <v>2.3824999999999998</v>
      </c>
      <c r="I960" s="15">
        <f t="shared" si="211"/>
        <v>237.55509661016956</v>
      </c>
      <c r="J960" s="15">
        <f t="shared" si="212"/>
        <v>15.712725000000004</v>
      </c>
      <c r="K960" s="17">
        <f t="shared" si="216"/>
        <v>15974.925651131727</v>
      </c>
      <c r="L960" s="15">
        <f t="shared" si="213"/>
        <v>32.313218962500009</v>
      </c>
      <c r="M960" s="17">
        <f t="shared" si="214"/>
        <v>2172.974934407614</v>
      </c>
      <c r="N960" s="36">
        <f t="shared" si="204"/>
        <v>11.178021600956093</v>
      </c>
      <c r="O960" s="18"/>
      <c r="P960" s="19">
        <f t="shared" si="205"/>
        <v>14.394940886127367</v>
      </c>
      <c r="Q960" s="19"/>
      <c r="R960" s="38">
        <f t="shared" si="206"/>
        <v>0.11924266123305868</v>
      </c>
      <c r="S960" s="16">
        <f t="shared" si="215"/>
        <v>1.0001488183012737</v>
      </c>
      <c r="T960" s="16">
        <f t="shared" si="217"/>
        <v>11.52664927767036</v>
      </c>
      <c r="U960" s="22">
        <f t="shared" si="207"/>
        <v>0.14943401132308831</v>
      </c>
      <c r="V960" s="22">
        <f t="shared" si="208"/>
        <v>-7.6456528318231687E-3</v>
      </c>
      <c r="W960" s="22">
        <f t="shared" si="209"/>
        <v>0.15707966415491148</v>
      </c>
      <c r="Z960" s="37"/>
      <c r="AA960" s="37"/>
    </row>
    <row r="961" spans="1:27">
      <c r="A961" s="61">
        <f t="shared" si="210"/>
        <v>18414</v>
      </c>
      <c r="B961" s="13">
        <v>1950.05</v>
      </c>
      <c r="C961" s="14">
        <v>18.440000000000001</v>
      </c>
      <c r="D961" s="15">
        <v>1.19</v>
      </c>
      <c r="E961" s="14">
        <v>2.48333</v>
      </c>
      <c r="F961" s="14">
        <v>23.7</v>
      </c>
      <c r="G961" s="15">
        <f t="shared" si="218"/>
        <v>1950.3749999999279</v>
      </c>
      <c r="H961" s="16">
        <f>H957*8/12+H969*4/12</f>
        <v>2.4033333333333333</v>
      </c>
      <c r="I961" s="15">
        <f t="shared" si="211"/>
        <v>244.50856455696214</v>
      </c>
      <c r="J961" s="15">
        <f t="shared" si="212"/>
        <v>15.779023417721524</v>
      </c>
      <c r="K961" s="17">
        <f t="shared" si="216"/>
        <v>16530.951863637812</v>
      </c>
      <c r="L961" s="15">
        <f t="shared" si="213"/>
        <v>32.92816993607596</v>
      </c>
      <c r="M961" s="17">
        <f t="shared" si="214"/>
        <v>2226.2369138572494</v>
      </c>
      <c r="N961" s="36">
        <f t="shared" ref="N961:N1024" si="219">I961/AVERAGE(L841:L960)</f>
        <v>11.461543104586228</v>
      </c>
      <c r="O961" s="18"/>
      <c r="P961" s="19">
        <f t="shared" ref="P961:P1024" si="220">K961/AVERAGE(M841:M960)</f>
        <v>14.750478376961727</v>
      </c>
      <c r="Q961" s="19"/>
      <c r="R961" s="38">
        <f t="shared" ref="R961:R1024" si="221">1/N961-(H961/100-(((F961/F841)^(1/10))-1))</f>
        <v>0.11726693985923527</v>
      </c>
      <c r="S961" s="16">
        <f t="shared" si="215"/>
        <v>1.000168012398905</v>
      </c>
      <c r="T961" s="16">
        <f t="shared" si="217"/>
        <v>11.479721765199649</v>
      </c>
      <c r="U961" s="22">
        <f t="shared" si="207"/>
        <v>0.14479118256957735</v>
      </c>
      <c r="V961" s="22">
        <f t="shared" si="208"/>
        <v>-7.4457879090609191E-3</v>
      </c>
      <c r="W961" s="22">
        <f t="shared" si="209"/>
        <v>0.15223697047863827</v>
      </c>
      <c r="Z961" s="37"/>
      <c r="AA961" s="37"/>
    </row>
    <row r="962" spans="1:27">
      <c r="A962" s="61">
        <f t="shared" si="210"/>
        <v>18444</v>
      </c>
      <c r="B962" s="13">
        <v>1950.06</v>
      </c>
      <c r="C962" s="14">
        <v>18.739999999999998</v>
      </c>
      <c r="D962" s="15">
        <v>1.2</v>
      </c>
      <c r="E962" s="14">
        <v>2.54</v>
      </c>
      <c r="F962" s="14">
        <v>23.8</v>
      </c>
      <c r="G962" s="15">
        <f t="shared" si="218"/>
        <v>1950.4583333332612</v>
      </c>
      <c r="H962" s="16">
        <f>H957*7/12+H969*5/12</f>
        <v>2.4241666666666664</v>
      </c>
      <c r="I962" s="15">
        <f t="shared" si="211"/>
        <v>247.44240882352946</v>
      </c>
      <c r="J962" s="15">
        <f t="shared" si="212"/>
        <v>15.844764705882358</v>
      </c>
      <c r="K962" s="17">
        <f t="shared" si="216"/>
        <v>16818.576383841282</v>
      </c>
      <c r="L962" s="15">
        <f t="shared" si="213"/>
        <v>33.538085294117657</v>
      </c>
      <c r="M962" s="17">
        <f t="shared" si="214"/>
        <v>2279.5722526657873</v>
      </c>
      <c r="N962" s="36">
        <f t="shared" si="219"/>
        <v>11.554126144044288</v>
      </c>
      <c r="O962" s="18"/>
      <c r="P962" s="19">
        <f t="shared" si="220"/>
        <v>14.8581738526044</v>
      </c>
      <c r="Q962" s="19"/>
      <c r="R962" s="38">
        <f t="shared" si="221"/>
        <v>0.11605312575784082</v>
      </c>
      <c r="S962" s="16">
        <f t="shared" si="215"/>
        <v>1.0001872039880388</v>
      </c>
      <c r="T962" s="16">
        <f t="shared" si="217"/>
        <v>11.433408271797255</v>
      </c>
      <c r="U962" s="22">
        <f t="shared" ref="U962:U1025" si="222">(($K1082/$K962)^(1/10)-1)</f>
        <v>0.14690841328252313</v>
      </c>
      <c r="V962" s="22">
        <f t="shared" ref="V962:V1025" si="223">(($T1082/$T962)^(1/10)-1)</f>
        <v>-5.4263708569988189E-3</v>
      </c>
      <c r="W962" s="22">
        <f t="shared" ref="W962:W1025" si="224">U962-V962</f>
        <v>0.15233478413952195</v>
      </c>
      <c r="Z962" s="37"/>
      <c r="AA962" s="37"/>
    </row>
    <row r="963" spans="1:27">
      <c r="A963" s="61">
        <f t="shared" si="210"/>
        <v>18475</v>
      </c>
      <c r="B963" s="13">
        <v>1950.07</v>
      </c>
      <c r="C963" s="14">
        <v>17.38</v>
      </c>
      <c r="D963" s="15">
        <v>1.24333</v>
      </c>
      <c r="E963" s="14">
        <v>2.6</v>
      </c>
      <c r="F963" s="14">
        <v>24.1</v>
      </c>
      <c r="G963" s="15">
        <f t="shared" si="218"/>
        <v>1950.5416666665944</v>
      </c>
      <c r="H963" s="16">
        <f>H957*6/12+H969*6/12</f>
        <v>2.4449999999999998</v>
      </c>
      <c r="I963" s="15">
        <f t="shared" si="211"/>
        <v>226.62834896265565</v>
      </c>
      <c r="J963" s="15">
        <f t="shared" si="212"/>
        <v>16.212533090663907</v>
      </c>
      <c r="K963" s="17">
        <f t="shared" si="216"/>
        <v>15495.681843097207</v>
      </c>
      <c r="L963" s="15">
        <f t="shared" si="213"/>
        <v>33.902975103734448</v>
      </c>
      <c r="M963" s="17">
        <f t="shared" si="214"/>
        <v>2318.1112078281212</v>
      </c>
      <c r="N963" s="36">
        <f t="shared" si="219"/>
        <v>10.53974565893099</v>
      </c>
      <c r="O963" s="18"/>
      <c r="P963" s="19">
        <f t="shared" si="220"/>
        <v>13.550950714985765</v>
      </c>
      <c r="Q963" s="19"/>
      <c r="R963" s="38">
        <f t="shared" si="221"/>
        <v>0.12624655831063292</v>
      </c>
      <c r="S963" s="16">
        <f t="shared" si="215"/>
        <v>1.0002063930726006</v>
      </c>
      <c r="T963" s="16">
        <f t="shared" si="217"/>
        <v>11.293197423396602</v>
      </c>
      <c r="U963" s="22">
        <f t="shared" si="222"/>
        <v>0.15377785684959244</v>
      </c>
      <c r="V963" s="22">
        <f t="shared" si="223"/>
        <v>-1.8347594448793192E-3</v>
      </c>
      <c r="W963" s="22">
        <f t="shared" si="224"/>
        <v>0.15561261629447176</v>
      </c>
      <c r="Z963" s="37"/>
      <c r="AA963" s="37"/>
    </row>
    <row r="964" spans="1:27">
      <c r="A964" s="61">
        <f t="shared" si="210"/>
        <v>18506</v>
      </c>
      <c r="B964" s="13">
        <v>1950.08</v>
      </c>
      <c r="C964" s="14">
        <v>18.43</v>
      </c>
      <c r="D964" s="15">
        <v>1.28667</v>
      </c>
      <c r="E964" s="14">
        <v>2.66</v>
      </c>
      <c r="F964" s="14">
        <v>24.3</v>
      </c>
      <c r="G964" s="15">
        <f t="shared" si="218"/>
        <v>1950.6249999999277</v>
      </c>
      <c r="H964" s="16">
        <f>H957*5/12+H969*7/12</f>
        <v>2.4658333333333333</v>
      </c>
      <c r="I964" s="15">
        <f t="shared" si="211"/>
        <v>238.34199320987662</v>
      </c>
      <c r="J964" s="15">
        <f t="shared" si="212"/>
        <v>16.639581790740746</v>
      </c>
      <c r="K964" s="17">
        <f t="shared" si="216"/>
        <v>16391.411397056225</v>
      </c>
      <c r="L964" s="15">
        <f t="shared" si="213"/>
        <v>34.399875308641988</v>
      </c>
      <c r="M964" s="17">
        <f t="shared" si="214"/>
        <v>2365.7707171008983</v>
      </c>
      <c r="N964" s="36">
        <f t="shared" si="219"/>
        <v>11.040611670261537</v>
      </c>
      <c r="O964" s="18"/>
      <c r="P964" s="19">
        <f t="shared" si="220"/>
        <v>14.189059134964532</v>
      </c>
      <c r="Q964" s="19"/>
      <c r="R964" s="38">
        <f t="shared" si="221"/>
        <v>0.1226069091454067</v>
      </c>
      <c r="S964" s="16">
        <f t="shared" si="215"/>
        <v>1.0002255796565089</v>
      </c>
      <c r="T964" s="16">
        <f t="shared" si="217"/>
        <v>11.202560950321255</v>
      </c>
      <c r="U964" s="22">
        <f t="shared" si="222"/>
        <v>0.14901137983465329</v>
      </c>
      <c r="V964" s="22">
        <f t="shared" si="223"/>
        <v>1.1297201520665823E-4</v>
      </c>
      <c r="W964" s="22">
        <f t="shared" si="224"/>
        <v>0.14889840781944663</v>
      </c>
      <c r="Z964" s="37"/>
      <c r="AA964" s="37"/>
    </row>
    <row r="965" spans="1:27">
      <c r="A965" s="61">
        <f t="shared" si="210"/>
        <v>18536</v>
      </c>
      <c r="B965" s="13">
        <v>1950.09</v>
      </c>
      <c r="C965" s="14">
        <v>19.079999999999998</v>
      </c>
      <c r="D965" s="15">
        <v>1.33</v>
      </c>
      <c r="E965" s="14">
        <v>2.72</v>
      </c>
      <c r="F965" s="14">
        <v>24.4</v>
      </c>
      <c r="G965" s="15">
        <f t="shared" si="218"/>
        <v>1950.708333333261</v>
      </c>
      <c r="H965" s="16">
        <f>H957*4/12+H969*8/12</f>
        <v>2.4866666666666664</v>
      </c>
      <c r="I965" s="15">
        <f t="shared" si="211"/>
        <v>245.73671557377057</v>
      </c>
      <c r="J965" s="15">
        <f t="shared" si="212"/>
        <v>17.129446106557385</v>
      </c>
      <c r="K965" s="17">
        <f t="shared" si="216"/>
        <v>16998.135867486766</v>
      </c>
      <c r="L965" s="15">
        <f t="shared" si="213"/>
        <v>35.031649180327882</v>
      </c>
      <c r="M965" s="17">
        <f t="shared" si="214"/>
        <v>2423.2143375033547</v>
      </c>
      <c r="N965" s="36">
        <f t="shared" si="219"/>
        <v>11.3373911022773</v>
      </c>
      <c r="O965" s="18"/>
      <c r="P965" s="19">
        <f t="shared" si="220"/>
        <v>14.563472220744739</v>
      </c>
      <c r="Q965" s="19"/>
      <c r="R965" s="38">
        <f t="shared" si="221"/>
        <v>0.1204616466375262</v>
      </c>
      <c r="S965" s="16">
        <f t="shared" si="215"/>
        <v>1.0002447637436755</v>
      </c>
      <c r="T965" s="16">
        <f t="shared" si="217"/>
        <v>11.159165528286497</v>
      </c>
      <c r="U965" s="22">
        <f t="shared" si="222"/>
        <v>0.14168909659928719</v>
      </c>
      <c r="V965" s="22">
        <f t="shared" si="223"/>
        <v>8.1758878529791801E-4</v>
      </c>
      <c r="W965" s="22">
        <f t="shared" si="224"/>
        <v>0.14087150781398927</v>
      </c>
      <c r="Z965" s="37"/>
      <c r="AA965" s="37"/>
    </row>
    <row r="966" spans="1:27">
      <c r="A966" s="61">
        <f t="shared" si="210"/>
        <v>18263</v>
      </c>
      <c r="B966" s="13">
        <v>1950.1</v>
      </c>
      <c r="C966" s="14">
        <v>19.87</v>
      </c>
      <c r="D966" s="15">
        <v>1.3766700000000001</v>
      </c>
      <c r="E966" s="14">
        <v>2.76</v>
      </c>
      <c r="F966" s="14">
        <v>24.6</v>
      </c>
      <c r="G966" s="15">
        <f t="shared" si="218"/>
        <v>1950.7916666665942</v>
      </c>
      <c r="H966" s="16">
        <f>H957*3/12+H969*9/12</f>
        <v>2.5074999999999998</v>
      </c>
      <c r="I966" s="15">
        <f t="shared" si="211"/>
        <v>253.83076890243913</v>
      </c>
      <c r="J966" s="15">
        <f t="shared" si="212"/>
        <v>17.586371646951228</v>
      </c>
      <c r="K966" s="17">
        <f t="shared" si="216"/>
        <v>17659.392824453487</v>
      </c>
      <c r="L966" s="15">
        <f t="shared" si="213"/>
        <v>35.257821951219519</v>
      </c>
      <c r="M966" s="17">
        <f t="shared" si="214"/>
        <v>2452.9403218667139</v>
      </c>
      <c r="N966" s="36">
        <f t="shared" si="219"/>
        <v>11.662444039105264</v>
      </c>
      <c r="O966" s="18"/>
      <c r="P966" s="19">
        <f t="shared" si="220"/>
        <v>14.972212563986441</v>
      </c>
      <c r="Q966" s="19"/>
      <c r="R966" s="38">
        <f t="shared" si="221"/>
        <v>0.11865823581629897</v>
      </c>
      <c r="S966" s="16">
        <f t="shared" si="215"/>
        <v>1.000263945338006</v>
      </c>
      <c r="T966" s="16">
        <f t="shared" si="217"/>
        <v>11.071149758251497</v>
      </c>
      <c r="U966" s="22">
        <f t="shared" si="222"/>
        <v>0.13465754115762718</v>
      </c>
      <c r="V966" s="22">
        <f t="shared" si="223"/>
        <v>5.1208143666170436E-4</v>
      </c>
      <c r="W966" s="22">
        <f t="shared" si="224"/>
        <v>0.13414545972096548</v>
      </c>
      <c r="Z966" s="37"/>
      <c r="AA966" s="37"/>
    </row>
    <row r="967" spans="1:27">
      <c r="A967" s="61">
        <f t="shared" si="210"/>
        <v>18597</v>
      </c>
      <c r="B967" s="13">
        <v>1950.11</v>
      </c>
      <c r="C967" s="14">
        <v>19.829999999999998</v>
      </c>
      <c r="D967" s="15">
        <v>1.42333</v>
      </c>
      <c r="E967" s="14">
        <v>2.8</v>
      </c>
      <c r="F967" s="14">
        <v>24.7</v>
      </c>
      <c r="G967" s="15">
        <f t="shared" si="218"/>
        <v>1950.8749999999275</v>
      </c>
      <c r="H967" s="16">
        <f>H957*2/12+H969*10/12</f>
        <v>2.5283333333333333</v>
      </c>
      <c r="I967" s="15">
        <f t="shared" si="211"/>
        <v>252.29419979757091</v>
      </c>
      <c r="J967" s="15">
        <f t="shared" si="212"/>
        <v>18.108820141093126</v>
      </c>
      <c r="K967" s="17">
        <f t="shared" si="216"/>
        <v>17657.479554750309</v>
      </c>
      <c r="L967" s="15">
        <f t="shared" si="213"/>
        <v>35.623991902834021</v>
      </c>
      <c r="M967" s="17">
        <f t="shared" si="214"/>
        <v>2493.239674901708</v>
      </c>
      <c r="N967" s="36">
        <f t="shared" si="219"/>
        <v>11.542173388716297</v>
      </c>
      <c r="O967" s="18"/>
      <c r="P967" s="19">
        <f t="shared" si="220"/>
        <v>14.812579571593153</v>
      </c>
      <c r="Q967" s="19"/>
      <c r="R967" s="38">
        <f t="shared" si="221"/>
        <v>0.11977266934561014</v>
      </c>
      <c r="S967" s="16">
        <f t="shared" si="215"/>
        <v>1.0002831244433987</v>
      </c>
      <c r="T967" s="16">
        <f t="shared" si="217"/>
        <v>11.029237637278024</v>
      </c>
      <c r="U967" s="22">
        <f t="shared" si="222"/>
        <v>0.13862491592140991</v>
      </c>
      <c r="V967" s="22">
        <f t="shared" si="223"/>
        <v>8.8773309805034728E-4</v>
      </c>
      <c r="W967" s="22">
        <f t="shared" si="224"/>
        <v>0.13773718282335956</v>
      </c>
      <c r="Z967" s="37"/>
      <c r="AA967" s="37"/>
    </row>
    <row r="968" spans="1:27">
      <c r="A968" s="61">
        <f t="shared" si="210"/>
        <v>18628</v>
      </c>
      <c r="B968" s="13">
        <v>1950.12</v>
      </c>
      <c r="C968" s="14">
        <v>19.75</v>
      </c>
      <c r="D968" s="15">
        <v>1.47</v>
      </c>
      <c r="E968" s="14">
        <v>2.84</v>
      </c>
      <c r="F968" s="14">
        <v>25</v>
      </c>
      <c r="G968" s="15">
        <f t="shared" si="218"/>
        <v>1950.9583333332607</v>
      </c>
      <c r="H968" s="16">
        <f>H957*1/12+H969*11/12</f>
        <v>2.5491666666666668</v>
      </c>
      <c r="I968" s="15">
        <f t="shared" si="211"/>
        <v>248.26105500000008</v>
      </c>
      <c r="J968" s="15">
        <f t="shared" si="212"/>
        <v>18.478164600000007</v>
      </c>
      <c r="K968" s="17">
        <f t="shared" si="216"/>
        <v>17482.979490789421</v>
      </c>
      <c r="L968" s="15">
        <f t="shared" si="213"/>
        <v>35.699311200000011</v>
      </c>
      <c r="M968" s="17">
        <f t="shared" si="214"/>
        <v>2514.008190067947</v>
      </c>
      <c r="N968" s="36">
        <f t="shared" si="219"/>
        <v>11.306665788890763</v>
      </c>
      <c r="O968" s="18"/>
      <c r="P968" s="19">
        <f t="shared" si="220"/>
        <v>14.508560511396047</v>
      </c>
      <c r="Q968" s="19"/>
      <c r="R968" s="38">
        <f t="shared" si="221"/>
        <v>0.12189353128627989</v>
      </c>
      <c r="S968" s="16">
        <f t="shared" si="215"/>
        <v>1.000302301063746</v>
      </c>
      <c r="T968" s="16">
        <f t="shared" si="217"/>
        <v>10.899971960636648</v>
      </c>
      <c r="U968" s="22">
        <f t="shared" si="222"/>
        <v>0.1427864885823511</v>
      </c>
      <c r="V968" s="22">
        <f t="shared" si="223"/>
        <v>3.1342773028293358E-3</v>
      </c>
      <c r="W968" s="22">
        <f t="shared" si="224"/>
        <v>0.13965221127952177</v>
      </c>
      <c r="Z968" s="37"/>
      <c r="AA968" s="37"/>
    </row>
    <row r="969" spans="1:27">
      <c r="A969" s="61">
        <f t="shared" ref="A969:A1032" si="225">EOMONTH(DATE(LEFT(B969,4),RIGHT(B969,2),1),0)</f>
        <v>18659</v>
      </c>
      <c r="B969" s="13">
        <v>1951.01</v>
      </c>
      <c r="C969" s="14">
        <v>21.21</v>
      </c>
      <c r="D969" s="15">
        <v>1.4866699999999999</v>
      </c>
      <c r="E969" s="14">
        <v>2.8366699999999998</v>
      </c>
      <c r="F969" s="14">
        <v>25.4</v>
      </c>
      <c r="G969" s="15">
        <f t="shared" si="218"/>
        <v>1951.041666666594</v>
      </c>
      <c r="H969" s="16">
        <v>2.57</v>
      </c>
      <c r="I969" s="15">
        <f t="shared" ref="I969:I1032" si="226">C969*$F$1852/F969</f>
        <v>262.41487972440956</v>
      </c>
      <c r="J969" s="15">
        <f t="shared" ref="J969:J1032" si="227">D969*$F$1852/F969</f>
        <v>18.393414862795282</v>
      </c>
      <c r="K969" s="17">
        <f t="shared" si="216"/>
        <v>18587.658066361404</v>
      </c>
      <c r="L969" s="15">
        <f t="shared" ref="L969:L1032" si="228">E969*$F$1852/F969</f>
        <v>35.095917815551196</v>
      </c>
      <c r="M969" s="17">
        <f t="shared" ref="M969:M1032" si="229">L969*(K969/I969)</f>
        <v>2485.9524755825273</v>
      </c>
      <c r="N969" s="36">
        <f t="shared" si="219"/>
        <v>11.895759839437066</v>
      </c>
      <c r="O969" s="18"/>
      <c r="P969" s="19">
        <f t="shared" si="220"/>
        <v>15.257997535425226</v>
      </c>
      <c r="Q969" s="19"/>
      <c r="R969" s="38">
        <f t="shared" si="221"/>
        <v>0.11898759156334361</v>
      </c>
      <c r="S969" s="16">
        <f t="shared" ref="S969:S1032" si="230">((H969/H970+H969/1200+((1+H970/1200)^(-119))*(1-H969/H970)))</f>
        <v>1.001340335826904</v>
      </c>
      <c r="T969" s="16">
        <f t="shared" si="217"/>
        <v>10.731562041097588</v>
      </c>
      <c r="U969" s="22">
        <f t="shared" si="222"/>
        <v>0.14182390694439451</v>
      </c>
      <c r="V969" s="22">
        <f t="shared" si="223"/>
        <v>5.0185249852834346E-3</v>
      </c>
      <c r="W969" s="22">
        <f t="shared" si="224"/>
        <v>0.13680538195911107</v>
      </c>
      <c r="Z969" s="37"/>
      <c r="AA969" s="37"/>
    </row>
    <row r="970" spans="1:27">
      <c r="A970" s="61">
        <f t="shared" si="225"/>
        <v>18687</v>
      </c>
      <c r="B970" s="13">
        <v>1951.02</v>
      </c>
      <c r="C970" s="14">
        <v>22</v>
      </c>
      <c r="D970" s="15">
        <v>1.5033300000000001</v>
      </c>
      <c r="E970" s="14">
        <v>2.8333300000000001</v>
      </c>
      <c r="F970" s="14">
        <v>25.7</v>
      </c>
      <c r="G970" s="15">
        <f t="shared" si="218"/>
        <v>1951.1249999999272</v>
      </c>
      <c r="H970" s="16">
        <f>H969*11/12+H981*1/12</f>
        <v>2.5791666666666666</v>
      </c>
      <c r="I970" s="15">
        <f t="shared" si="226"/>
        <v>269.01163424124525</v>
      </c>
      <c r="J970" s="15">
        <f t="shared" si="227"/>
        <v>18.382420913813238</v>
      </c>
      <c r="K970" s="17">
        <f t="shared" ref="K970:K1033" si="231">K969*((I970+(J970/12))/I969)</f>
        <v>19163.433585125822</v>
      </c>
      <c r="L970" s="15">
        <f t="shared" si="228"/>
        <v>34.645396983852152</v>
      </c>
      <c r="M970" s="17">
        <f t="shared" si="229"/>
        <v>2468.0150581702064</v>
      </c>
      <c r="N970" s="36">
        <f t="shared" si="219"/>
        <v>12.141507370682694</v>
      </c>
      <c r="O970" s="18"/>
      <c r="P970" s="19">
        <f t="shared" si="220"/>
        <v>15.565638866147737</v>
      </c>
      <c r="Q970" s="19"/>
      <c r="R970" s="38">
        <f t="shared" si="221"/>
        <v>0.11844055145727521</v>
      </c>
      <c r="S970" s="16">
        <f t="shared" si="230"/>
        <v>1.0013483256412163</v>
      </c>
      <c r="T970" s="16">
        <f t="shared" ref="T970:T1033" si="232">T969*S969*F969/F970</f>
        <v>10.620506880535789</v>
      </c>
      <c r="U970" s="22">
        <f t="shared" si="222"/>
        <v>0.14322931989244703</v>
      </c>
      <c r="V970" s="22">
        <f t="shared" si="223"/>
        <v>6.8820370813205134E-3</v>
      </c>
      <c r="W970" s="22">
        <f t="shared" si="224"/>
        <v>0.13634728281112651</v>
      </c>
      <c r="Z970" s="37"/>
      <c r="AA970" s="37"/>
    </row>
    <row r="971" spans="1:27">
      <c r="A971" s="61">
        <f t="shared" si="225"/>
        <v>18718</v>
      </c>
      <c r="B971" s="13">
        <v>1951.03</v>
      </c>
      <c r="C971" s="14">
        <v>21.63</v>
      </c>
      <c r="D971" s="15">
        <v>1.52</v>
      </c>
      <c r="E971" s="14">
        <v>2.83</v>
      </c>
      <c r="F971" s="14">
        <v>25.8</v>
      </c>
      <c r="G971" s="15">
        <f t="shared" ref="G971:G1034" si="233">G970+1/12</f>
        <v>1951.2083333332605</v>
      </c>
      <c r="H971" s="16">
        <f>H969*10/12+H981*2/12</f>
        <v>2.5883333333333334</v>
      </c>
      <c r="I971" s="15">
        <f t="shared" si="226"/>
        <v>263.46220290697681</v>
      </c>
      <c r="J971" s="15">
        <f t="shared" si="227"/>
        <v>18.51421860465117</v>
      </c>
      <c r="K971" s="17">
        <f t="shared" si="231"/>
        <v>18878.01906835792</v>
      </c>
      <c r="L971" s="15">
        <f t="shared" si="228"/>
        <v>34.470551744186061</v>
      </c>
      <c r="M971" s="17">
        <f t="shared" si="229"/>
        <v>2469.939619207255</v>
      </c>
      <c r="N971" s="36">
        <f t="shared" si="219"/>
        <v>11.841626487283097</v>
      </c>
      <c r="O971" s="18"/>
      <c r="P971" s="19">
        <f t="shared" si="220"/>
        <v>15.177316546374957</v>
      </c>
      <c r="Q971" s="19"/>
      <c r="R971" s="38">
        <f t="shared" si="221"/>
        <v>0.120096636801555</v>
      </c>
      <c r="S971" s="16">
        <f t="shared" si="230"/>
        <v>1.0013563152444647</v>
      </c>
      <c r="T971" s="16">
        <f t="shared" si="232"/>
        <v>10.59360652343946</v>
      </c>
      <c r="U971" s="22">
        <f t="shared" si="222"/>
        <v>0.14877683835003497</v>
      </c>
      <c r="V971" s="22">
        <f t="shared" si="223"/>
        <v>7.7861420702105555E-3</v>
      </c>
      <c r="W971" s="22">
        <f t="shared" si="224"/>
        <v>0.14099069627982441</v>
      </c>
      <c r="Z971" s="37"/>
      <c r="AA971" s="37"/>
    </row>
    <row r="972" spans="1:27">
      <c r="A972" s="61">
        <f t="shared" si="225"/>
        <v>18748</v>
      </c>
      <c r="B972" s="13">
        <v>1951.04</v>
      </c>
      <c r="C972" s="14">
        <v>21.92</v>
      </c>
      <c r="D972" s="15">
        <v>1.5333300000000001</v>
      </c>
      <c r="E972" s="14">
        <v>2.7933300000000001</v>
      </c>
      <c r="F972" s="14">
        <v>25.8</v>
      </c>
      <c r="G972" s="15">
        <f t="shared" si="233"/>
        <v>1951.2916666665938</v>
      </c>
      <c r="H972" s="16">
        <f>H969*9/12+H981*3/12</f>
        <v>2.5975000000000001</v>
      </c>
      <c r="I972" s="15">
        <f t="shared" si="226"/>
        <v>266.99452093023268</v>
      </c>
      <c r="J972" s="15">
        <f t="shared" si="227"/>
        <v>18.676583429651171</v>
      </c>
      <c r="K972" s="17">
        <f t="shared" si="231"/>
        <v>19242.642813680668</v>
      </c>
      <c r="L972" s="15">
        <f t="shared" si="228"/>
        <v>34.023896220348853</v>
      </c>
      <c r="M972" s="17">
        <f t="shared" si="229"/>
        <v>2452.1465077891708</v>
      </c>
      <c r="N972" s="36">
        <f t="shared" si="219"/>
        <v>11.951097197083959</v>
      </c>
      <c r="O972" s="18"/>
      <c r="P972" s="19">
        <f t="shared" si="220"/>
        <v>15.31414375733269</v>
      </c>
      <c r="Q972" s="19"/>
      <c r="R972" s="38">
        <f t="shared" si="221"/>
        <v>0.11848676067127077</v>
      </c>
      <c r="S972" s="16">
        <f t="shared" si="230"/>
        <v>1.0013643046367939</v>
      </c>
      <c r="T972" s="16">
        <f t="shared" si="232"/>
        <v>10.607974793461059</v>
      </c>
      <c r="U972" s="22">
        <f t="shared" si="222"/>
        <v>0.14988497490877584</v>
      </c>
      <c r="V972" s="22">
        <f t="shared" si="223"/>
        <v>7.6307053128938929E-3</v>
      </c>
      <c r="W972" s="22">
        <f t="shared" si="224"/>
        <v>0.14225426959588194</v>
      </c>
      <c r="Z972" s="37"/>
      <c r="AA972" s="37"/>
    </row>
    <row r="973" spans="1:27">
      <c r="A973" s="61">
        <f t="shared" si="225"/>
        <v>18779</v>
      </c>
      <c r="B973" s="13">
        <v>1951.05</v>
      </c>
      <c r="C973" s="14">
        <v>21.93</v>
      </c>
      <c r="D973" s="15">
        <v>1.54667</v>
      </c>
      <c r="E973" s="14">
        <v>2.7566700000000002</v>
      </c>
      <c r="F973" s="14">
        <v>25.9</v>
      </c>
      <c r="G973" s="15">
        <f t="shared" si="233"/>
        <v>1951.374999999927</v>
      </c>
      <c r="H973" s="16">
        <f>H969*8/12+H981*4/12</f>
        <v>2.6066666666666665</v>
      </c>
      <c r="I973" s="15">
        <f t="shared" si="226"/>
        <v>266.08498783783796</v>
      </c>
      <c r="J973" s="15">
        <f t="shared" si="227"/>
        <v>18.766332336486492</v>
      </c>
      <c r="K973" s="17">
        <f t="shared" si="231"/>
        <v>19289.801080092944</v>
      </c>
      <c r="L973" s="15">
        <f t="shared" si="228"/>
        <v>33.447720174324338</v>
      </c>
      <c r="M973" s="17">
        <f t="shared" si="229"/>
        <v>2424.7886887122581</v>
      </c>
      <c r="N973" s="36">
        <f t="shared" si="219"/>
        <v>11.86387540626918</v>
      </c>
      <c r="O973" s="18"/>
      <c r="P973" s="19">
        <f t="shared" si="220"/>
        <v>15.200667239383655</v>
      </c>
      <c r="Q973" s="19"/>
      <c r="R973" s="38">
        <f t="shared" si="221"/>
        <v>0.11868144406708796</v>
      </c>
      <c r="S973" s="16">
        <f t="shared" si="230"/>
        <v>1.0013722938183494</v>
      </c>
      <c r="T973" s="16">
        <f t="shared" si="232"/>
        <v>10.581433992609897</v>
      </c>
      <c r="U973" s="22">
        <f t="shared" si="222"/>
        <v>0.15104771605364542</v>
      </c>
      <c r="V973" s="22">
        <f t="shared" si="223"/>
        <v>8.781651377185451E-3</v>
      </c>
      <c r="W973" s="22">
        <f t="shared" si="224"/>
        <v>0.14226606467645997</v>
      </c>
      <c r="Z973" s="37"/>
      <c r="AA973" s="37"/>
    </row>
    <row r="974" spans="1:27">
      <c r="A974" s="61">
        <f t="shared" si="225"/>
        <v>18809</v>
      </c>
      <c r="B974" s="13">
        <v>1951.06</v>
      </c>
      <c r="C974" s="14">
        <v>21.55</v>
      </c>
      <c r="D974" s="15">
        <v>1.56</v>
      </c>
      <c r="E974" s="14">
        <v>2.72</v>
      </c>
      <c r="F974" s="14">
        <v>25.9</v>
      </c>
      <c r="G974" s="15">
        <f t="shared" si="233"/>
        <v>1951.4583333332603</v>
      </c>
      <c r="H974" s="16">
        <f>H969*7/12+H981*5/12</f>
        <v>2.6158333333333332</v>
      </c>
      <c r="I974" s="15">
        <f t="shared" si="226"/>
        <v>261.47430405405419</v>
      </c>
      <c r="J974" s="15">
        <f t="shared" si="227"/>
        <v>18.928070270270279</v>
      </c>
      <c r="K974" s="17">
        <f t="shared" si="231"/>
        <v>19069.899106995672</v>
      </c>
      <c r="L974" s="15">
        <f t="shared" si="228"/>
        <v>33.002789189189201</v>
      </c>
      <c r="M974" s="17">
        <f t="shared" si="229"/>
        <v>2406.9663838064139</v>
      </c>
      <c r="N974" s="36">
        <f t="shared" si="219"/>
        <v>11.615664857025182</v>
      </c>
      <c r="O974" s="18"/>
      <c r="P974" s="19">
        <f t="shared" si="220"/>
        <v>14.884429187428136</v>
      </c>
      <c r="Q974" s="19"/>
      <c r="R974" s="38">
        <f t="shared" si="221"/>
        <v>0.11820658882878604</v>
      </c>
      <c r="S974" s="16">
        <f t="shared" si="230"/>
        <v>1.0013802827892759</v>
      </c>
      <c r="T974" s="16">
        <f t="shared" si="232"/>
        <v>10.595954829067228</v>
      </c>
      <c r="U974" s="22">
        <f t="shared" si="222"/>
        <v>0.15111731230023073</v>
      </c>
      <c r="V974" s="22">
        <f t="shared" si="223"/>
        <v>7.5401267013051054E-3</v>
      </c>
      <c r="W974" s="22">
        <f t="shared" si="224"/>
        <v>0.14357718559892563</v>
      </c>
      <c r="Z974" s="37"/>
      <c r="AA974" s="37"/>
    </row>
    <row r="975" spans="1:27">
      <c r="A975" s="61">
        <f t="shared" si="225"/>
        <v>18840</v>
      </c>
      <c r="B975" s="13">
        <v>1951.07</v>
      </c>
      <c r="C975" s="14">
        <v>21.93</v>
      </c>
      <c r="D975" s="15">
        <v>1.54667</v>
      </c>
      <c r="E975" s="14">
        <v>2.65</v>
      </c>
      <c r="F975" s="14">
        <v>25.9</v>
      </c>
      <c r="G975" s="15">
        <f t="shared" si="233"/>
        <v>1951.5416666665935</v>
      </c>
      <c r="H975" s="16">
        <f>H969*6/12+H981*6/12</f>
        <v>2.625</v>
      </c>
      <c r="I975" s="15">
        <f t="shared" si="226"/>
        <v>266.08498783783796</v>
      </c>
      <c r="J975" s="15">
        <f t="shared" si="227"/>
        <v>18.766332336486492</v>
      </c>
      <c r="K975" s="17">
        <f t="shared" si="231"/>
        <v>19520.222311866968</v>
      </c>
      <c r="L975" s="15">
        <f t="shared" si="228"/>
        <v>32.153452702702715</v>
      </c>
      <c r="M975" s="17">
        <f t="shared" si="229"/>
        <v>2358.8047937276542</v>
      </c>
      <c r="N975" s="36">
        <f t="shared" si="219"/>
        <v>11.778190092457811</v>
      </c>
      <c r="O975" s="18"/>
      <c r="P975" s="19">
        <f t="shared" si="220"/>
        <v>15.09356270058327</v>
      </c>
      <c r="Q975" s="19"/>
      <c r="R975" s="38">
        <f t="shared" si="221"/>
        <v>0.11692697213559156</v>
      </c>
      <c r="S975" s="16">
        <f t="shared" si="230"/>
        <v>1.0013882715497184</v>
      </c>
      <c r="T975" s="16">
        <f t="shared" si="232"/>
        <v>10.610580243153734</v>
      </c>
      <c r="U975" s="22">
        <f t="shared" si="222"/>
        <v>0.14763473071608324</v>
      </c>
      <c r="V975" s="22">
        <f t="shared" si="223"/>
        <v>6.7226196291811924E-3</v>
      </c>
      <c r="W975" s="22">
        <f t="shared" si="224"/>
        <v>0.14091211108690205</v>
      </c>
      <c r="Z975" s="37"/>
      <c r="AA975" s="37"/>
    </row>
    <row r="976" spans="1:27">
      <c r="A976" s="61">
        <f t="shared" si="225"/>
        <v>18871</v>
      </c>
      <c r="B976" s="13">
        <v>1951.08</v>
      </c>
      <c r="C976" s="14">
        <v>22.89</v>
      </c>
      <c r="D976" s="15">
        <v>1.5333300000000001</v>
      </c>
      <c r="E976" s="14">
        <v>2.58</v>
      </c>
      <c r="F976" s="14">
        <v>25.9</v>
      </c>
      <c r="G976" s="15">
        <f t="shared" si="233"/>
        <v>1951.6249999999268</v>
      </c>
      <c r="H976" s="16">
        <f>H969*5/12+H981*7/12</f>
        <v>2.6341666666666668</v>
      </c>
      <c r="I976" s="15">
        <f t="shared" si="226"/>
        <v>277.73303108108121</v>
      </c>
      <c r="J976" s="15">
        <f t="shared" si="227"/>
        <v>18.604473068918928</v>
      </c>
      <c r="K976" s="17">
        <f t="shared" si="231"/>
        <v>20488.469399228889</v>
      </c>
      <c r="L976" s="15">
        <f t="shared" si="228"/>
        <v>31.304116216216233</v>
      </c>
      <c r="M976" s="17">
        <f t="shared" si="229"/>
        <v>2309.3163411974897</v>
      </c>
      <c r="N976" s="36">
        <f t="shared" si="219"/>
        <v>12.256989084145145</v>
      </c>
      <c r="O976" s="18"/>
      <c r="P976" s="19">
        <f t="shared" si="220"/>
        <v>15.703908734990376</v>
      </c>
      <c r="Q976" s="19"/>
      <c r="R976" s="38">
        <f t="shared" si="221"/>
        <v>0.11208956621321096</v>
      </c>
      <c r="S976" s="16">
        <f t="shared" si="230"/>
        <v>1.0013962600998219</v>
      </c>
      <c r="T976" s="16">
        <f t="shared" si="232"/>
        <v>10.62531060983131</v>
      </c>
      <c r="U976" s="22">
        <f t="shared" si="222"/>
        <v>0.14678659041690212</v>
      </c>
      <c r="V976" s="22">
        <f t="shared" si="223"/>
        <v>6.2601561553314866E-3</v>
      </c>
      <c r="W976" s="22">
        <f t="shared" si="224"/>
        <v>0.14052643426157063</v>
      </c>
      <c r="Z976" s="37"/>
      <c r="AA976" s="37"/>
    </row>
    <row r="977" spans="1:27">
      <c r="A977" s="61">
        <f t="shared" si="225"/>
        <v>18901</v>
      </c>
      <c r="B977" s="13">
        <v>1951.09</v>
      </c>
      <c r="C977" s="14">
        <v>23.48</v>
      </c>
      <c r="D977" s="15">
        <v>1.52</v>
      </c>
      <c r="E977" s="14">
        <v>2.5099999999999998</v>
      </c>
      <c r="F977" s="14">
        <v>26.1</v>
      </c>
      <c r="G977" s="15">
        <f t="shared" si="233"/>
        <v>1951.70833333326</v>
      </c>
      <c r="H977" s="16">
        <f>H969*4/12+H981*8/12</f>
        <v>2.6433333333333335</v>
      </c>
      <c r="I977" s="15">
        <f t="shared" si="226"/>
        <v>282.7086459770116</v>
      </c>
      <c r="J977" s="15">
        <f t="shared" si="227"/>
        <v>18.301411494252882</v>
      </c>
      <c r="K977" s="17">
        <f t="shared" si="231"/>
        <v>20968.030864422271</v>
      </c>
      <c r="L977" s="15">
        <f t="shared" si="228"/>
        <v>30.221409770114953</v>
      </c>
      <c r="M977" s="17">
        <f t="shared" si="229"/>
        <v>2241.4717832069805</v>
      </c>
      <c r="N977" s="36">
        <f t="shared" si="219"/>
        <v>12.444953157150037</v>
      </c>
      <c r="O977" s="18"/>
      <c r="P977" s="19">
        <f t="shared" si="220"/>
        <v>15.939525555027904</v>
      </c>
      <c r="Q977" s="19"/>
      <c r="R977" s="38">
        <f t="shared" si="221"/>
        <v>0.11016963472607763</v>
      </c>
      <c r="S977" s="16">
        <f t="shared" si="230"/>
        <v>1.0014042484397307</v>
      </c>
      <c r="T977" s="16">
        <f t="shared" si="232"/>
        <v>10.558612618907141</v>
      </c>
      <c r="U977" s="22">
        <f t="shared" si="222"/>
        <v>0.14313427035559534</v>
      </c>
      <c r="V977" s="22">
        <f t="shared" si="223"/>
        <v>7.3878298918934604E-3</v>
      </c>
      <c r="W977" s="22">
        <f t="shared" si="224"/>
        <v>0.13574644046370188</v>
      </c>
      <c r="Z977" s="37"/>
      <c r="AA977" s="37"/>
    </row>
    <row r="978" spans="1:27">
      <c r="A978" s="61">
        <f t="shared" si="225"/>
        <v>18628</v>
      </c>
      <c r="B978" s="13">
        <v>1951.1</v>
      </c>
      <c r="C978" s="14">
        <v>23.36</v>
      </c>
      <c r="D978" s="15">
        <v>1.48333</v>
      </c>
      <c r="E978" s="14">
        <v>2.4866700000000002</v>
      </c>
      <c r="F978" s="14">
        <v>26.2</v>
      </c>
      <c r="G978" s="15">
        <f t="shared" si="233"/>
        <v>1951.7916666665933</v>
      </c>
      <c r="H978" s="16">
        <f>H969*3/12+H981*9/12</f>
        <v>2.6525000000000003</v>
      </c>
      <c r="I978" s="15">
        <f t="shared" si="226"/>
        <v>280.19027175572529</v>
      </c>
      <c r="J978" s="15">
        <f t="shared" si="227"/>
        <v>17.79172242309161</v>
      </c>
      <c r="K978" s="17">
        <f t="shared" si="231"/>
        <v>20891.212439160372</v>
      </c>
      <c r="L978" s="15">
        <f t="shared" si="228"/>
        <v>29.826230439503831</v>
      </c>
      <c r="M978" s="17">
        <f t="shared" si="229"/>
        <v>2223.8677755174199</v>
      </c>
      <c r="N978" s="36">
        <f t="shared" si="219"/>
        <v>12.309457904118691</v>
      </c>
      <c r="O978" s="18"/>
      <c r="P978" s="19">
        <f t="shared" si="220"/>
        <v>15.760621840301798</v>
      </c>
      <c r="Q978" s="19"/>
      <c r="R978" s="38">
        <f t="shared" si="221"/>
        <v>0.10997701425032112</v>
      </c>
      <c r="S978" s="16">
        <f t="shared" si="230"/>
        <v>1.0014122365695901</v>
      </c>
      <c r="T978" s="16">
        <f t="shared" si="232"/>
        <v>10.533082894759442</v>
      </c>
      <c r="U978" s="22">
        <f t="shared" si="222"/>
        <v>0.14508335709556097</v>
      </c>
      <c r="V978" s="22">
        <f t="shared" si="223"/>
        <v>8.4589532722063598E-3</v>
      </c>
      <c r="W978" s="22">
        <f t="shared" si="224"/>
        <v>0.13662440382335461</v>
      </c>
      <c r="Z978" s="37"/>
      <c r="AA978" s="37"/>
    </row>
    <row r="979" spans="1:27">
      <c r="A979" s="61">
        <f t="shared" si="225"/>
        <v>18962</v>
      </c>
      <c r="B979" s="13">
        <v>1951.11</v>
      </c>
      <c r="C979" s="14">
        <v>22.71</v>
      </c>
      <c r="D979" s="15">
        <v>1.4466699999999999</v>
      </c>
      <c r="E979" s="14">
        <v>2.46333</v>
      </c>
      <c r="F979" s="14">
        <v>26.4</v>
      </c>
      <c r="G979" s="15">
        <f t="shared" si="233"/>
        <v>1951.8749999999266</v>
      </c>
      <c r="H979" s="16">
        <f>H969*2/12+H981*10/12</f>
        <v>2.6616666666666666</v>
      </c>
      <c r="I979" s="15">
        <f t="shared" si="226"/>
        <v>270.33029147727285</v>
      </c>
      <c r="J979" s="15">
        <f t="shared" si="227"/>
        <v>17.220551421022734</v>
      </c>
      <c r="K979" s="17">
        <f t="shared" si="231"/>
        <v>20263.042546957542</v>
      </c>
      <c r="L979" s="15">
        <f t="shared" si="228"/>
        <v>29.322444601704557</v>
      </c>
      <c r="M979" s="17">
        <f t="shared" si="229"/>
        <v>2197.9110786964739</v>
      </c>
      <c r="N979" s="36">
        <f t="shared" si="219"/>
        <v>11.852030617771044</v>
      </c>
      <c r="O979" s="18"/>
      <c r="P979" s="19">
        <f t="shared" si="220"/>
        <v>15.17174362353008</v>
      </c>
      <c r="Q979" s="19"/>
      <c r="R979" s="38">
        <f t="shared" si="221"/>
        <v>0.11313575035964316</v>
      </c>
      <c r="S979" s="16">
        <f t="shared" si="230"/>
        <v>1.0014202244895438</v>
      </c>
      <c r="T979" s="16">
        <f t="shared" si="232"/>
        <v>10.468049326132022</v>
      </c>
      <c r="U979" s="22">
        <f t="shared" si="222"/>
        <v>0.15395418157099638</v>
      </c>
      <c r="V979" s="22">
        <f t="shared" si="223"/>
        <v>9.2477892887670166E-3</v>
      </c>
      <c r="W979" s="22">
        <f t="shared" si="224"/>
        <v>0.14470639228222937</v>
      </c>
      <c r="Z979" s="37"/>
      <c r="AA979" s="37"/>
    </row>
    <row r="980" spans="1:27">
      <c r="A980" s="61">
        <f t="shared" si="225"/>
        <v>18993</v>
      </c>
      <c r="B980" s="13">
        <v>1951.12</v>
      </c>
      <c r="C980" s="14">
        <v>23.41</v>
      </c>
      <c r="D980" s="15">
        <v>1.41</v>
      </c>
      <c r="E980" s="14">
        <v>2.44</v>
      </c>
      <c r="F980" s="14">
        <v>26.5</v>
      </c>
      <c r="G980" s="15">
        <f t="shared" si="233"/>
        <v>1951.9583333332598</v>
      </c>
      <c r="H980" s="16">
        <f>H969*1/12+H981*11/12</f>
        <v>2.6708333333333334</v>
      </c>
      <c r="I980" s="15">
        <f t="shared" si="226"/>
        <v>277.6112394339624</v>
      </c>
      <c r="J980" s="15">
        <f t="shared" si="227"/>
        <v>16.720711132075479</v>
      </c>
      <c r="K980" s="17">
        <f t="shared" si="231"/>
        <v>20913.241718836438</v>
      </c>
      <c r="L980" s="15">
        <f t="shared" si="228"/>
        <v>28.935131320754724</v>
      </c>
      <c r="M980" s="17">
        <f t="shared" si="229"/>
        <v>2179.765476034212</v>
      </c>
      <c r="N980" s="36">
        <f t="shared" si="219"/>
        <v>12.147072568106779</v>
      </c>
      <c r="O980" s="18"/>
      <c r="P980" s="19">
        <f t="shared" si="220"/>
        <v>15.543321334370399</v>
      </c>
      <c r="Q980" s="19"/>
      <c r="R980" s="38">
        <f t="shared" si="221"/>
        <v>0.11071067066355053</v>
      </c>
      <c r="S980" s="16">
        <f t="shared" si="230"/>
        <v>1.0014282121997367</v>
      </c>
      <c r="T980" s="16">
        <f t="shared" si="232"/>
        <v>10.443358131402585</v>
      </c>
      <c r="U980" s="22">
        <f t="shared" si="222"/>
        <v>0.15164884280455149</v>
      </c>
      <c r="V980" s="22">
        <f t="shared" si="223"/>
        <v>8.828135503802681E-3</v>
      </c>
      <c r="W980" s="22">
        <f t="shared" si="224"/>
        <v>0.14282070730074881</v>
      </c>
      <c r="Z980" s="37"/>
      <c r="AA980" s="37"/>
    </row>
    <row r="981" spans="1:27">
      <c r="A981" s="61">
        <f t="shared" si="225"/>
        <v>19024</v>
      </c>
      <c r="B981" s="13">
        <v>1952.01</v>
      </c>
      <c r="C981" s="14">
        <v>24.19</v>
      </c>
      <c r="D981" s="15">
        <v>1.41333</v>
      </c>
      <c r="E981" s="14">
        <v>2.4266700000000001</v>
      </c>
      <c r="F981" s="14">
        <v>26.5</v>
      </c>
      <c r="G981" s="15">
        <f t="shared" si="233"/>
        <v>1952.0416666665931</v>
      </c>
      <c r="H981" s="16">
        <v>2.68</v>
      </c>
      <c r="I981" s="15">
        <f t="shared" si="226"/>
        <v>286.860994528302</v>
      </c>
      <c r="J981" s="15">
        <f t="shared" si="227"/>
        <v>16.76020047113208</v>
      </c>
      <c r="K981" s="17">
        <f t="shared" si="231"/>
        <v>21715.268112139842</v>
      </c>
      <c r="L981" s="15">
        <f t="shared" si="228"/>
        <v>28.77705537792454</v>
      </c>
      <c r="M981" s="17">
        <f t="shared" si="229"/>
        <v>2178.4121401275897</v>
      </c>
      <c r="N981" s="36">
        <f t="shared" si="219"/>
        <v>12.527059748172299</v>
      </c>
      <c r="O981" s="18"/>
      <c r="P981" s="19">
        <f t="shared" si="220"/>
        <v>16.022450086521875</v>
      </c>
      <c r="Q981" s="19"/>
      <c r="R981" s="38">
        <f t="shared" si="221"/>
        <v>0.10676999643852497</v>
      </c>
      <c r="S981" s="16">
        <f t="shared" si="230"/>
        <v>1.0011465057191369</v>
      </c>
      <c r="T981" s="16">
        <f t="shared" si="232"/>
        <v>10.458273462892073</v>
      </c>
      <c r="U981" s="22">
        <f t="shared" si="222"/>
        <v>0.14325882803119705</v>
      </c>
      <c r="V981" s="22">
        <f t="shared" si="223"/>
        <v>8.8609925335680906E-3</v>
      </c>
      <c r="W981" s="22">
        <f t="shared" si="224"/>
        <v>0.13439783549762896</v>
      </c>
      <c r="Z981" s="37"/>
      <c r="AA981" s="37"/>
    </row>
    <row r="982" spans="1:27">
      <c r="A982" s="61">
        <f t="shared" si="225"/>
        <v>19053</v>
      </c>
      <c r="B982" s="13">
        <v>1952.02</v>
      </c>
      <c r="C982" s="14">
        <v>23.75</v>
      </c>
      <c r="D982" s="15">
        <v>1.4166700000000001</v>
      </c>
      <c r="E982" s="14">
        <v>2.4133300000000002</v>
      </c>
      <c r="F982" s="14">
        <v>26.3</v>
      </c>
      <c r="G982" s="15">
        <f t="shared" si="233"/>
        <v>1952.1249999999263</v>
      </c>
      <c r="H982" s="16">
        <f>H981*11/12+H993*1/12</f>
        <v>2.6924999999999999</v>
      </c>
      <c r="I982" s="15">
        <f t="shared" si="226"/>
        <v>283.78495722433473</v>
      </c>
      <c r="J982" s="15">
        <f t="shared" si="227"/>
        <v>16.927563593726244</v>
      </c>
      <c r="K982" s="17">
        <f t="shared" si="231"/>
        <v>21589.197435721093</v>
      </c>
      <c r="L982" s="15">
        <f t="shared" si="228"/>
        <v>28.836494771292788</v>
      </c>
      <c r="M982" s="17">
        <f t="shared" si="229"/>
        <v>2193.7624356862648</v>
      </c>
      <c r="N982" s="36">
        <f t="shared" si="219"/>
        <v>12.36411935046109</v>
      </c>
      <c r="O982" s="18"/>
      <c r="P982" s="19">
        <f t="shared" si="220"/>
        <v>15.81103635115875</v>
      </c>
      <c r="Q982" s="19"/>
      <c r="R982" s="38">
        <f t="shared" si="221"/>
        <v>0.10623068016404313</v>
      </c>
      <c r="S982" s="16">
        <f t="shared" si="230"/>
        <v>1.0011575700288213</v>
      </c>
      <c r="T982" s="16">
        <f t="shared" si="232"/>
        <v>10.549885712189498</v>
      </c>
      <c r="U982" s="22">
        <f t="shared" si="222"/>
        <v>0.14571003576095731</v>
      </c>
      <c r="V982" s="22">
        <f t="shared" si="223"/>
        <v>8.3155840013979798E-3</v>
      </c>
      <c r="W982" s="22">
        <f t="shared" si="224"/>
        <v>0.13739445175955933</v>
      </c>
      <c r="Z982" s="37"/>
      <c r="AA982" s="37"/>
    </row>
    <row r="983" spans="1:27">
      <c r="A983" s="61">
        <f t="shared" si="225"/>
        <v>19084</v>
      </c>
      <c r="B983" s="13">
        <v>1952.03</v>
      </c>
      <c r="C983" s="14">
        <v>23.81</v>
      </c>
      <c r="D983" s="15">
        <v>1.42</v>
      </c>
      <c r="E983" s="14">
        <v>2.4</v>
      </c>
      <c r="F983" s="14">
        <v>26.3</v>
      </c>
      <c r="G983" s="15">
        <f t="shared" si="233"/>
        <v>1952.2083333332596</v>
      </c>
      <c r="H983" s="16">
        <f>H981*10/12+H993*2/12</f>
        <v>2.7050000000000001</v>
      </c>
      <c r="I983" s="15">
        <f t="shared" si="226"/>
        <v>284.50188764258564</v>
      </c>
      <c r="J983" s="15">
        <f t="shared" si="227"/>
        <v>16.967353231939168</v>
      </c>
      <c r="K983" s="17">
        <f t="shared" si="231"/>
        <v>21751.305795413875</v>
      </c>
      <c r="L983" s="15">
        <f t="shared" si="228"/>
        <v>28.677216730038033</v>
      </c>
      <c r="M983" s="17">
        <f t="shared" si="229"/>
        <v>2192.4877744222299</v>
      </c>
      <c r="N983" s="36">
        <f t="shared" si="219"/>
        <v>12.362339087390364</v>
      </c>
      <c r="O983" s="18"/>
      <c r="P983" s="19">
        <f t="shared" si="220"/>
        <v>15.807510372330928</v>
      </c>
      <c r="Q983" s="19"/>
      <c r="R983" s="38">
        <f t="shared" si="221"/>
        <v>0.10479452379456074</v>
      </c>
      <c r="S983" s="16">
        <f t="shared" si="230"/>
        <v>1.0011686338079795</v>
      </c>
      <c r="T983" s="16">
        <f t="shared" si="232"/>
        <v>10.562097943697419</v>
      </c>
      <c r="U983" s="22">
        <f t="shared" si="222"/>
        <v>0.14524397333257677</v>
      </c>
      <c r="V983" s="22">
        <f t="shared" si="223"/>
        <v>9.4410371053383901E-3</v>
      </c>
      <c r="W983" s="22">
        <f t="shared" si="224"/>
        <v>0.13580293622723838</v>
      </c>
      <c r="Z983" s="37"/>
      <c r="AA983" s="37"/>
    </row>
    <row r="984" spans="1:27">
      <c r="A984" s="61">
        <f t="shared" si="225"/>
        <v>19114</v>
      </c>
      <c r="B984" s="13">
        <v>1952.04</v>
      </c>
      <c r="C984" s="14">
        <v>23.74</v>
      </c>
      <c r="D984" s="15">
        <v>1.43</v>
      </c>
      <c r="E984" s="14">
        <v>2.38</v>
      </c>
      <c r="F984" s="14">
        <v>26.4</v>
      </c>
      <c r="G984" s="15">
        <f t="shared" si="233"/>
        <v>1952.2916666665928</v>
      </c>
      <c r="H984" s="16">
        <f>H981*9/12+H993*3/12</f>
        <v>2.7175000000000002</v>
      </c>
      <c r="I984" s="15">
        <f t="shared" si="226"/>
        <v>282.59097840909101</v>
      </c>
      <c r="J984" s="15">
        <f t="shared" si="227"/>
        <v>17.022118750000008</v>
      </c>
      <c r="K984" s="17">
        <f t="shared" si="231"/>
        <v>21713.659899087219</v>
      </c>
      <c r="L984" s="15">
        <f t="shared" si="228"/>
        <v>28.330519318181828</v>
      </c>
      <c r="M984" s="17">
        <f t="shared" si="229"/>
        <v>2176.85385677454</v>
      </c>
      <c r="N984" s="36">
        <f t="shared" si="219"/>
        <v>12.242728683266877</v>
      </c>
      <c r="O984" s="18"/>
      <c r="P984" s="19">
        <f t="shared" si="220"/>
        <v>15.656398613772186</v>
      </c>
      <c r="Q984" s="19"/>
      <c r="R984" s="38">
        <f t="shared" si="221"/>
        <v>0.10520389396216315</v>
      </c>
      <c r="S984" s="16">
        <f t="shared" si="230"/>
        <v>1.001179697057109</v>
      </c>
      <c r="T984" s="16">
        <f t="shared" si="232"/>
        <v>10.534386467042019</v>
      </c>
      <c r="U984" s="22">
        <f t="shared" si="222"/>
        <v>0.14164576936372142</v>
      </c>
      <c r="V984" s="22">
        <f t="shared" si="223"/>
        <v>1.0445045030661237E-2</v>
      </c>
      <c r="W984" s="22">
        <f t="shared" si="224"/>
        <v>0.13120072433306018</v>
      </c>
      <c r="Z984" s="37"/>
      <c r="AA984" s="37"/>
    </row>
    <row r="985" spans="1:27">
      <c r="A985" s="61">
        <f t="shared" si="225"/>
        <v>19145</v>
      </c>
      <c r="B985" s="13">
        <v>1952.05</v>
      </c>
      <c r="C985" s="14">
        <v>23.73</v>
      </c>
      <c r="D985" s="15">
        <v>1.44</v>
      </c>
      <c r="E985" s="14">
        <v>2.36</v>
      </c>
      <c r="F985" s="14">
        <v>26.4</v>
      </c>
      <c r="G985" s="15">
        <f t="shared" si="233"/>
        <v>1952.3749999999261</v>
      </c>
      <c r="H985" s="16">
        <f>H981*8/12+H993*4/12</f>
        <v>2.7300000000000004</v>
      </c>
      <c r="I985" s="15">
        <f t="shared" si="226"/>
        <v>282.47194261363649</v>
      </c>
      <c r="J985" s="15">
        <f t="shared" si="227"/>
        <v>17.141154545454551</v>
      </c>
      <c r="K985" s="17">
        <f t="shared" si="231"/>
        <v>21814.270791627219</v>
      </c>
      <c r="L985" s="15">
        <f t="shared" si="228"/>
        <v>28.092447727272738</v>
      </c>
      <c r="M985" s="17">
        <f t="shared" si="229"/>
        <v>2169.4765726186361</v>
      </c>
      <c r="N985" s="36">
        <f t="shared" si="219"/>
        <v>12.200478761945833</v>
      </c>
      <c r="O985" s="18"/>
      <c r="P985" s="19">
        <f t="shared" si="220"/>
        <v>15.606497043627167</v>
      </c>
      <c r="Q985" s="19"/>
      <c r="R985" s="38">
        <f t="shared" si="221"/>
        <v>0.10406537969125472</v>
      </c>
      <c r="S985" s="16">
        <f t="shared" si="230"/>
        <v>1.0011907597767067</v>
      </c>
      <c r="T985" s="16">
        <f t="shared" si="232"/>
        <v>10.546813851755637</v>
      </c>
      <c r="U985" s="22">
        <f t="shared" si="222"/>
        <v>0.13264227614081636</v>
      </c>
      <c r="V985" s="22">
        <f t="shared" si="223"/>
        <v>1.0399912592592209E-2</v>
      </c>
      <c r="W985" s="22">
        <f t="shared" si="224"/>
        <v>0.12224236354822415</v>
      </c>
      <c r="Z985" s="37"/>
      <c r="AA985" s="37"/>
    </row>
    <row r="986" spans="1:27">
      <c r="A986" s="61">
        <f t="shared" si="225"/>
        <v>19175</v>
      </c>
      <c r="B986" s="13">
        <v>1952.06</v>
      </c>
      <c r="C986" s="14">
        <v>24.38</v>
      </c>
      <c r="D986" s="15">
        <v>1.45</v>
      </c>
      <c r="E986" s="14">
        <v>2.34</v>
      </c>
      <c r="F986" s="14">
        <v>26.5</v>
      </c>
      <c r="G986" s="15">
        <f t="shared" si="233"/>
        <v>1952.4583333332594</v>
      </c>
      <c r="H986" s="16">
        <f>H981*7/12+H993*5/12</f>
        <v>2.7425000000000002</v>
      </c>
      <c r="I986" s="15">
        <f t="shared" si="226"/>
        <v>289.11414000000008</v>
      </c>
      <c r="J986" s="15">
        <f t="shared" si="227"/>
        <v>17.195057547169817</v>
      </c>
      <c r="K986" s="17">
        <f t="shared" si="231"/>
        <v>22437.882565627304</v>
      </c>
      <c r="L986" s="15">
        <f t="shared" si="228"/>
        <v>27.749265283018879</v>
      </c>
      <c r="M986" s="17">
        <f t="shared" si="229"/>
        <v>2153.5949632308407</v>
      </c>
      <c r="N986" s="36">
        <f t="shared" si="219"/>
        <v>12.447881581789362</v>
      </c>
      <c r="O986" s="18"/>
      <c r="P986" s="19">
        <f t="shared" si="220"/>
        <v>15.927302555632737</v>
      </c>
      <c r="Q986" s="19"/>
      <c r="R986" s="38">
        <f t="shared" si="221"/>
        <v>0.10270816211925105</v>
      </c>
      <c r="S986" s="16">
        <f t="shared" si="230"/>
        <v>1.0012018219672691</v>
      </c>
      <c r="T986" s="16">
        <f t="shared" si="232"/>
        <v>10.519525884506256</v>
      </c>
      <c r="U986" s="22">
        <f t="shared" si="222"/>
        <v>0.11585099976510471</v>
      </c>
      <c r="V986" s="22">
        <f t="shared" si="223"/>
        <v>1.0655772250651063E-2</v>
      </c>
      <c r="W986" s="22">
        <f t="shared" si="224"/>
        <v>0.10519522751445365</v>
      </c>
      <c r="Z986" s="37"/>
      <c r="AA986" s="37"/>
    </row>
    <row r="987" spans="1:27">
      <c r="A987" s="61">
        <f t="shared" si="225"/>
        <v>19206</v>
      </c>
      <c r="B987" s="13">
        <v>1952.07</v>
      </c>
      <c r="C987" s="14">
        <v>25.08</v>
      </c>
      <c r="D987" s="15">
        <v>1.45</v>
      </c>
      <c r="E987" s="14">
        <v>2.34667</v>
      </c>
      <c r="F987" s="14">
        <v>26.7</v>
      </c>
      <c r="G987" s="15">
        <f t="shared" si="233"/>
        <v>1952.5416666665926</v>
      </c>
      <c r="H987" s="16">
        <f>H981*6/12+H993*6/12</f>
        <v>2.7549999999999999</v>
      </c>
      <c r="I987" s="15">
        <f t="shared" si="226"/>
        <v>295.18737303370796</v>
      </c>
      <c r="J987" s="15">
        <f t="shared" si="227"/>
        <v>17.066255617977536</v>
      </c>
      <c r="K987" s="17">
        <f t="shared" si="231"/>
        <v>23019.595297560634</v>
      </c>
      <c r="L987" s="15">
        <f t="shared" si="228"/>
        <v>27.619910393820238</v>
      </c>
      <c r="M987" s="17">
        <f t="shared" si="229"/>
        <v>2153.8833212490681</v>
      </c>
      <c r="N987" s="36">
        <f t="shared" si="219"/>
        <v>12.669112889622474</v>
      </c>
      <c r="O987" s="18"/>
      <c r="P987" s="19">
        <f t="shared" si="220"/>
        <v>16.214043524370506</v>
      </c>
      <c r="Q987" s="19"/>
      <c r="R987" s="38">
        <f t="shared" si="221"/>
        <v>0.10132758807191541</v>
      </c>
      <c r="S987" s="16">
        <f t="shared" si="230"/>
        <v>1.0012128836292919</v>
      </c>
      <c r="T987" s="16">
        <f t="shared" si="232"/>
        <v>10.453275833995772</v>
      </c>
      <c r="U987" s="22">
        <f t="shared" si="222"/>
        <v>0.11561890159498667</v>
      </c>
      <c r="V987" s="22">
        <f t="shared" si="223"/>
        <v>1.0462454893415352E-2</v>
      </c>
      <c r="W987" s="22">
        <f t="shared" si="224"/>
        <v>0.10515644670157132</v>
      </c>
      <c r="Z987" s="37"/>
      <c r="AA987" s="37"/>
    </row>
    <row r="988" spans="1:27">
      <c r="A988" s="61">
        <f t="shared" si="225"/>
        <v>19237</v>
      </c>
      <c r="B988" s="13">
        <v>1952.08</v>
      </c>
      <c r="C988" s="14">
        <v>25.18</v>
      </c>
      <c r="D988" s="15">
        <v>1.45</v>
      </c>
      <c r="E988" s="14">
        <v>2.3533300000000001</v>
      </c>
      <c r="F988" s="14">
        <v>26.7</v>
      </c>
      <c r="G988" s="15">
        <f t="shared" si="233"/>
        <v>1952.6249999999259</v>
      </c>
      <c r="H988" s="16">
        <f>H981*5/12+H993*7/12</f>
        <v>2.7675000000000001</v>
      </c>
      <c r="I988" s="15">
        <f t="shared" si="226"/>
        <v>296.36435617977543</v>
      </c>
      <c r="J988" s="15">
        <f t="shared" si="227"/>
        <v>17.066255617977536</v>
      </c>
      <c r="K988" s="17">
        <f t="shared" si="231"/>
        <v>23222.286444352692</v>
      </c>
      <c r="L988" s="15">
        <f t="shared" si="228"/>
        <v>27.698297471348326</v>
      </c>
      <c r="M988" s="17">
        <f t="shared" si="229"/>
        <v>2170.3615312981933</v>
      </c>
      <c r="N988" s="36">
        <f t="shared" si="219"/>
        <v>12.678378236328621</v>
      </c>
      <c r="O988" s="18"/>
      <c r="P988" s="19">
        <f t="shared" si="220"/>
        <v>16.230371537881894</v>
      </c>
      <c r="Q988" s="19"/>
      <c r="R988" s="38">
        <f t="shared" si="221"/>
        <v>0.10050683182892763</v>
      </c>
      <c r="S988" s="16">
        <f t="shared" si="230"/>
        <v>1.0012239447632705</v>
      </c>
      <c r="T988" s="16">
        <f t="shared" si="232"/>
        <v>10.465954441127298</v>
      </c>
      <c r="U988" s="22">
        <f t="shared" si="222"/>
        <v>0.11796698552138074</v>
      </c>
      <c r="V988" s="22">
        <f t="shared" si="223"/>
        <v>1.0924094572742238E-2</v>
      </c>
      <c r="W988" s="22">
        <f t="shared" si="224"/>
        <v>0.1070428909486385</v>
      </c>
      <c r="Z988" s="37"/>
      <c r="AA988" s="37"/>
    </row>
    <row r="989" spans="1:27">
      <c r="A989" s="61">
        <f t="shared" si="225"/>
        <v>19267</v>
      </c>
      <c r="B989" s="13">
        <v>1952.09</v>
      </c>
      <c r="C989" s="14">
        <v>24.78</v>
      </c>
      <c r="D989" s="15">
        <v>1.45</v>
      </c>
      <c r="E989" s="14">
        <v>2.36</v>
      </c>
      <c r="F989" s="14">
        <v>26.7</v>
      </c>
      <c r="G989" s="15">
        <f t="shared" si="233"/>
        <v>1952.7083333332591</v>
      </c>
      <c r="H989" s="16">
        <f>H981*4/12+H993*8/12</f>
        <v>2.7800000000000002</v>
      </c>
      <c r="I989" s="15">
        <f t="shared" si="226"/>
        <v>291.65642359550577</v>
      </c>
      <c r="J989" s="15">
        <f t="shared" si="227"/>
        <v>17.066255617977536</v>
      </c>
      <c r="K989" s="17">
        <f t="shared" si="231"/>
        <v>22964.824637400809</v>
      </c>
      <c r="L989" s="15">
        <f t="shared" si="228"/>
        <v>27.776802247191021</v>
      </c>
      <c r="M989" s="17">
        <f t="shared" si="229"/>
        <v>2187.1261559429336</v>
      </c>
      <c r="N989" s="36">
        <f t="shared" si="219"/>
        <v>12.434678020425505</v>
      </c>
      <c r="O989" s="18"/>
      <c r="P989" s="19">
        <f t="shared" si="220"/>
        <v>15.924746204626725</v>
      </c>
      <c r="Q989" s="19"/>
      <c r="R989" s="38">
        <f t="shared" si="221"/>
        <v>0.10192764735731111</v>
      </c>
      <c r="S989" s="16">
        <f t="shared" si="230"/>
        <v>1.0012350053697001</v>
      </c>
      <c r="T989" s="16">
        <f t="shared" si="232"/>
        <v>10.478764191258142</v>
      </c>
      <c r="U989" s="22">
        <f t="shared" si="222"/>
        <v>0.1181807999390645</v>
      </c>
      <c r="V989" s="22">
        <f t="shared" si="223"/>
        <v>1.0802092132257357E-2</v>
      </c>
      <c r="W989" s="22">
        <f t="shared" si="224"/>
        <v>0.10737870780680714</v>
      </c>
      <c r="Z989" s="37"/>
      <c r="AA989" s="37"/>
    </row>
    <row r="990" spans="1:27">
      <c r="A990" s="61">
        <f t="shared" si="225"/>
        <v>18993</v>
      </c>
      <c r="B990" s="13">
        <v>1952.1</v>
      </c>
      <c r="C990" s="14">
        <v>24.26</v>
      </c>
      <c r="D990" s="15">
        <v>1.4366699999999999</v>
      </c>
      <c r="E990" s="14">
        <v>2.3733300000000002</v>
      </c>
      <c r="F990" s="14">
        <v>26.7</v>
      </c>
      <c r="G990" s="15">
        <f t="shared" si="233"/>
        <v>1952.7916666665924</v>
      </c>
      <c r="H990" s="16">
        <f>H981*3/12+H993*9/12</f>
        <v>2.7925</v>
      </c>
      <c r="I990" s="15">
        <f t="shared" si="226"/>
        <v>285.53611123595516</v>
      </c>
      <c r="J990" s="15">
        <f t="shared" si="227"/>
        <v>16.909363764606745</v>
      </c>
      <c r="K990" s="17">
        <f t="shared" si="231"/>
        <v>22593.868116262904</v>
      </c>
      <c r="L990" s="15">
        <f t="shared" si="228"/>
        <v>27.933694100561812</v>
      </c>
      <c r="M990" s="17">
        <f t="shared" si="229"/>
        <v>2210.3340897102325</v>
      </c>
      <c r="N990" s="36">
        <f t="shared" si="219"/>
        <v>12.131183558686869</v>
      </c>
      <c r="O990" s="18"/>
      <c r="P990" s="19">
        <f t="shared" si="220"/>
        <v>15.543695751343845</v>
      </c>
      <c r="Q990" s="19"/>
      <c r="R990" s="38">
        <f t="shared" si="221"/>
        <v>0.10255109844602087</v>
      </c>
      <c r="S990" s="16">
        <f t="shared" si="230"/>
        <v>1.0012460654490749</v>
      </c>
      <c r="T990" s="16">
        <f t="shared" si="232"/>
        <v>10.491705521302167</v>
      </c>
      <c r="U990" s="22">
        <f t="shared" si="222"/>
        <v>0.1167650406446632</v>
      </c>
      <c r="V990" s="22">
        <f t="shared" si="223"/>
        <v>1.1424521576314461E-2</v>
      </c>
      <c r="W990" s="22">
        <f t="shared" si="224"/>
        <v>0.10534051906834874</v>
      </c>
      <c r="Z990" s="37"/>
      <c r="AA990" s="37"/>
    </row>
    <row r="991" spans="1:27">
      <c r="A991" s="61">
        <f t="shared" si="225"/>
        <v>19328</v>
      </c>
      <c r="B991" s="13">
        <v>1952.11</v>
      </c>
      <c r="C991" s="14">
        <v>25.03</v>
      </c>
      <c r="D991" s="15">
        <v>1.42333</v>
      </c>
      <c r="E991" s="14">
        <v>2.3866700000000001</v>
      </c>
      <c r="F991" s="14">
        <v>26.7</v>
      </c>
      <c r="G991" s="15">
        <f t="shared" si="233"/>
        <v>1952.8749999999256</v>
      </c>
      <c r="H991" s="16">
        <f>H981*2/12+H993*10/12</f>
        <v>2.8050000000000002</v>
      </c>
      <c r="I991" s="15">
        <f t="shared" si="226"/>
        <v>294.59888146067431</v>
      </c>
      <c r="J991" s="15">
        <f t="shared" si="227"/>
        <v>16.752354212921357</v>
      </c>
      <c r="K991" s="17">
        <f t="shared" si="231"/>
        <v>23421.45080278458</v>
      </c>
      <c r="L991" s="15">
        <f t="shared" si="228"/>
        <v>28.0907036522472</v>
      </c>
      <c r="M991" s="17">
        <f t="shared" si="229"/>
        <v>2233.29101028693</v>
      </c>
      <c r="N991" s="36">
        <f t="shared" si="219"/>
        <v>12.473469765515308</v>
      </c>
      <c r="O991" s="18"/>
      <c r="P991" s="19">
        <f t="shared" si="220"/>
        <v>15.986440360881524</v>
      </c>
      <c r="Q991" s="19"/>
      <c r="R991" s="38">
        <f t="shared" si="221"/>
        <v>9.953855242085681E-2</v>
      </c>
      <c r="S991" s="16">
        <f t="shared" si="230"/>
        <v>1.0012571250018889</v>
      </c>
      <c r="T991" s="16">
        <f t="shared" si="232"/>
        <v>10.50477887305413</v>
      </c>
      <c r="U991" s="22">
        <f t="shared" si="222"/>
        <v>0.12052181935351092</v>
      </c>
      <c r="V991" s="22">
        <f t="shared" si="223"/>
        <v>1.1711998719801331E-2</v>
      </c>
      <c r="W991" s="22">
        <f t="shared" si="224"/>
        <v>0.10880982063370959</v>
      </c>
      <c r="Z991" s="37"/>
      <c r="AA991" s="37"/>
    </row>
    <row r="992" spans="1:27">
      <c r="A992" s="61">
        <f t="shared" si="225"/>
        <v>19359</v>
      </c>
      <c r="B992" s="13">
        <v>1952.12</v>
      </c>
      <c r="C992" s="14">
        <v>26.04</v>
      </c>
      <c r="D992" s="15">
        <v>1.41</v>
      </c>
      <c r="E992" s="14">
        <v>2.4</v>
      </c>
      <c r="F992" s="14">
        <v>26.7</v>
      </c>
      <c r="G992" s="15">
        <f t="shared" si="233"/>
        <v>1952.9583333332589</v>
      </c>
      <c r="H992" s="16">
        <f>H981*1/12+H993*11/12</f>
        <v>2.8174999999999999</v>
      </c>
      <c r="I992" s="15">
        <f t="shared" si="226"/>
        <v>306.48641123595519</v>
      </c>
      <c r="J992" s="15">
        <f t="shared" si="227"/>
        <v>16.595462359550567</v>
      </c>
      <c r="K992" s="17">
        <f t="shared" si="231"/>
        <v>24476.492184332303</v>
      </c>
      <c r="L992" s="15">
        <f t="shared" si="228"/>
        <v>28.247595505617991</v>
      </c>
      <c r="M992" s="17">
        <f t="shared" si="229"/>
        <v>2255.8978971734841</v>
      </c>
      <c r="N992" s="36">
        <f t="shared" si="219"/>
        <v>12.93396430616137</v>
      </c>
      <c r="O992" s="18"/>
      <c r="P992" s="19">
        <f t="shared" si="220"/>
        <v>16.576519452417262</v>
      </c>
      <c r="Q992" s="19"/>
      <c r="R992" s="38">
        <f t="shared" si="221"/>
        <v>9.5937782739668298E-2</v>
      </c>
      <c r="S992" s="16">
        <f t="shared" si="230"/>
        <v>1.0012681840286355</v>
      </c>
      <c r="T992" s="16">
        <f t="shared" si="232"/>
        <v>10.51798469321476</v>
      </c>
      <c r="U992" s="22">
        <f t="shared" si="222"/>
        <v>0.12065201356547783</v>
      </c>
      <c r="V992" s="22">
        <f t="shared" si="223"/>
        <v>1.2411734829607557E-2</v>
      </c>
      <c r="W992" s="22">
        <f t="shared" si="224"/>
        <v>0.10824027873587028</v>
      </c>
      <c r="Z992" s="37"/>
      <c r="AA992" s="37"/>
    </row>
    <row r="993" spans="1:27">
      <c r="A993" s="61">
        <f t="shared" si="225"/>
        <v>19390</v>
      </c>
      <c r="B993" s="13">
        <v>1953.01</v>
      </c>
      <c r="C993" s="14">
        <v>26.18</v>
      </c>
      <c r="D993" s="15">
        <v>1.41</v>
      </c>
      <c r="E993" s="14">
        <v>2.41</v>
      </c>
      <c r="F993" s="14">
        <v>26.6</v>
      </c>
      <c r="G993" s="15">
        <f t="shared" si="233"/>
        <v>1953.0416666665922</v>
      </c>
      <c r="H993" s="16">
        <v>2.83</v>
      </c>
      <c r="I993" s="15">
        <f t="shared" si="226"/>
        <v>309.29258684210538</v>
      </c>
      <c r="J993" s="15">
        <f t="shared" si="227"/>
        <v>16.657851315789479</v>
      </c>
      <c r="K993" s="17">
        <f t="shared" si="231"/>
        <v>24811.458038683515</v>
      </c>
      <c r="L993" s="15">
        <f t="shared" si="228"/>
        <v>28.471930263157905</v>
      </c>
      <c r="M993" s="17">
        <f t="shared" si="229"/>
        <v>2284.018864523578</v>
      </c>
      <c r="N993" s="36">
        <f t="shared" si="219"/>
        <v>13.010773447995181</v>
      </c>
      <c r="O993" s="18"/>
      <c r="P993" s="19">
        <f t="shared" si="220"/>
        <v>16.673801176942007</v>
      </c>
      <c r="Q993" s="19"/>
      <c r="R993" s="38">
        <f t="shared" si="221"/>
        <v>9.4963627445531773E-2</v>
      </c>
      <c r="S993" s="16">
        <f t="shared" si="230"/>
        <v>1.0048812086921362</v>
      </c>
      <c r="T993" s="16">
        <f t="shared" si="232"/>
        <v>10.570914874895136</v>
      </c>
      <c r="U993" s="22">
        <f t="shared" si="222"/>
        <v>0.1236870893310944</v>
      </c>
      <c r="V993" s="22">
        <f t="shared" si="223"/>
        <v>1.2477830286995673E-2</v>
      </c>
      <c r="W993" s="22">
        <f t="shared" si="224"/>
        <v>0.11120925904409873</v>
      </c>
      <c r="Z993" s="37"/>
      <c r="AA993" s="37"/>
    </row>
    <row r="994" spans="1:27">
      <c r="A994" s="61">
        <f t="shared" si="225"/>
        <v>19418</v>
      </c>
      <c r="B994" s="13">
        <v>1953.02</v>
      </c>
      <c r="C994" s="14">
        <v>25.86</v>
      </c>
      <c r="D994" s="15">
        <v>1.41</v>
      </c>
      <c r="E994" s="14">
        <v>2.42</v>
      </c>
      <c r="F994" s="14">
        <v>26.5</v>
      </c>
      <c r="G994" s="15">
        <f t="shared" si="233"/>
        <v>1953.1249999999254</v>
      </c>
      <c r="H994" s="16">
        <v>2.8008333333333333</v>
      </c>
      <c r="I994" s="15">
        <f t="shared" si="226"/>
        <v>306.66495735849065</v>
      </c>
      <c r="J994" s="15">
        <f t="shared" si="227"/>
        <v>16.720711132075479</v>
      </c>
      <c r="K994" s="17">
        <f t="shared" si="231"/>
        <v>24712.447528600784</v>
      </c>
      <c r="L994" s="15">
        <f t="shared" si="228"/>
        <v>28.697958113207555</v>
      </c>
      <c r="M994" s="17">
        <f t="shared" si="229"/>
        <v>2312.6110989641879</v>
      </c>
      <c r="N994" s="36">
        <f t="shared" si="219"/>
        <v>12.859346880687896</v>
      </c>
      <c r="O994" s="18"/>
      <c r="P994" s="19">
        <f t="shared" si="220"/>
        <v>16.47904862186493</v>
      </c>
      <c r="Q994" s="19"/>
      <c r="R994" s="38">
        <f t="shared" si="221"/>
        <v>9.5766307552287655E-2</v>
      </c>
      <c r="S994" s="16">
        <f t="shared" si="230"/>
        <v>1.004860409031344</v>
      </c>
      <c r="T994" s="16">
        <f t="shared" si="232"/>
        <v>10.662598673886933</v>
      </c>
      <c r="U994" s="22">
        <f t="shared" si="222"/>
        <v>0.12591828189513965</v>
      </c>
      <c r="V994" s="22">
        <f t="shared" si="223"/>
        <v>1.1178854248055092E-2</v>
      </c>
      <c r="W994" s="22">
        <f t="shared" si="224"/>
        <v>0.11473942764708456</v>
      </c>
      <c r="Z994" s="37"/>
      <c r="AA994" s="37"/>
    </row>
    <row r="995" spans="1:27">
      <c r="A995" s="61">
        <f t="shared" si="225"/>
        <v>19449</v>
      </c>
      <c r="B995" s="13">
        <v>1953.03</v>
      </c>
      <c r="C995" s="14">
        <v>25.99</v>
      </c>
      <c r="D995" s="15">
        <v>1.41</v>
      </c>
      <c r="E995" s="14">
        <v>2.4300000000000002</v>
      </c>
      <c r="F995" s="14">
        <v>26.6</v>
      </c>
      <c r="G995" s="15">
        <f t="shared" si="233"/>
        <v>1953.2083333332587</v>
      </c>
      <c r="H995" s="16">
        <v>2.7716666666666665</v>
      </c>
      <c r="I995" s="15">
        <f t="shared" si="226"/>
        <v>307.04791184210535</v>
      </c>
      <c r="J995" s="15">
        <f t="shared" si="227"/>
        <v>16.657851315789479</v>
      </c>
      <c r="K995" s="17">
        <f t="shared" si="231"/>
        <v>24855.171472915237</v>
      </c>
      <c r="L995" s="15">
        <f t="shared" si="228"/>
        <v>28.708211842105271</v>
      </c>
      <c r="M995" s="17">
        <f t="shared" si="229"/>
        <v>2323.8963708804936</v>
      </c>
      <c r="N995" s="36">
        <f t="shared" si="219"/>
        <v>12.834819340092492</v>
      </c>
      <c r="O995" s="18"/>
      <c r="P995" s="19">
        <f t="shared" si="220"/>
        <v>16.446063827451113</v>
      </c>
      <c r="Q995" s="19"/>
      <c r="R995" s="38">
        <f t="shared" si="221"/>
        <v>9.4761026384425712E-2</v>
      </c>
      <c r="S995" s="16">
        <f t="shared" si="230"/>
        <v>0.99727096991141007</v>
      </c>
      <c r="T995" s="16">
        <f t="shared" si="232"/>
        <v>10.674143478069395</v>
      </c>
      <c r="U995" s="22">
        <f t="shared" si="222"/>
        <v>0.12477965829886362</v>
      </c>
      <c r="V995" s="22">
        <f t="shared" si="223"/>
        <v>1.0984451999123568E-2</v>
      </c>
      <c r="W995" s="22">
        <f t="shared" si="224"/>
        <v>0.11379520629974005</v>
      </c>
      <c r="Z995" s="37"/>
      <c r="AA995" s="37"/>
    </row>
    <row r="996" spans="1:27">
      <c r="A996" s="61">
        <f t="shared" si="225"/>
        <v>19479</v>
      </c>
      <c r="B996" s="13">
        <v>1953.04</v>
      </c>
      <c r="C996" s="14">
        <v>24.71</v>
      </c>
      <c r="D996" s="15">
        <v>1.41333</v>
      </c>
      <c r="E996" s="14">
        <v>2.4566699999999999</v>
      </c>
      <c r="F996" s="14">
        <v>26.6</v>
      </c>
      <c r="G996" s="15">
        <f t="shared" si="233"/>
        <v>1953.2916666665919</v>
      </c>
      <c r="H996" s="16">
        <v>2.83</v>
      </c>
      <c r="I996" s="15">
        <f t="shared" si="226"/>
        <v>291.92589078947378</v>
      </c>
      <c r="J996" s="15">
        <f t="shared" si="227"/>
        <v>16.697192198684217</v>
      </c>
      <c r="K996" s="17">
        <f t="shared" si="231"/>
        <v>23743.69630834501</v>
      </c>
      <c r="L996" s="15">
        <f t="shared" si="228"/>
        <v>29.023293327631588</v>
      </c>
      <c r="M996" s="17">
        <f t="shared" si="229"/>
        <v>2360.6000165852665</v>
      </c>
      <c r="N996" s="36">
        <f t="shared" si="219"/>
        <v>12.163901454006801</v>
      </c>
      <c r="O996" s="18"/>
      <c r="P996" s="19">
        <f t="shared" si="220"/>
        <v>15.589068380196155</v>
      </c>
      <c r="Q996" s="19"/>
      <c r="R996" s="38">
        <f t="shared" si="221"/>
        <v>9.7268197476296253E-2</v>
      </c>
      <c r="S996" s="16">
        <f t="shared" si="230"/>
        <v>0.98355251012199285</v>
      </c>
      <c r="T996" s="16">
        <f t="shared" si="232"/>
        <v>10.645013419347817</v>
      </c>
      <c r="U996" s="22">
        <f t="shared" si="222"/>
        <v>0.13544231027814413</v>
      </c>
      <c r="V996" s="22">
        <f t="shared" si="223"/>
        <v>1.1260812680849774E-2</v>
      </c>
      <c r="W996" s="22">
        <f t="shared" si="224"/>
        <v>0.12418149759729435</v>
      </c>
      <c r="Z996" s="37"/>
      <c r="AA996" s="37"/>
    </row>
    <row r="997" spans="1:27">
      <c r="A997" s="61">
        <f t="shared" si="225"/>
        <v>19510</v>
      </c>
      <c r="B997" s="13">
        <v>1953.05</v>
      </c>
      <c r="C997" s="14">
        <v>24.84</v>
      </c>
      <c r="D997" s="15">
        <v>1.4166700000000001</v>
      </c>
      <c r="E997" s="14">
        <v>2.48333</v>
      </c>
      <c r="F997" s="14">
        <v>26.7</v>
      </c>
      <c r="G997" s="15">
        <f t="shared" si="233"/>
        <v>1953.3749999999252</v>
      </c>
      <c r="H997" s="16">
        <v>3.05</v>
      </c>
      <c r="I997" s="15">
        <f t="shared" si="226"/>
        <v>292.36261348314622</v>
      </c>
      <c r="J997" s="15">
        <f t="shared" si="227"/>
        <v>16.673967135393266</v>
      </c>
      <c r="K997" s="17">
        <f t="shared" si="231"/>
        <v>23892.231307708826</v>
      </c>
      <c r="L997" s="15">
        <f t="shared" si="228"/>
        <v>29.228375561235968</v>
      </c>
      <c r="M997" s="17">
        <f t="shared" si="229"/>
        <v>2388.5786945802156</v>
      </c>
      <c r="N997" s="36">
        <f t="shared" si="219"/>
        <v>12.141970791867783</v>
      </c>
      <c r="O997" s="18"/>
      <c r="P997" s="19">
        <f t="shared" si="220"/>
        <v>15.56320338710732</v>
      </c>
      <c r="Q997" s="19"/>
      <c r="R997" s="38">
        <f t="shared" si="221"/>
        <v>9.5010295236366643E-2</v>
      </c>
      <c r="S997" s="16">
        <f t="shared" si="230"/>
        <v>0.99742735979139274</v>
      </c>
      <c r="T997" s="16">
        <f t="shared" si="232"/>
        <v>10.430716449148205</v>
      </c>
      <c r="U997" s="22">
        <f t="shared" si="222"/>
        <v>0.13728611084457842</v>
      </c>
      <c r="V997" s="22">
        <f t="shared" si="223"/>
        <v>1.3985170788883394E-2</v>
      </c>
      <c r="W997" s="22">
        <f t="shared" si="224"/>
        <v>0.12330094005569503</v>
      </c>
      <c r="Z997" s="37"/>
      <c r="AA997" s="37"/>
    </row>
    <row r="998" spans="1:27">
      <c r="A998" s="61">
        <f t="shared" si="225"/>
        <v>19540</v>
      </c>
      <c r="B998" s="13">
        <v>1953.06</v>
      </c>
      <c r="C998" s="14">
        <v>23.95</v>
      </c>
      <c r="D998" s="15">
        <v>1.42</v>
      </c>
      <c r="E998" s="14">
        <v>2.5099999999999998</v>
      </c>
      <c r="F998" s="14">
        <v>26.8</v>
      </c>
      <c r="G998" s="15">
        <f t="shared" si="233"/>
        <v>1953.4583333332585</v>
      </c>
      <c r="H998" s="16">
        <v>3.11</v>
      </c>
      <c r="I998" s="15">
        <f t="shared" si="226"/>
        <v>280.83564458955232</v>
      </c>
      <c r="J998" s="15">
        <f t="shared" si="227"/>
        <v>16.650798134328362</v>
      </c>
      <c r="K998" s="17">
        <f t="shared" si="231"/>
        <v>23063.626910737268</v>
      </c>
      <c r="L998" s="15">
        <f t="shared" si="228"/>
        <v>29.432044589552248</v>
      </c>
      <c r="M998" s="17">
        <f t="shared" si="229"/>
        <v>2417.1066198726739</v>
      </c>
      <c r="N998" s="36">
        <f t="shared" si="219"/>
        <v>11.624407885470081</v>
      </c>
      <c r="O998" s="18"/>
      <c r="P998" s="19">
        <f t="shared" si="220"/>
        <v>14.904522212477101</v>
      </c>
      <c r="Q998" s="19"/>
      <c r="R998" s="38">
        <f t="shared" si="221"/>
        <v>9.8467265923936162E-2</v>
      </c>
      <c r="S998" s="16">
        <f t="shared" si="230"/>
        <v>1.0180660886362762</v>
      </c>
      <c r="T998" s="16">
        <f t="shared" si="232"/>
        <v>10.365061513499805</v>
      </c>
      <c r="U998" s="22">
        <f t="shared" si="222"/>
        <v>0.14118308282615111</v>
      </c>
      <c r="V998" s="22">
        <f t="shared" si="223"/>
        <v>1.4127885287435582E-2</v>
      </c>
      <c r="W998" s="22">
        <f t="shared" si="224"/>
        <v>0.12705519753871553</v>
      </c>
      <c r="Z998" s="37"/>
      <c r="AA998" s="37"/>
    </row>
    <row r="999" spans="1:27">
      <c r="A999" s="61">
        <f t="shared" si="225"/>
        <v>19571</v>
      </c>
      <c r="B999" s="13">
        <v>1953.07</v>
      </c>
      <c r="C999" s="14">
        <v>24.29</v>
      </c>
      <c r="D999" s="15">
        <v>1.42</v>
      </c>
      <c r="E999" s="14">
        <v>2.5233300000000001</v>
      </c>
      <c r="F999" s="14">
        <v>26.8</v>
      </c>
      <c r="G999" s="15">
        <f t="shared" si="233"/>
        <v>1953.5416666665917</v>
      </c>
      <c r="H999" s="16">
        <v>2.93</v>
      </c>
      <c r="I999" s="15">
        <f t="shared" si="226"/>
        <v>284.82245541044784</v>
      </c>
      <c r="J999" s="15">
        <f t="shared" si="227"/>
        <v>16.650798134328362</v>
      </c>
      <c r="K999" s="17">
        <f t="shared" si="231"/>
        <v>23504.99764145771</v>
      </c>
      <c r="L999" s="15">
        <f t="shared" si="228"/>
        <v>29.588351025559714</v>
      </c>
      <c r="M999" s="17">
        <f t="shared" si="229"/>
        <v>2441.7812144347258</v>
      </c>
      <c r="N999" s="36">
        <f t="shared" si="219"/>
        <v>11.750201645310002</v>
      </c>
      <c r="O999" s="18"/>
      <c r="P999" s="19">
        <f t="shared" si="220"/>
        <v>15.069129207230237</v>
      </c>
      <c r="Q999" s="19"/>
      <c r="R999" s="38">
        <f t="shared" si="221"/>
        <v>9.9944492326542608E-2</v>
      </c>
      <c r="S999" s="16">
        <f t="shared" si="230"/>
        <v>1.0007239184253585</v>
      </c>
      <c r="T999" s="16">
        <f t="shared" si="232"/>
        <v>10.552317633523149</v>
      </c>
      <c r="U999" s="22">
        <f t="shared" si="222"/>
        <v>0.13725175253058586</v>
      </c>
      <c r="V999" s="22">
        <f t="shared" si="223"/>
        <v>1.2071995591179441E-2</v>
      </c>
      <c r="W999" s="22">
        <f t="shared" si="224"/>
        <v>0.12517975693940642</v>
      </c>
      <c r="Z999" s="37"/>
      <c r="AA999" s="37"/>
    </row>
    <row r="1000" spans="1:27">
      <c r="A1000" s="61">
        <f t="shared" si="225"/>
        <v>19602</v>
      </c>
      <c r="B1000" s="13">
        <v>1953.08</v>
      </c>
      <c r="C1000" s="14">
        <v>24.39</v>
      </c>
      <c r="D1000" s="15">
        <v>1.42</v>
      </c>
      <c r="E1000" s="14">
        <v>2.53667</v>
      </c>
      <c r="F1000" s="14">
        <v>26.9</v>
      </c>
      <c r="G1000" s="15">
        <f t="shared" si="233"/>
        <v>1953.624999999925</v>
      </c>
      <c r="H1000" s="16">
        <v>2.95</v>
      </c>
      <c r="I1000" s="15">
        <f t="shared" si="226"/>
        <v>284.93186821561352</v>
      </c>
      <c r="J1000" s="15">
        <f t="shared" si="227"/>
        <v>16.588899256505581</v>
      </c>
      <c r="K1000" s="17">
        <f t="shared" si="231"/>
        <v>23628.110304169102</v>
      </c>
      <c r="L1000" s="15">
        <f t="shared" si="228"/>
        <v>29.634199350000014</v>
      </c>
      <c r="M1000" s="17">
        <f t="shared" si="229"/>
        <v>2457.430035476697</v>
      </c>
      <c r="N1000" s="36">
        <f t="shared" si="219"/>
        <v>11.715076201734002</v>
      </c>
      <c r="O1000" s="18"/>
      <c r="P1000" s="19">
        <f t="shared" si="220"/>
        <v>15.02701904673409</v>
      </c>
      <c r="Q1000" s="19"/>
      <c r="R1000" s="38">
        <f t="shared" si="221"/>
        <v>0.10099082396456592</v>
      </c>
      <c r="S1000" s="16">
        <f t="shared" si="230"/>
        <v>1.0093554892706844</v>
      </c>
      <c r="T1000" s="16">
        <f t="shared" si="232"/>
        <v>10.520700306261942</v>
      </c>
      <c r="U1000" s="22">
        <f t="shared" si="222"/>
        <v>0.14005750752165169</v>
      </c>
      <c r="V1000" s="22">
        <f t="shared" si="223"/>
        <v>1.2879277687620982E-2</v>
      </c>
      <c r="W1000" s="22">
        <f t="shared" si="224"/>
        <v>0.12717822983403071</v>
      </c>
      <c r="Z1000" s="37"/>
      <c r="AA1000" s="37"/>
    </row>
    <row r="1001" spans="1:27">
      <c r="A1001" s="61">
        <f t="shared" si="225"/>
        <v>19632</v>
      </c>
      <c r="B1001" s="13">
        <v>1953.09</v>
      </c>
      <c r="C1001" s="14">
        <v>23.27</v>
      </c>
      <c r="D1001" s="15">
        <v>1.42</v>
      </c>
      <c r="E1001" s="14">
        <v>2.5499999999999998</v>
      </c>
      <c r="F1001" s="14">
        <v>26.9</v>
      </c>
      <c r="G1001" s="15">
        <f t="shared" si="233"/>
        <v>1953.7083333332582</v>
      </c>
      <c r="H1001" s="16">
        <v>2.87</v>
      </c>
      <c r="I1001" s="15">
        <f t="shared" si="226"/>
        <v>271.84766598513022</v>
      </c>
      <c r="J1001" s="15">
        <f t="shared" si="227"/>
        <v>16.588899256505581</v>
      </c>
      <c r="K1001" s="17">
        <f t="shared" si="231"/>
        <v>22657.73349039258</v>
      </c>
      <c r="L1001" s="15">
        <f t="shared" si="228"/>
        <v>29.7899247211896</v>
      </c>
      <c r="M1001" s="17">
        <f t="shared" si="229"/>
        <v>2482.9059046197281</v>
      </c>
      <c r="N1001" s="36">
        <f t="shared" si="219"/>
        <v>11.139349357262921</v>
      </c>
      <c r="O1001" s="18"/>
      <c r="P1001" s="19">
        <f t="shared" si="220"/>
        <v>14.294747954197097</v>
      </c>
      <c r="Q1001" s="19"/>
      <c r="R1001" s="38">
        <f t="shared" si="221"/>
        <v>0.10560037156783564</v>
      </c>
      <c r="S1001" s="16">
        <f t="shared" si="230"/>
        <v>1.020678701404313</v>
      </c>
      <c r="T1001" s="16">
        <f t="shared" si="232"/>
        <v>10.619126605097259</v>
      </c>
      <c r="U1001" s="22">
        <f t="shared" si="222"/>
        <v>0.14811930578144072</v>
      </c>
      <c r="V1001" s="22">
        <f t="shared" si="223"/>
        <v>1.1614031146959913E-2</v>
      </c>
      <c r="W1001" s="22">
        <f t="shared" si="224"/>
        <v>0.13650527463448081</v>
      </c>
      <c r="Z1001" s="37"/>
      <c r="AA1001" s="37"/>
    </row>
    <row r="1002" spans="1:27">
      <c r="A1002" s="61">
        <f t="shared" si="225"/>
        <v>19359</v>
      </c>
      <c r="B1002" s="13">
        <v>1953.1</v>
      </c>
      <c r="C1002" s="14">
        <v>23.97</v>
      </c>
      <c r="D1002" s="15">
        <v>1.43</v>
      </c>
      <c r="E1002" s="14">
        <v>2.53667</v>
      </c>
      <c r="F1002" s="14">
        <v>27</v>
      </c>
      <c r="G1002" s="15">
        <f t="shared" si="233"/>
        <v>1953.7916666665915</v>
      </c>
      <c r="H1002" s="16">
        <v>2.66</v>
      </c>
      <c r="I1002" s="15">
        <f t="shared" si="226"/>
        <v>278.98816166666677</v>
      </c>
      <c r="J1002" s="15">
        <f t="shared" si="227"/>
        <v>16.643849444444452</v>
      </c>
      <c r="K1002" s="17">
        <f t="shared" si="231"/>
        <v>23368.475072527996</v>
      </c>
      <c r="L1002" s="15">
        <f t="shared" si="228"/>
        <v>29.524443056111121</v>
      </c>
      <c r="M1002" s="17">
        <f t="shared" si="229"/>
        <v>2473.0125015531739</v>
      </c>
      <c r="N1002" s="36">
        <f t="shared" si="219"/>
        <v>11.391934765421411</v>
      </c>
      <c r="O1002" s="18"/>
      <c r="P1002" s="19">
        <f t="shared" si="220"/>
        <v>14.623798898879711</v>
      </c>
      <c r="Q1002" s="19"/>
      <c r="R1002" s="38">
        <f t="shared" si="221"/>
        <v>0.10609757559259156</v>
      </c>
      <c r="S1002" s="16">
        <f t="shared" si="230"/>
        <v>1.0004767054054859</v>
      </c>
      <c r="T1002" s="16">
        <f t="shared" si="232"/>
        <v>10.798572959437408</v>
      </c>
      <c r="U1002" s="22">
        <f t="shared" si="222"/>
        <v>0.14478018787325175</v>
      </c>
      <c r="V1002" s="22">
        <f t="shared" si="223"/>
        <v>9.6887731852812742E-3</v>
      </c>
      <c r="W1002" s="22">
        <f t="shared" si="224"/>
        <v>0.13509141468797048</v>
      </c>
      <c r="Z1002" s="37"/>
      <c r="AA1002" s="37"/>
    </row>
    <row r="1003" spans="1:27">
      <c r="A1003" s="61">
        <f t="shared" si="225"/>
        <v>19693</v>
      </c>
      <c r="B1003" s="13">
        <v>1953.11</v>
      </c>
      <c r="C1003" s="14">
        <v>24.5</v>
      </c>
      <c r="D1003" s="15">
        <v>1.44</v>
      </c>
      <c r="E1003" s="14">
        <v>2.5233300000000001</v>
      </c>
      <c r="F1003" s="14">
        <v>26.9</v>
      </c>
      <c r="G1003" s="15">
        <f t="shared" si="233"/>
        <v>1953.8749999999247</v>
      </c>
      <c r="H1003" s="16">
        <v>2.68</v>
      </c>
      <c r="I1003" s="15">
        <f t="shared" si="226"/>
        <v>286.21692379182173</v>
      </c>
      <c r="J1003" s="15">
        <f t="shared" si="227"/>
        <v>16.822545724907069</v>
      </c>
      <c r="K1003" s="17">
        <f t="shared" si="231"/>
        <v>24091.390755967048</v>
      </c>
      <c r="L1003" s="15">
        <f t="shared" si="228"/>
        <v>29.478357155576223</v>
      </c>
      <c r="M1003" s="17">
        <f t="shared" si="229"/>
        <v>2481.2460831124217</v>
      </c>
      <c r="N1003" s="36">
        <f t="shared" si="219"/>
        <v>11.644070268505772</v>
      </c>
      <c r="O1003" s="18"/>
      <c r="P1003" s="19">
        <f t="shared" si="220"/>
        <v>14.953068513374781</v>
      </c>
      <c r="Q1003" s="19"/>
      <c r="R1003" s="38">
        <f t="shared" si="221"/>
        <v>0.10360914376609941</v>
      </c>
      <c r="S1003" s="16">
        <f t="shared" si="230"/>
        <v>1.0100968735423244</v>
      </c>
      <c r="T1003" s="16">
        <f t="shared" si="232"/>
        <v>10.843883228012828</v>
      </c>
      <c r="U1003" s="22">
        <f t="shared" si="222"/>
        <v>0.14095040856172303</v>
      </c>
      <c r="V1003" s="22">
        <f t="shared" si="223"/>
        <v>9.5294043800555617E-3</v>
      </c>
      <c r="W1003" s="22">
        <f t="shared" si="224"/>
        <v>0.13142100418166747</v>
      </c>
      <c r="Z1003" s="37"/>
      <c r="AA1003" s="37"/>
    </row>
    <row r="1004" spans="1:27">
      <c r="A1004" s="61">
        <f t="shared" si="225"/>
        <v>19724</v>
      </c>
      <c r="B1004" s="13">
        <v>1953.12</v>
      </c>
      <c r="C1004" s="14">
        <v>24.83</v>
      </c>
      <c r="D1004" s="15">
        <v>1.45</v>
      </c>
      <c r="E1004" s="14">
        <v>2.5099999999999998</v>
      </c>
      <c r="F1004" s="14">
        <v>26.9</v>
      </c>
      <c r="G1004" s="15">
        <f t="shared" si="233"/>
        <v>1953.958333333258</v>
      </c>
      <c r="H1004" s="16">
        <v>2.59</v>
      </c>
      <c r="I1004" s="15">
        <f t="shared" si="226"/>
        <v>290.07209052044618</v>
      </c>
      <c r="J1004" s="15">
        <f t="shared" si="227"/>
        <v>16.939368959107814</v>
      </c>
      <c r="K1004" s="17">
        <f t="shared" si="231"/>
        <v>24534.705123279222</v>
      </c>
      <c r="L1004" s="15">
        <f t="shared" si="228"/>
        <v>29.32263178438663</v>
      </c>
      <c r="M1004" s="17">
        <f t="shared" si="229"/>
        <v>2480.1494103677346</v>
      </c>
      <c r="N1004" s="36">
        <f t="shared" si="219"/>
        <v>11.75444918402729</v>
      </c>
      <c r="O1004" s="18"/>
      <c r="P1004" s="19">
        <f t="shared" si="220"/>
        <v>15.101395257015982</v>
      </c>
      <c r="Q1004" s="19"/>
      <c r="R1004" s="38">
        <f t="shared" si="221"/>
        <v>0.10370269083937067</v>
      </c>
      <c r="S1004" s="16">
        <f t="shared" si="230"/>
        <v>1.0118200222971947</v>
      </c>
      <c r="T1004" s="16">
        <f t="shared" si="232"/>
        <v>10.953372545673806</v>
      </c>
      <c r="U1004" s="22">
        <f t="shared" si="222"/>
        <v>0.14120169618292677</v>
      </c>
      <c r="V1004" s="22">
        <f t="shared" si="223"/>
        <v>8.4527711415074425E-3</v>
      </c>
      <c r="W1004" s="22">
        <f t="shared" si="224"/>
        <v>0.13274892504141933</v>
      </c>
      <c r="Z1004" s="37"/>
      <c r="AA1004" s="37"/>
    </row>
    <row r="1005" spans="1:27">
      <c r="A1005" s="61">
        <f t="shared" si="225"/>
        <v>19755</v>
      </c>
      <c r="B1005" s="13">
        <v>1954.01</v>
      </c>
      <c r="C1005" s="14">
        <v>25.46</v>
      </c>
      <c r="D1005" s="15">
        <v>1.4566699999999999</v>
      </c>
      <c r="E1005" s="14">
        <v>2.5233300000000001</v>
      </c>
      <c r="F1005" s="14">
        <v>26.9</v>
      </c>
      <c r="G1005" s="15">
        <f t="shared" si="233"/>
        <v>1954.0416666665913</v>
      </c>
      <c r="H1005" s="16">
        <v>2.48</v>
      </c>
      <c r="I1005" s="15">
        <f t="shared" si="226"/>
        <v>297.43195427509306</v>
      </c>
      <c r="J1005" s="15">
        <f t="shared" si="227"/>
        <v>17.017290056319709</v>
      </c>
      <c r="K1005" s="17">
        <f t="shared" si="231"/>
        <v>25277.158270157724</v>
      </c>
      <c r="L1005" s="15">
        <f t="shared" si="228"/>
        <v>29.478357155576223</v>
      </c>
      <c r="M1005" s="17">
        <f t="shared" si="229"/>
        <v>2505.2086322795403</v>
      </c>
      <c r="N1005" s="36">
        <f t="shared" si="219"/>
        <v>12.002650554927826</v>
      </c>
      <c r="O1005" s="18"/>
      <c r="P1005" s="19">
        <f t="shared" si="220"/>
        <v>15.427061391002464</v>
      </c>
      <c r="Q1005" s="19"/>
      <c r="R1005" s="38">
        <f t="shared" si="221"/>
        <v>0.10304345229837096</v>
      </c>
      <c r="S1005" s="16">
        <f t="shared" si="230"/>
        <v>1.0029454226504648</v>
      </c>
      <c r="T1005" s="16">
        <f t="shared" si="232"/>
        <v>11.08284165339315</v>
      </c>
      <c r="U1005" s="22">
        <f t="shared" si="222"/>
        <v>0.14154011284922263</v>
      </c>
      <c r="V1005" s="22">
        <f t="shared" si="223"/>
        <v>7.2883489509014687E-3</v>
      </c>
      <c r="W1005" s="22">
        <f t="shared" si="224"/>
        <v>0.13425176389832116</v>
      </c>
      <c r="Z1005" s="37"/>
      <c r="AA1005" s="37"/>
    </row>
    <row r="1006" spans="1:27">
      <c r="A1006" s="61">
        <f t="shared" si="225"/>
        <v>19783</v>
      </c>
      <c r="B1006" s="13">
        <v>1954.02</v>
      </c>
      <c r="C1006" s="14">
        <v>26.02</v>
      </c>
      <c r="D1006" s="15">
        <v>1.46333</v>
      </c>
      <c r="E1006" s="14">
        <v>2.53667</v>
      </c>
      <c r="F1006" s="14">
        <v>26.9</v>
      </c>
      <c r="G1006" s="15">
        <f t="shared" si="233"/>
        <v>1954.1249999999245</v>
      </c>
      <c r="H1006" s="16">
        <v>2.4700000000000002</v>
      </c>
      <c r="I1006" s="15">
        <f t="shared" si="226"/>
        <v>303.97405539033468</v>
      </c>
      <c r="J1006" s="15">
        <f t="shared" si="227"/>
        <v>17.095094330297407</v>
      </c>
      <c r="K1006" s="17">
        <f t="shared" si="231"/>
        <v>25954.205034974857</v>
      </c>
      <c r="L1006" s="15">
        <f t="shared" si="228"/>
        <v>29.634199350000014</v>
      </c>
      <c r="M1006" s="17">
        <f t="shared" si="229"/>
        <v>2530.2556989265822</v>
      </c>
      <c r="N1006" s="36">
        <f t="shared" si="219"/>
        <v>12.215052485432837</v>
      </c>
      <c r="O1006" s="18"/>
      <c r="P1006" s="19">
        <f t="shared" si="220"/>
        <v>15.705755365444624</v>
      </c>
      <c r="Q1006" s="19"/>
      <c r="R1006" s="38">
        <f t="shared" si="221"/>
        <v>0.10169472728013385</v>
      </c>
      <c r="S1006" s="16">
        <f t="shared" si="230"/>
        <v>1.0108881079156506</v>
      </c>
      <c r="T1006" s="16">
        <f t="shared" si="232"/>
        <v>11.115485306230569</v>
      </c>
      <c r="U1006" s="22">
        <f t="shared" si="222"/>
        <v>0.14020256038602752</v>
      </c>
      <c r="V1006" s="22">
        <f t="shared" si="223"/>
        <v>7.504392573155716E-3</v>
      </c>
      <c r="W1006" s="22">
        <f t="shared" si="224"/>
        <v>0.1326981678128718</v>
      </c>
      <c r="Z1006" s="37"/>
      <c r="AA1006" s="37"/>
    </row>
    <row r="1007" spans="1:27">
      <c r="A1007" s="61">
        <f t="shared" si="225"/>
        <v>19814</v>
      </c>
      <c r="B1007" s="13">
        <v>1954.03</v>
      </c>
      <c r="C1007" s="14">
        <v>26.57</v>
      </c>
      <c r="D1007" s="15">
        <v>1.47</v>
      </c>
      <c r="E1007" s="14">
        <v>2.5499999999999998</v>
      </c>
      <c r="F1007" s="14">
        <v>26.9</v>
      </c>
      <c r="G1007" s="15">
        <f t="shared" si="233"/>
        <v>1954.2083333332578</v>
      </c>
      <c r="H1007" s="16">
        <v>2.37</v>
      </c>
      <c r="I1007" s="15">
        <f t="shared" si="226"/>
        <v>310.39933327137561</v>
      </c>
      <c r="J1007" s="15">
        <f t="shared" si="227"/>
        <v>17.173015427509302</v>
      </c>
      <c r="K1007" s="17">
        <f t="shared" si="231"/>
        <v>26625.004530978724</v>
      </c>
      <c r="L1007" s="15">
        <f t="shared" si="228"/>
        <v>29.7899247211896</v>
      </c>
      <c r="M1007" s="17">
        <f t="shared" si="229"/>
        <v>2555.2789444484661</v>
      </c>
      <c r="N1007" s="36">
        <f t="shared" si="219"/>
        <v>12.420105295189973</v>
      </c>
      <c r="O1007" s="18"/>
      <c r="P1007" s="19">
        <f t="shared" si="220"/>
        <v>15.974058403613164</v>
      </c>
      <c r="Q1007" s="19"/>
      <c r="R1007" s="38">
        <f t="shared" si="221"/>
        <v>0.10134313684560127</v>
      </c>
      <c r="S1007" s="16">
        <f t="shared" si="230"/>
        <v>1.0090659974682945</v>
      </c>
      <c r="T1007" s="16">
        <f t="shared" si="232"/>
        <v>11.236511909779637</v>
      </c>
      <c r="U1007" s="22">
        <f t="shared" si="222"/>
        <v>0.13963251987409153</v>
      </c>
      <c r="V1007" s="22">
        <f t="shared" si="223"/>
        <v>6.1917044734545179E-3</v>
      </c>
      <c r="W1007" s="22">
        <f t="shared" si="224"/>
        <v>0.13344081540063701</v>
      </c>
      <c r="Z1007" s="37"/>
      <c r="AA1007" s="37"/>
    </row>
    <row r="1008" spans="1:27">
      <c r="A1008" s="61">
        <f t="shared" si="225"/>
        <v>19844</v>
      </c>
      <c r="B1008" s="13">
        <v>1954.04</v>
      </c>
      <c r="C1008" s="14">
        <v>27.63</v>
      </c>
      <c r="D1008" s="15">
        <v>1.46333</v>
      </c>
      <c r="E1008" s="14">
        <v>2.5733299999999999</v>
      </c>
      <c r="F1008" s="14">
        <v>26.8</v>
      </c>
      <c r="G1008" s="15">
        <f t="shared" si="233"/>
        <v>1954.291666666591</v>
      </c>
      <c r="H1008" s="16">
        <v>2.29</v>
      </c>
      <c r="I1008" s="15">
        <f t="shared" si="226"/>
        <v>323.98700876865684</v>
      </c>
      <c r="J1008" s="15">
        <f t="shared" si="227"/>
        <v>17.15888199570896</v>
      </c>
      <c r="K1008" s="17">
        <f t="shared" si="231"/>
        <v>27913.161929299753</v>
      </c>
      <c r="L1008" s="15">
        <f t="shared" si="228"/>
        <v>30.174646734514937</v>
      </c>
      <c r="M1008" s="17">
        <f t="shared" si="229"/>
        <v>2599.7023882564217</v>
      </c>
      <c r="N1008" s="36">
        <f t="shared" si="219"/>
        <v>12.907868184060916</v>
      </c>
      <c r="O1008" s="18"/>
      <c r="P1008" s="19">
        <f t="shared" si="220"/>
        <v>16.603059291869474</v>
      </c>
      <c r="Q1008" s="19"/>
      <c r="R1008" s="38">
        <f t="shared" si="221"/>
        <v>9.8113505602729828E-2</v>
      </c>
      <c r="S1008" s="16">
        <f t="shared" si="230"/>
        <v>0.99484451366747939</v>
      </c>
      <c r="T1008" s="16">
        <f t="shared" si="232"/>
        <v>11.380689494195362</v>
      </c>
      <c r="U1008" s="22">
        <f t="shared" si="222"/>
        <v>0.13616865242085319</v>
      </c>
      <c r="V1008" s="22">
        <f t="shared" si="223"/>
        <v>5.181458023079788E-3</v>
      </c>
      <c r="W1008" s="22">
        <f t="shared" si="224"/>
        <v>0.1309871943977734</v>
      </c>
      <c r="Z1008" s="37"/>
      <c r="AA1008" s="37"/>
    </row>
    <row r="1009" spans="1:27">
      <c r="A1009" s="61">
        <f t="shared" si="225"/>
        <v>19875</v>
      </c>
      <c r="B1009" s="13">
        <v>1954.05</v>
      </c>
      <c r="C1009" s="14">
        <v>28.73</v>
      </c>
      <c r="D1009" s="15">
        <v>1.4566699999999999</v>
      </c>
      <c r="E1009" s="14">
        <v>2.59667</v>
      </c>
      <c r="F1009" s="14">
        <v>26.9</v>
      </c>
      <c r="G1009" s="15">
        <f t="shared" si="233"/>
        <v>1954.3749999999243</v>
      </c>
      <c r="H1009" s="16">
        <v>2.37</v>
      </c>
      <c r="I1009" s="15">
        <f t="shared" si="226"/>
        <v>335.6331518587362</v>
      </c>
      <c r="J1009" s="15">
        <f t="shared" si="227"/>
        <v>17.017290056319709</v>
      </c>
      <c r="K1009" s="17">
        <f t="shared" si="231"/>
        <v>29038.714906632951</v>
      </c>
      <c r="L1009" s="15">
        <f t="shared" si="228"/>
        <v>30.335138755204476</v>
      </c>
      <c r="M1009" s="17">
        <f t="shared" si="229"/>
        <v>2624.5722184687288</v>
      </c>
      <c r="N1009" s="36">
        <f t="shared" si="219"/>
        <v>13.312042238025857</v>
      </c>
      <c r="O1009" s="18"/>
      <c r="P1009" s="19">
        <f t="shared" si="220"/>
        <v>17.121370897689342</v>
      </c>
      <c r="Q1009" s="19"/>
      <c r="R1009" s="38">
        <f t="shared" si="221"/>
        <v>9.5350061653182883E-2</v>
      </c>
      <c r="S1009" s="16">
        <f t="shared" si="230"/>
        <v>1.0010924459392456</v>
      </c>
      <c r="T1009" s="16">
        <f t="shared" si="232"/>
        <v>11.279927224365446</v>
      </c>
      <c r="U1009" s="22">
        <f t="shared" si="222"/>
        <v>0.13306154376836687</v>
      </c>
      <c r="V1009" s="22">
        <f t="shared" si="223"/>
        <v>6.6732828210043227E-3</v>
      </c>
      <c r="W1009" s="22">
        <f t="shared" si="224"/>
        <v>0.12638826094736255</v>
      </c>
      <c r="Z1009" s="37"/>
      <c r="AA1009" s="37"/>
    </row>
    <row r="1010" spans="1:27">
      <c r="A1010" s="61">
        <f t="shared" si="225"/>
        <v>19905</v>
      </c>
      <c r="B1010" s="13">
        <v>1954.06</v>
      </c>
      <c r="C1010" s="14">
        <v>28.96</v>
      </c>
      <c r="D1010" s="15">
        <v>1.45</v>
      </c>
      <c r="E1010" s="14">
        <v>2.62</v>
      </c>
      <c r="F1010" s="14">
        <v>26.9</v>
      </c>
      <c r="G1010" s="15">
        <f t="shared" si="233"/>
        <v>1954.4583333332575</v>
      </c>
      <c r="H1010" s="16">
        <v>2.38</v>
      </c>
      <c r="I1010" s="15">
        <f t="shared" si="226"/>
        <v>338.32008624535331</v>
      </c>
      <c r="J1010" s="15">
        <f t="shared" si="227"/>
        <v>16.939368959107814</v>
      </c>
      <c r="K1010" s="17">
        <f t="shared" si="231"/>
        <v>29393.318079149849</v>
      </c>
      <c r="L1010" s="15">
        <f t="shared" si="228"/>
        <v>30.607687360594813</v>
      </c>
      <c r="M1010" s="17">
        <f t="shared" si="229"/>
        <v>2659.2021190391097</v>
      </c>
      <c r="N1010" s="36">
        <f t="shared" si="219"/>
        <v>13.357885903658998</v>
      </c>
      <c r="O1010" s="18"/>
      <c r="P1010" s="19">
        <f t="shared" si="220"/>
        <v>17.178043503737339</v>
      </c>
      <c r="Q1010" s="19"/>
      <c r="R1010" s="38">
        <f t="shared" si="221"/>
        <v>9.4397589195516773E-2</v>
      </c>
      <c r="S1010" s="16">
        <f t="shared" si="230"/>
        <v>1.009070925747481</v>
      </c>
      <c r="T1010" s="16">
        <f t="shared" si="232"/>
        <v>11.29224993505669</v>
      </c>
      <c r="U1010" s="22">
        <f t="shared" si="222"/>
        <v>0.13092615266016594</v>
      </c>
      <c r="V1010" s="22">
        <f t="shared" si="223"/>
        <v>6.8336353745208633E-3</v>
      </c>
      <c r="W1010" s="22">
        <f t="shared" si="224"/>
        <v>0.12409251728564508</v>
      </c>
      <c r="Z1010" s="37"/>
      <c r="AA1010" s="37"/>
    </row>
    <row r="1011" spans="1:27">
      <c r="A1011" s="61">
        <f t="shared" si="225"/>
        <v>19936</v>
      </c>
      <c r="B1011" s="13">
        <v>1954.07</v>
      </c>
      <c r="C1011" s="14">
        <v>30.13</v>
      </c>
      <c r="D1011" s="15">
        <v>1.4566699999999999</v>
      </c>
      <c r="E1011" s="14">
        <v>2.6233300000000002</v>
      </c>
      <c r="F1011" s="14">
        <v>26.9</v>
      </c>
      <c r="G1011" s="15">
        <f t="shared" si="233"/>
        <v>1954.5416666665908</v>
      </c>
      <c r="H1011" s="16">
        <v>2.2999999999999998</v>
      </c>
      <c r="I1011" s="15">
        <f t="shared" si="226"/>
        <v>351.98840464684025</v>
      </c>
      <c r="J1011" s="15">
        <f t="shared" si="227"/>
        <v>17.017290056319709</v>
      </c>
      <c r="K1011" s="17">
        <f t="shared" si="231"/>
        <v>30704.029838120892</v>
      </c>
      <c r="L1011" s="15">
        <f t="shared" si="228"/>
        <v>30.646589497583658</v>
      </c>
      <c r="M1011" s="17">
        <f t="shared" si="229"/>
        <v>2673.3090804924559</v>
      </c>
      <c r="N1011" s="36">
        <f t="shared" si="219"/>
        <v>13.833009564245327</v>
      </c>
      <c r="O1011" s="18"/>
      <c r="P1011" s="19">
        <f t="shared" si="220"/>
        <v>17.784289655101261</v>
      </c>
      <c r="Q1011" s="19"/>
      <c r="R1011" s="38">
        <f t="shared" si="221"/>
        <v>9.2035333094363542E-2</v>
      </c>
      <c r="S1011" s="16">
        <f t="shared" si="230"/>
        <v>0.99661625986110247</v>
      </c>
      <c r="T1011" s="16">
        <f t="shared" si="232"/>
        <v>11.394681095739587</v>
      </c>
      <c r="U1011" s="22">
        <f t="shared" si="222"/>
        <v>0.13002389703673356</v>
      </c>
      <c r="V1011" s="22">
        <f t="shared" si="223"/>
        <v>5.7872766306619194E-3</v>
      </c>
      <c r="W1011" s="22">
        <f t="shared" si="224"/>
        <v>0.12423662040607164</v>
      </c>
      <c r="Z1011" s="37"/>
      <c r="AA1011" s="37"/>
    </row>
    <row r="1012" spans="1:27">
      <c r="A1012" s="61">
        <f t="shared" si="225"/>
        <v>19967</v>
      </c>
      <c r="B1012" s="13">
        <v>1954.08</v>
      </c>
      <c r="C1012" s="14">
        <v>30.73</v>
      </c>
      <c r="D1012" s="15">
        <v>1.46333</v>
      </c>
      <c r="E1012" s="14">
        <v>2.6266699999999998</v>
      </c>
      <c r="F1012" s="14">
        <v>26.9</v>
      </c>
      <c r="G1012" s="15">
        <f t="shared" si="233"/>
        <v>1954.6249999999241</v>
      </c>
      <c r="H1012" s="16">
        <v>2.36</v>
      </c>
      <c r="I1012" s="15">
        <f t="shared" si="226"/>
        <v>358.99779869888494</v>
      </c>
      <c r="J1012" s="15">
        <f t="shared" si="227"/>
        <v>17.095094330297407</v>
      </c>
      <c r="K1012" s="17">
        <f t="shared" si="231"/>
        <v>31439.728319195929</v>
      </c>
      <c r="L1012" s="15">
        <f t="shared" si="228"/>
        <v>30.685608457806701</v>
      </c>
      <c r="M1012" s="17">
        <f t="shared" si="229"/>
        <v>2687.3345650563733</v>
      </c>
      <c r="N1012" s="36">
        <f t="shared" si="219"/>
        <v>14.042112347320577</v>
      </c>
      <c r="O1012" s="18"/>
      <c r="P1012" s="19">
        <f t="shared" si="220"/>
        <v>18.047877301272553</v>
      </c>
      <c r="Q1012" s="19"/>
      <c r="R1012" s="38">
        <f t="shared" si="221"/>
        <v>9.0358841377315202E-2</v>
      </c>
      <c r="S1012" s="16">
        <f t="shared" si="230"/>
        <v>1.000201558545158</v>
      </c>
      <c r="T1012" s="16">
        <f t="shared" si="232"/>
        <v>11.356124455945997</v>
      </c>
      <c r="U1012" s="22">
        <f t="shared" si="222"/>
        <v>0.12632687789695574</v>
      </c>
      <c r="V1012" s="22">
        <f t="shared" si="223"/>
        <v>6.8031997725062077E-3</v>
      </c>
      <c r="W1012" s="22">
        <f t="shared" si="224"/>
        <v>0.11952367812444953</v>
      </c>
      <c r="Z1012" s="37"/>
      <c r="AA1012" s="37"/>
    </row>
    <row r="1013" spans="1:27">
      <c r="A1013" s="61">
        <f t="shared" si="225"/>
        <v>19997</v>
      </c>
      <c r="B1013" s="13">
        <v>1954.09</v>
      </c>
      <c r="C1013" s="14">
        <v>31.45</v>
      </c>
      <c r="D1013" s="15">
        <v>1.47</v>
      </c>
      <c r="E1013" s="14">
        <v>2.63</v>
      </c>
      <c r="F1013" s="14">
        <v>26.8</v>
      </c>
      <c r="G1013" s="15">
        <f t="shared" si="233"/>
        <v>1954.7083333332573</v>
      </c>
      <c r="H1013" s="16">
        <v>2.38</v>
      </c>
      <c r="I1013" s="15">
        <f t="shared" si="226"/>
        <v>368.78000093283595</v>
      </c>
      <c r="J1013" s="15">
        <f t="shared" si="227"/>
        <v>17.237093843283589</v>
      </c>
      <c r="K1013" s="17">
        <f t="shared" si="231"/>
        <v>32422.215057269601</v>
      </c>
      <c r="L1013" s="15">
        <f t="shared" si="228"/>
        <v>30.839154291044789</v>
      </c>
      <c r="M1013" s="17">
        <f t="shared" si="229"/>
        <v>2711.3012909576805</v>
      </c>
      <c r="N1013" s="36">
        <f t="shared" si="219"/>
        <v>14.356474143296975</v>
      </c>
      <c r="O1013" s="18"/>
      <c r="P1013" s="19">
        <f t="shared" si="220"/>
        <v>18.445764153358347</v>
      </c>
      <c r="Q1013" s="19"/>
      <c r="R1013" s="38">
        <f t="shared" si="221"/>
        <v>8.8211182770912153E-2</v>
      </c>
      <c r="S1013" s="16">
        <f t="shared" si="230"/>
        <v>0.99758112711171998</v>
      </c>
      <c r="T1013" s="16">
        <f t="shared" si="232"/>
        <v>11.400795519347097</v>
      </c>
      <c r="U1013" s="22">
        <f t="shared" si="222"/>
        <v>0.12469394530903122</v>
      </c>
      <c r="V1013" s="22">
        <f t="shared" si="223"/>
        <v>6.3534200248591688E-3</v>
      </c>
      <c r="W1013" s="22">
        <f t="shared" si="224"/>
        <v>0.11834052528417205</v>
      </c>
      <c r="Z1013" s="37"/>
      <c r="AA1013" s="37"/>
    </row>
    <row r="1014" spans="1:27">
      <c r="A1014" s="61">
        <f t="shared" si="225"/>
        <v>19724</v>
      </c>
      <c r="B1014" s="13">
        <v>1954.1</v>
      </c>
      <c r="C1014" s="14">
        <v>32.18</v>
      </c>
      <c r="D1014" s="15">
        <v>1.49333</v>
      </c>
      <c r="E1014" s="14">
        <v>2.6766700000000001</v>
      </c>
      <c r="F1014" s="14">
        <v>26.8</v>
      </c>
      <c r="G1014" s="15">
        <f t="shared" si="233"/>
        <v>1954.7916666665906</v>
      </c>
      <c r="H1014" s="16">
        <v>2.4300000000000002</v>
      </c>
      <c r="I1014" s="15">
        <f t="shared" si="226"/>
        <v>377.33991828358222</v>
      </c>
      <c r="J1014" s="15">
        <f t="shared" si="227"/>
        <v>17.510659421082096</v>
      </c>
      <c r="K1014" s="17">
        <f t="shared" si="231"/>
        <v>33303.072689259941</v>
      </c>
      <c r="L1014" s="15">
        <f t="shared" si="228"/>
        <v>31.386402705783592</v>
      </c>
      <c r="M1014" s="17">
        <f t="shared" si="229"/>
        <v>2770.0850085506963</v>
      </c>
      <c r="N1014" s="36">
        <f t="shared" si="219"/>
        <v>14.619231935730562</v>
      </c>
      <c r="O1014" s="18"/>
      <c r="P1014" s="19">
        <f t="shared" si="220"/>
        <v>18.776965474104724</v>
      </c>
      <c r="Q1014" s="19"/>
      <c r="R1014" s="38">
        <f t="shared" si="221"/>
        <v>8.6459243521718368E-2</v>
      </c>
      <c r="S1014" s="16">
        <f t="shared" si="230"/>
        <v>0.99763332319824494</v>
      </c>
      <c r="T1014" s="16">
        <f t="shared" si="232"/>
        <v>11.373218444160525</v>
      </c>
      <c r="U1014" s="22">
        <f t="shared" si="222"/>
        <v>0.12387592370939671</v>
      </c>
      <c r="V1014" s="22">
        <f t="shared" si="223"/>
        <v>7.0302032567628459E-3</v>
      </c>
      <c r="W1014" s="22">
        <f t="shared" si="224"/>
        <v>0.11684572045263386</v>
      </c>
      <c r="Z1014" s="37"/>
      <c r="AA1014" s="37"/>
    </row>
    <row r="1015" spans="1:27">
      <c r="A1015" s="61">
        <f t="shared" si="225"/>
        <v>20058</v>
      </c>
      <c r="B1015" s="13">
        <v>1954.11</v>
      </c>
      <c r="C1015" s="14">
        <v>33.44</v>
      </c>
      <c r="D1015" s="15">
        <v>1.51667</v>
      </c>
      <c r="E1015" s="14">
        <v>2.7233299999999998</v>
      </c>
      <c r="F1015" s="14">
        <v>26.8</v>
      </c>
      <c r="G1015" s="15">
        <f t="shared" si="233"/>
        <v>1954.8749999999238</v>
      </c>
      <c r="H1015" s="16">
        <v>2.48</v>
      </c>
      <c r="I1015" s="15">
        <f t="shared" si="226"/>
        <v>392.11457014925384</v>
      </c>
      <c r="J1015" s="15">
        <f t="shared" si="227"/>
        <v>17.784342258022395</v>
      </c>
      <c r="K1015" s="17">
        <f t="shared" si="231"/>
        <v>34737.846436714965</v>
      </c>
      <c r="L1015" s="15">
        <f t="shared" si="228"/>
        <v>31.933533861380607</v>
      </c>
      <c r="M1015" s="17">
        <f t="shared" si="229"/>
        <v>2829.0256978618108</v>
      </c>
      <c r="N1015" s="36">
        <f t="shared" si="219"/>
        <v>15.117311697434388</v>
      </c>
      <c r="O1015" s="18"/>
      <c r="P1015" s="19">
        <f t="shared" si="220"/>
        <v>19.407607457588711</v>
      </c>
      <c r="Q1015" s="19"/>
      <c r="R1015" s="38">
        <f t="shared" si="221"/>
        <v>8.3705524492971556E-2</v>
      </c>
      <c r="S1015" s="16">
        <f t="shared" si="230"/>
        <v>0.99943544122648431</v>
      </c>
      <c r="T1015" s="16">
        <f t="shared" si="232"/>
        <v>11.346301711907437</v>
      </c>
      <c r="U1015" s="22">
        <f t="shared" si="222"/>
        <v>0.11983219797869649</v>
      </c>
      <c r="V1015" s="22">
        <f t="shared" si="223"/>
        <v>7.6220588080992968E-3</v>
      </c>
      <c r="W1015" s="22">
        <f t="shared" si="224"/>
        <v>0.11221013917059719</v>
      </c>
      <c r="Z1015" s="37"/>
      <c r="AA1015" s="37"/>
    </row>
    <row r="1016" spans="1:27">
      <c r="A1016" s="61">
        <f t="shared" si="225"/>
        <v>20089</v>
      </c>
      <c r="B1016" s="13">
        <v>1954.12</v>
      </c>
      <c r="C1016" s="14">
        <v>34.97</v>
      </c>
      <c r="D1016" s="15">
        <v>1.54</v>
      </c>
      <c r="E1016" s="14">
        <v>2.77</v>
      </c>
      <c r="F1016" s="14">
        <v>26.7</v>
      </c>
      <c r="G1016" s="15">
        <f t="shared" si="233"/>
        <v>1954.9583333332571</v>
      </c>
      <c r="H1016" s="16">
        <v>2.5099999999999998</v>
      </c>
      <c r="I1016" s="15">
        <f t="shared" si="226"/>
        <v>411.59100617977538</v>
      </c>
      <c r="J1016" s="15">
        <f t="shared" si="227"/>
        <v>18.125540449438208</v>
      </c>
      <c r="K1016" s="17">
        <f t="shared" si="231"/>
        <v>36597.098008038913</v>
      </c>
      <c r="L1016" s="15">
        <f t="shared" si="228"/>
        <v>32.602433146067426</v>
      </c>
      <c r="M1016" s="17">
        <f t="shared" si="229"/>
        <v>2898.8836569135774</v>
      </c>
      <c r="N1016" s="36">
        <f t="shared" si="219"/>
        <v>15.789062002327086</v>
      </c>
      <c r="O1016" s="18"/>
      <c r="P1016" s="19">
        <f t="shared" si="220"/>
        <v>20.257529192442497</v>
      </c>
      <c r="Q1016" s="19"/>
      <c r="R1016" s="38">
        <f t="shared" si="221"/>
        <v>7.9614728670576687E-2</v>
      </c>
      <c r="S1016" s="16">
        <f t="shared" si="230"/>
        <v>0.99336274347021081</v>
      </c>
      <c r="T1016" s="16">
        <f t="shared" si="232"/>
        <v>11.382367578544489</v>
      </c>
      <c r="U1016" s="22">
        <f t="shared" si="222"/>
        <v>0.11233940716168966</v>
      </c>
      <c r="V1016" s="22">
        <f t="shared" si="223"/>
        <v>7.4056611182429233E-3</v>
      </c>
      <c r="W1016" s="22">
        <f t="shared" si="224"/>
        <v>0.10493374604344674</v>
      </c>
      <c r="Z1016" s="37"/>
      <c r="AA1016" s="37"/>
    </row>
    <row r="1017" spans="1:27">
      <c r="A1017" s="61">
        <f t="shared" si="225"/>
        <v>20120</v>
      </c>
      <c r="B1017" s="13">
        <v>1955.01</v>
      </c>
      <c r="C1017" s="14">
        <v>35.6</v>
      </c>
      <c r="D1017" s="15">
        <v>1.54667</v>
      </c>
      <c r="E1017" s="14">
        <v>2.8333300000000001</v>
      </c>
      <c r="F1017" s="14">
        <v>26.7</v>
      </c>
      <c r="G1017" s="15">
        <f t="shared" si="233"/>
        <v>1955.0416666665903</v>
      </c>
      <c r="H1017" s="16">
        <v>2.61</v>
      </c>
      <c r="I1017" s="15">
        <f t="shared" si="226"/>
        <v>419.0060000000002</v>
      </c>
      <c r="J1017" s="15">
        <f t="shared" si="227"/>
        <v>18.204045225280904</v>
      </c>
      <c r="K1017" s="17">
        <f t="shared" si="231"/>
        <v>37391.297070370609</v>
      </c>
      <c r="L1017" s="15">
        <f t="shared" si="228"/>
        <v>33.34781657247192</v>
      </c>
      <c r="M1017" s="17">
        <f t="shared" si="229"/>
        <v>2975.8956103481219</v>
      </c>
      <c r="N1017" s="36">
        <f t="shared" si="219"/>
        <v>15.990781062969839</v>
      </c>
      <c r="O1017" s="18"/>
      <c r="P1017" s="19">
        <f t="shared" si="220"/>
        <v>20.501927865048525</v>
      </c>
      <c r="Q1017" s="19"/>
      <c r="R1017" s="38">
        <f t="shared" si="221"/>
        <v>7.7815776226365679E-2</v>
      </c>
      <c r="S1017" s="16">
        <f t="shared" si="230"/>
        <v>0.99869009255840091</v>
      </c>
      <c r="T1017" s="16">
        <f t="shared" si="232"/>
        <v>11.306819885009334</v>
      </c>
      <c r="U1017" s="22">
        <f t="shared" si="222"/>
        <v>0.11304757223665507</v>
      </c>
      <c r="V1017" s="22">
        <f t="shared" si="223"/>
        <v>8.3458926376729359E-3</v>
      </c>
      <c r="W1017" s="22">
        <f t="shared" si="224"/>
        <v>0.10470167959898213</v>
      </c>
      <c r="Z1017" s="37"/>
      <c r="AA1017" s="37"/>
    </row>
    <row r="1018" spans="1:27">
      <c r="A1018" s="61">
        <f t="shared" si="225"/>
        <v>20148</v>
      </c>
      <c r="B1018" s="13">
        <v>1955.02</v>
      </c>
      <c r="C1018" s="14">
        <v>36.79</v>
      </c>
      <c r="D1018" s="15">
        <v>1.5533300000000001</v>
      </c>
      <c r="E1018" s="14">
        <v>2.8966699999999999</v>
      </c>
      <c r="F1018" s="14">
        <v>26.7</v>
      </c>
      <c r="G1018" s="15">
        <f t="shared" si="233"/>
        <v>1955.1249999999236</v>
      </c>
      <c r="H1018" s="16">
        <v>2.65</v>
      </c>
      <c r="I1018" s="15">
        <f t="shared" si="226"/>
        <v>433.01209943820243</v>
      </c>
      <c r="J1018" s="15">
        <f t="shared" si="227"/>
        <v>18.282432302808996</v>
      </c>
      <c r="K1018" s="17">
        <f t="shared" si="231"/>
        <v>38777.132149123441</v>
      </c>
      <c r="L1018" s="15">
        <f t="shared" si="228"/>
        <v>34.093317697191026</v>
      </c>
      <c r="M1018" s="17">
        <f t="shared" si="229"/>
        <v>3053.1273547812289</v>
      </c>
      <c r="N1018" s="36">
        <f t="shared" si="219"/>
        <v>16.437728215987121</v>
      </c>
      <c r="O1018" s="18"/>
      <c r="P1018" s="19">
        <f t="shared" si="220"/>
        <v>21.056961301473919</v>
      </c>
      <c r="Q1018" s="19"/>
      <c r="R1018" s="38">
        <f t="shared" si="221"/>
        <v>7.5715401259660781E-2</v>
      </c>
      <c r="S1018" s="16">
        <f t="shared" si="230"/>
        <v>0.99959839144156226</v>
      </c>
      <c r="T1018" s="16">
        <f t="shared" si="232"/>
        <v>11.29200899750114</v>
      </c>
      <c r="U1018" s="22">
        <f t="shared" si="222"/>
        <v>0.11008265498545344</v>
      </c>
      <c r="V1018" s="22">
        <f t="shared" si="223"/>
        <v>8.6667566750175951E-3</v>
      </c>
      <c r="W1018" s="22">
        <f t="shared" si="224"/>
        <v>0.10141589831043585</v>
      </c>
      <c r="Z1018" s="37"/>
      <c r="AA1018" s="37"/>
    </row>
    <row r="1019" spans="1:27">
      <c r="A1019" s="61">
        <f t="shared" si="225"/>
        <v>20179</v>
      </c>
      <c r="B1019" s="13">
        <v>1955.03</v>
      </c>
      <c r="C1019" s="14">
        <v>36.5</v>
      </c>
      <c r="D1019" s="15">
        <v>1.56</v>
      </c>
      <c r="E1019" s="14">
        <v>2.96</v>
      </c>
      <c r="F1019" s="14">
        <v>26.7</v>
      </c>
      <c r="G1019" s="15">
        <f t="shared" si="233"/>
        <v>1955.2083333332569</v>
      </c>
      <c r="H1019" s="16">
        <v>2.68</v>
      </c>
      <c r="I1019" s="15">
        <f t="shared" si="226"/>
        <v>429.59884831460693</v>
      </c>
      <c r="J1019" s="15">
        <f t="shared" si="227"/>
        <v>18.360937078651695</v>
      </c>
      <c r="K1019" s="17">
        <f t="shared" si="231"/>
        <v>38608.490095743182</v>
      </c>
      <c r="L1019" s="15">
        <f t="shared" si="228"/>
        <v>34.83870112359552</v>
      </c>
      <c r="M1019" s="17">
        <f t="shared" si="229"/>
        <v>3130.9898817369813</v>
      </c>
      <c r="N1019" s="36">
        <f t="shared" si="219"/>
        <v>16.219282945537795</v>
      </c>
      <c r="O1019" s="18"/>
      <c r="P1019" s="19">
        <f t="shared" si="220"/>
        <v>20.759297152464629</v>
      </c>
      <c r="Q1019" s="19"/>
      <c r="R1019" s="38">
        <f t="shared" si="221"/>
        <v>7.6234750774021601E-2</v>
      </c>
      <c r="S1019" s="16">
        <f t="shared" si="230"/>
        <v>0.99616375739851437</v>
      </c>
      <c r="T1019" s="16">
        <f t="shared" si="232"/>
        <v>11.287474030045788</v>
      </c>
      <c r="U1019" s="22">
        <f t="shared" si="222"/>
        <v>0.11058503395112984</v>
      </c>
      <c r="V1019" s="22">
        <f t="shared" si="223"/>
        <v>8.7377572076596799E-3</v>
      </c>
      <c r="W1019" s="22">
        <f t="shared" si="224"/>
        <v>0.10184727674347016</v>
      </c>
      <c r="Z1019" s="37"/>
      <c r="AA1019" s="37"/>
    </row>
    <row r="1020" spans="1:27">
      <c r="A1020" s="61">
        <f t="shared" si="225"/>
        <v>20209</v>
      </c>
      <c r="B1020" s="13">
        <v>1955.04</v>
      </c>
      <c r="C1020" s="14">
        <v>37.76</v>
      </c>
      <c r="D1020" s="15">
        <v>1.5633300000000001</v>
      </c>
      <c r="E1020" s="14">
        <v>3.0466700000000002</v>
      </c>
      <c r="F1020" s="14">
        <v>26.7</v>
      </c>
      <c r="G1020" s="15">
        <f t="shared" si="233"/>
        <v>1955.2916666665901</v>
      </c>
      <c r="H1020" s="16">
        <v>2.75</v>
      </c>
      <c r="I1020" s="15">
        <f t="shared" si="226"/>
        <v>444.42883595505634</v>
      </c>
      <c r="J1020" s="15">
        <f t="shared" si="227"/>
        <v>18.400130617415741</v>
      </c>
      <c r="K1020" s="17">
        <f t="shared" si="231"/>
        <v>40079.079550238646</v>
      </c>
      <c r="L1020" s="15">
        <f t="shared" si="228"/>
        <v>35.858792416292154</v>
      </c>
      <c r="M1020" s="17">
        <f t="shared" si="229"/>
        <v>3233.7852037427328</v>
      </c>
      <c r="N1020" s="36">
        <f t="shared" si="219"/>
        <v>16.685266628063509</v>
      </c>
      <c r="O1020" s="18"/>
      <c r="P1020" s="19">
        <f t="shared" si="220"/>
        <v>21.334047746091088</v>
      </c>
      <c r="Q1020" s="19"/>
      <c r="R1020" s="38">
        <f t="shared" si="221"/>
        <v>7.3812858775129553E-2</v>
      </c>
      <c r="S1020" s="16">
        <f t="shared" si="230"/>
        <v>1.0014249973563802</v>
      </c>
      <c r="T1020" s="16">
        <f t="shared" si="232"/>
        <v>11.244172541308563</v>
      </c>
      <c r="U1020" s="22">
        <f t="shared" si="222"/>
        <v>0.10780131138207505</v>
      </c>
      <c r="V1020" s="22">
        <f t="shared" si="223"/>
        <v>9.2384967241903038E-3</v>
      </c>
      <c r="W1020" s="22">
        <f t="shared" si="224"/>
        <v>9.8562814657884745E-2</v>
      </c>
      <c r="Z1020" s="37"/>
      <c r="AA1020" s="37"/>
    </row>
    <row r="1021" spans="1:27">
      <c r="A1021" s="61">
        <f t="shared" si="225"/>
        <v>20240</v>
      </c>
      <c r="B1021" s="13">
        <v>1955.05</v>
      </c>
      <c r="C1021" s="14">
        <v>37.6</v>
      </c>
      <c r="D1021" s="15">
        <v>1.56667</v>
      </c>
      <c r="E1021" s="14">
        <v>3.1333299999999999</v>
      </c>
      <c r="F1021" s="14">
        <v>26.7</v>
      </c>
      <c r="G1021" s="15">
        <f t="shared" si="233"/>
        <v>1955.3749999999234</v>
      </c>
      <c r="H1021" s="16">
        <v>2.76</v>
      </c>
      <c r="I1021" s="15">
        <f t="shared" si="226"/>
        <v>442.54566292134854</v>
      </c>
      <c r="J1021" s="15">
        <f t="shared" si="227"/>
        <v>18.43944185449439</v>
      </c>
      <c r="K1021" s="17">
        <f t="shared" si="231"/>
        <v>40047.827031750203</v>
      </c>
      <c r="L1021" s="15">
        <f t="shared" si="228"/>
        <v>36.87876601067417</v>
      </c>
      <c r="M1021" s="17">
        <f t="shared" si="229"/>
        <v>3337.3153689732403</v>
      </c>
      <c r="N1021" s="36">
        <f t="shared" si="219"/>
        <v>16.518057827257806</v>
      </c>
      <c r="O1021" s="18"/>
      <c r="P1021" s="19">
        <f t="shared" si="220"/>
        <v>21.097803794241621</v>
      </c>
      <c r="Q1021" s="19"/>
      <c r="R1021" s="38">
        <f t="shared" si="221"/>
        <v>7.3736304846531125E-2</v>
      </c>
      <c r="S1021" s="16">
        <f t="shared" si="230"/>
        <v>1.0005683116212329</v>
      </c>
      <c r="T1021" s="16">
        <f t="shared" si="232"/>
        <v>11.260195457454611</v>
      </c>
      <c r="U1021" s="22">
        <f t="shared" si="222"/>
        <v>0.10979451896887449</v>
      </c>
      <c r="V1021" s="22">
        <f t="shared" si="223"/>
        <v>9.3659566360082547E-3</v>
      </c>
      <c r="W1021" s="22">
        <f t="shared" si="224"/>
        <v>0.10042856233286623</v>
      </c>
      <c r="Z1021" s="37"/>
      <c r="AA1021" s="37"/>
    </row>
    <row r="1022" spans="1:27">
      <c r="A1022" s="61">
        <f t="shared" si="225"/>
        <v>20270</v>
      </c>
      <c r="B1022" s="13">
        <v>1955.06</v>
      </c>
      <c r="C1022" s="14">
        <v>39.78</v>
      </c>
      <c r="D1022" s="15">
        <v>1.57</v>
      </c>
      <c r="E1022" s="14">
        <v>3.22</v>
      </c>
      <c r="F1022" s="14">
        <v>26.7</v>
      </c>
      <c r="G1022" s="15">
        <f t="shared" si="233"/>
        <v>1955.4583333332566</v>
      </c>
      <c r="H1022" s="16">
        <v>2.78</v>
      </c>
      <c r="I1022" s="15">
        <f t="shared" si="226"/>
        <v>468.20389550561816</v>
      </c>
      <c r="J1022" s="15">
        <f t="shared" si="227"/>
        <v>18.478635393258433</v>
      </c>
      <c r="K1022" s="17">
        <f t="shared" si="231"/>
        <v>42509.099734743177</v>
      </c>
      <c r="L1022" s="15">
        <f t="shared" si="228"/>
        <v>37.898857303370804</v>
      </c>
      <c r="M1022" s="17">
        <f t="shared" si="229"/>
        <v>3440.9075200068637</v>
      </c>
      <c r="N1022" s="36">
        <f t="shared" si="219"/>
        <v>17.370091963405311</v>
      </c>
      <c r="O1022" s="18"/>
      <c r="P1022" s="19">
        <f t="shared" si="220"/>
        <v>22.157121672370554</v>
      </c>
      <c r="Q1022" s="19"/>
      <c r="R1022" s="38">
        <f t="shared" si="221"/>
        <v>6.9410908719140657E-2</v>
      </c>
      <c r="S1022" s="16">
        <f t="shared" si="230"/>
        <v>0.99198567351214673</v>
      </c>
      <c r="T1022" s="16">
        <f t="shared" si="232"/>
        <v>11.266594757390436</v>
      </c>
      <c r="U1022" s="22">
        <f t="shared" si="222"/>
        <v>9.7423809311600218E-2</v>
      </c>
      <c r="V1022" s="22">
        <f t="shared" si="223"/>
        <v>9.0212984076607494E-3</v>
      </c>
      <c r="W1022" s="22">
        <f t="shared" si="224"/>
        <v>8.8402510903939469E-2</v>
      </c>
      <c r="Z1022" s="37"/>
      <c r="AA1022" s="37"/>
    </row>
    <row r="1023" spans="1:27">
      <c r="A1023" s="61">
        <f t="shared" si="225"/>
        <v>20301</v>
      </c>
      <c r="B1023" s="13">
        <v>1955.07</v>
      </c>
      <c r="C1023" s="14">
        <v>42.69</v>
      </c>
      <c r="D1023" s="15">
        <v>1.58667</v>
      </c>
      <c r="E1023" s="14">
        <v>3.2933300000000001</v>
      </c>
      <c r="F1023" s="14">
        <v>26.8</v>
      </c>
      <c r="G1023" s="15">
        <f t="shared" si="233"/>
        <v>1955.5416666665899</v>
      </c>
      <c r="H1023" s="16">
        <v>2.9</v>
      </c>
      <c r="I1023" s="15">
        <f t="shared" si="226"/>
        <v>500.57927630597027</v>
      </c>
      <c r="J1023" s="15">
        <f t="shared" si="227"/>
        <v>18.605156250559709</v>
      </c>
      <c r="K1023" s="17">
        <f t="shared" si="231"/>
        <v>45589.286968244691</v>
      </c>
      <c r="L1023" s="15">
        <f t="shared" si="228"/>
        <v>38.617304943470167</v>
      </c>
      <c r="M1023" s="17">
        <f t="shared" si="229"/>
        <v>3516.9961689184661</v>
      </c>
      <c r="N1023" s="36">
        <f t="shared" si="219"/>
        <v>18.454031906632878</v>
      </c>
      <c r="O1023" s="18"/>
      <c r="P1023" s="19">
        <f t="shared" si="220"/>
        <v>23.503510201463104</v>
      </c>
      <c r="Q1023" s="19"/>
      <c r="R1023" s="38">
        <f t="shared" si="221"/>
        <v>6.5218113524167773E-2</v>
      </c>
      <c r="S1023" s="16">
        <f t="shared" si="230"/>
        <v>0.99641025227630275</v>
      </c>
      <c r="T1023" s="16">
        <f t="shared" si="232"/>
        <v>11.13459797446181</v>
      </c>
      <c r="U1023" s="22">
        <f t="shared" si="222"/>
        <v>8.9887472059402729E-2</v>
      </c>
      <c r="V1023" s="22">
        <f t="shared" si="223"/>
        <v>1.0646514702316257E-2</v>
      </c>
      <c r="W1023" s="22">
        <f t="shared" si="224"/>
        <v>7.9240957357086472E-2</v>
      </c>
      <c r="Z1023" s="37"/>
      <c r="AA1023" s="37"/>
    </row>
    <row r="1024" spans="1:27">
      <c r="A1024" s="61">
        <f t="shared" si="225"/>
        <v>20332</v>
      </c>
      <c r="B1024" s="13">
        <v>1955.08</v>
      </c>
      <c r="C1024" s="14">
        <v>42.43</v>
      </c>
      <c r="D1024" s="15">
        <v>1.6033299999999999</v>
      </c>
      <c r="E1024" s="14">
        <v>3.3666700000000001</v>
      </c>
      <c r="F1024" s="14">
        <v>26.8</v>
      </c>
      <c r="G1024" s="15">
        <f t="shared" si="233"/>
        <v>1955.6249999999231</v>
      </c>
      <c r="H1024" s="16">
        <v>2.97</v>
      </c>
      <c r="I1024" s="15">
        <f t="shared" si="226"/>
        <v>497.53053861940316</v>
      </c>
      <c r="J1024" s="15">
        <f t="shared" si="227"/>
        <v>18.800509980783588</v>
      </c>
      <c r="K1024" s="17">
        <f t="shared" si="231"/>
        <v>45454.314094296606</v>
      </c>
      <c r="L1024" s="15">
        <f t="shared" si="228"/>
        <v>39.477283489365689</v>
      </c>
      <c r="M1024" s="17">
        <f t="shared" si="229"/>
        <v>3606.6385960840344</v>
      </c>
      <c r="N1024" s="36">
        <f t="shared" si="219"/>
        <v>18.222326463047757</v>
      </c>
      <c r="O1024" s="18"/>
      <c r="P1024" s="19">
        <f t="shared" si="220"/>
        <v>23.173696654482637</v>
      </c>
      <c r="Q1024" s="19"/>
      <c r="R1024" s="38">
        <f t="shared" si="221"/>
        <v>6.5207148308589702E-2</v>
      </c>
      <c r="S1024" s="16">
        <f t="shared" si="230"/>
        <v>1.002475</v>
      </c>
      <c r="T1024" s="16">
        <f t="shared" si="232"/>
        <v>11.094627576728701</v>
      </c>
      <c r="U1024" s="22">
        <f t="shared" si="222"/>
        <v>9.2500396231943061E-2</v>
      </c>
      <c r="V1024" s="22">
        <f t="shared" si="223"/>
        <v>1.0955395425943149E-2</v>
      </c>
      <c r="W1024" s="22">
        <f t="shared" si="224"/>
        <v>8.1545000805999912E-2</v>
      </c>
      <c r="Z1024" s="37"/>
      <c r="AA1024" s="37"/>
    </row>
    <row r="1025" spans="1:27">
      <c r="A1025" s="61">
        <f t="shared" si="225"/>
        <v>20362</v>
      </c>
      <c r="B1025" s="13">
        <v>1955.09</v>
      </c>
      <c r="C1025" s="14">
        <v>44.34</v>
      </c>
      <c r="D1025" s="15">
        <v>1.62</v>
      </c>
      <c r="E1025" s="14">
        <v>3.44</v>
      </c>
      <c r="F1025" s="14">
        <v>26.9</v>
      </c>
      <c r="G1025" s="15">
        <f t="shared" si="233"/>
        <v>1955.7083333332564</v>
      </c>
      <c r="H1025" s="16">
        <v>2.97</v>
      </c>
      <c r="I1025" s="15">
        <f t="shared" si="226"/>
        <v>517.99422044609696</v>
      </c>
      <c r="J1025" s="15">
        <f t="shared" si="227"/>
        <v>18.925363940520455</v>
      </c>
      <c r="K1025" s="17">
        <f t="shared" si="231"/>
        <v>47467.957807098835</v>
      </c>
      <c r="L1025" s="15">
        <f t="shared" si="228"/>
        <v>40.187192565055781</v>
      </c>
      <c r="M1025" s="17">
        <f t="shared" si="229"/>
        <v>3682.6742186833558</v>
      </c>
      <c r="N1025" s="36">
        <f t="shared" ref="N1025:N1088" si="234">I1025/AVERAGE(L905:L1024)</f>
        <v>18.843960654261316</v>
      </c>
      <c r="O1025" s="18"/>
      <c r="P1025" s="19">
        <f t="shared" ref="P1025:P1088" si="235">K1025/AVERAGE(M905:M1024)</f>
        <v>23.925531307723059</v>
      </c>
      <c r="Q1025" s="19"/>
      <c r="R1025" s="38">
        <f t="shared" ref="R1025:R1088" si="236">1/N1025-(H1025/100-(((F1025/F905)^(1/10))-1))</f>
        <v>6.378423418526824E-2</v>
      </c>
      <c r="S1025" s="16">
        <f t="shared" si="230"/>
        <v>1.0102306128294607</v>
      </c>
      <c r="T1025" s="16">
        <f t="shared" si="232"/>
        <v>11.080740732471881</v>
      </c>
      <c r="U1025" s="22">
        <f t="shared" si="222"/>
        <v>9.1626521139898554E-2</v>
      </c>
      <c r="V1025" s="22">
        <f t="shared" si="223"/>
        <v>1.1113910913920222E-2</v>
      </c>
      <c r="W1025" s="22">
        <f t="shared" si="224"/>
        <v>8.0512610225978332E-2</v>
      </c>
      <c r="Z1025" s="37"/>
      <c r="AA1025" s="37"/>
    </row>
    <row r="1026" spans="1:27">
      <c r="A1026" s="61">
        <f t="shared" si="225"/>
        <v>20089</v>
      </c>
      <c r="B1026" s="13">
        <v>1955.1</v>
      </c>
      <c r="C1026" s="14">
        <v>42.11</v>
      </c>
      <c r="D1026" s="15">
        <v>1.6266700000000001</v>
      </c>
      <c r="E1026" s="14">
        <v>3.5</v>
      </c>
      <c r="F1026" s="14">
        <v>26.9</v>
      </c>
      <c r="G1026" s="15">
        <f t="shared" si="233"/>
        <v>1955.7916666665897</v>
      </c>
      <c r="H1026" s="16">
        <v>2.88</v>
      </c>
      <c r="I1026" s="15">
        <f t="shared" si="226"/>
        <v>491.94263921933106</v>
      </c>
      <c r="J1026" s="15">
        <f t="shared" si="227"/>
        <v>19.003285037732351</v>
      </c>
      <c r="K1026" s="17">
        <f t="shared" si="231"/>
        <v>45225.761430629325</v>
      </c>
      <c r="L1026" s="15">
        <f t="shared" si="228"/>
        <v>40.88813197026024</v>
      </c>
      <c r="M1026" s="17">
        <f t="shared" si="229"/>
        <v>3758.9685349608794</v>
      </c>
      <c r="N1026" s="36">
        <f t="shared" si="234"/>
        <v>17.772325789386098</v>
      </c>
      <c r="O1026" s="18"/>
      <c r="P1026" s="19">
        <f t="shared" si="235"/>
        <v>22.532366303323791</v>
      </c>
      <c r="Q1026" s="19"/>
      <c r="R1026" s="38">
        <f t="shared" si="236"/>
        <v>6.7884089783085688E-2</v>
      </c>
      <c r="S1026" s="16">
        <f t="shared" si="230"/>
        <v>1.0015386747064237</v>
      </c>
      <c r="T1026" s="16">
        <f t="shared" si="232"/>
        <v>11.194103500769437</v>
      </c>
      <c r="U1026" s="22">
        <f t="shared" ref="U1026:U1089" si="237">(($K1146/$K1026)^(1/10)-1)</f>
        <v>9.9284640370255417E-2</v>
      </c>
      <c r="V1026" s="22">
        <f t="shared" ref="V1026:V1089" si="238">(($T1146/$T1026)^(1/10)-1)</f>
        <v>9.6397835724992831E-3</v>
      </c>
      <c r="W1026" s="22">
        <f t="shared" ref="W1026:W1089" si="239">U1026-V1026</f>
        <v>8.9644856797756134E-2</v>
      </c>
      <c r="Z1026" s="37"/>
      <c r="AA1026" s="37"/>
    </row>
    <row r="1027" spans="1:27">
      <c r="A1027" s="61">
        <f t="shared" si="225"/>
        <v>20423</v>
      </c>
      <c r="B1027" s="13">
        <v>1955.11</v>
      </c>
      <c r="C1027" s="14">
        <v>44.95</v>
      </c>
      <c r="D1027" s="15">
        <v>1.6333299999999999</v>
      </c>
      <c r="E1027" s="14">
        <v>3.56</v>
      </c>
      <c r="F1027" s="14">
        <v>26.9</v>
      </c>
      <c r="G1027" s="15">
        <f t="shared" si="233"/>
        <v>1955.8749999999229</v>
      </c>
      <c r="H1027" s="16">
        <v>2.89</v>
      </c>
      <c r="I1027" s="15">
        <f t="shared" si="226"/>
        <v>525.12043773234222</v>
      </c>
      <c r="J1027" s="15">
        <f t="shared" si="227"/>
        <v>19.081089311710045</v>
      </c>
      <c r="K1027" s="17">
        <f t="shared" si="231"/>
        <v>48422.07771035967</v>
      </c>
      <c r="L1027" s="15">
        <f t="shared" si="228"/>
        <v>41.589071375464705</v>
      </c>
      <c r="M1027" s="17">
        <f t="shared" si="229"/>
        <v>3834.9854649361614</v>
      </c>
      <c r="N1027" s="36">
        <f t="shared" si="234"/>
        <v>18.835559288273906</v>
      </c>
      <c r="O1027" s="18"/>
      <c r="P1027" s="19">
        <f t="shared" si="235"/>
        <v>23.841583744997838</v>
      </c>
      <c r="Q1027" s="19"/>
      <c r="R1027" s="38">
        <f t="shared" si="236"/>
        <v>6.4607904236347491E-2</v>
      </c>
      <c r="S1027" s="16">
        <f t="shared" si="230"/>
        <v>0.99639906764855823</v>
      </c>
      <c r="T1027" s="16">
        <f t="shared" si="232"/>
        <v>11.21132758468716</v>
      </c>
      <c r="U1027" s="22">
        <f t="shared" si="237"/>
        <v>9.2974385195829568E-2</v>
      </c>
      <c r="V1027" s="22">
        <f t="shared" si="238"/>
        <v>9.0414284940998346E-3</v>
      </c>
      <c r="W1027" s="22">
        <f t="shared" si="239"/>
        <v>8.3932956701729733E-2</v>
      </c>
      <c r="Z1027" s="37"/>
      <c r="AA1027" s="37"/>
    </row>
    <row r="1028" spans="1:27">
      <c r="A1028" s="61">
        <f t="shared" si="225"/>
        <v>20454</v>
      </c>
      <c r="B1028" s="13">
        <v>1955.12</v>
      </c>
      <c r="C1028" s="14">
        <v>45.37</v>
      </c>
      <c r="D1028" s="15">
        <v>1.64</v>
      </c>
      <c r="E1028" s="14">
        <v>3.62</v>
      </c>
      <c r="F1028" s="14">
        <v>26.8</v>
      </c>
      <c r="G1028" s="15">
        <f t="shared" si="233"/>
        <v>1955.9583333332562</v>
      </c>
      <c r="H1028" s="16">
        <v>2.96</v>
      </c>
      <c r="I1028" s="15">
        <f t="shared" si="226"/>
        <v>532.00472630597028</v>
      </c>
      <c r="J1028" s="15">
        <f t="shared" si="227"/>
        <v>19.230499253731349</v>
      </c>
      <c r="K1028" s="17">
        <f t="shared" si="231"/>
        <v>49204.659992194844</v>
      </c>
      <c r="L1028" s="15">
        <f t="shared" si="228"/>
        <v>42.447809328358225</v>
      </c>
      <c r="M1028" s="17">
        <f t="shared" si="229"/>
        <v>3925.9614100009999</v>
      </c>
      <c r="N1028" s="36">
        <f t="shared" si="234"/>
        <v>18.942369035813581</v>
      </c>
      <c r="O1028" s="18"/>
      <c r="P1028" s="19">
        <f t="shared" si="235"/>
        <v>23.937765745387587</v>
      </c>
      <c r="Q1028" s="19"/>
      <c r="R1028" s="38">
        <f t="shared" si="236"/>
        <v>6.2648258086002689E-2</v>
      </c>
      <c r="S1028" s="16">
        <f t="shared" si="230"/>
        <v>1.0076321632439265</v>
      </c>
      <c r="T1028" s="16">
        <f t="shared" si="232"/>
        <v>11.212639025441881</v>
      </c>
      <c r="U1028" s="22">
        <f t="shared" si="237"/>
        <v>9.0650756171307023E-2</v>
      </c>
      <c r="V1028" s="22">
        <f t="shared" si="238"/>
        <v>7.7193888465101335E-3</v>
      </c>
      <c r="W1028" s="22">
        <f t="shared" si="239"/>
        <v>8.293136732479689E-2</v>
      </c>
      <c r="Z1028" s="37"/>
      <c r="AA1028" s="37"/>
    </row>
    <row r="1029" spans="1:27">
      <c r="A1029" s="61">
        <f t="shared" si="225"/>
        <v>20485</v>
      </c>
      <c r="B1029" s="13">
        <v>1956.01</v>
      </c>
      <c r="C1029" s="14">
        <v>44.15</v>
      </c>
      <c r="D1029" s="15">
        <v>1.67</v>
      </c>
      <c r="E1029" s="14">
        <v>3.6433300000000002</v>
      </c>
      <c r="F1029" s="14">
        <v>26.8</v>
      </c>
      <c r="G1029" s="15">
        <f t="shared" si="233"/>
        <v>1956.0416666665894</v>
      </c>
      <c r="H1029" s="16">
        <v>2.9</v>
      </c>
      <c r="I1029" s="15">
        <f t="shared" si="226"/>
        <v>517.69911100746288</v>
      </c>
      <c r="J1029" s="15">
        <f t="shared" si="227"/>
        <v>19.582276679104481</v>
      </c>
      <c r="K1029" s="17">
        <f t="shared" si="231"/>
        <v>48032.474921114903</v>
      </c>
      <c r="L1029" s="15">
        <f t="shared" si="228"/>
        <v>42.72137490615674</v>
      </c>
      <c r="M1029" s="17">
        <f t="shared" si="229"/>
        <v>3963.7181620463325</v>
      </c>
      <c r="N1029" s="36">
        <f t="shared" si="234"/>
        <v>18.292585385418899</v>
      </c>
      <c r="O1029" s="18"/>
      <c r="P1029" s="19">
        <f t="shared" si="235"/>
        <v>23.082459084217547</v>
      </c>
      <c r="Q1029" s="19"/>
      <c r="R1029" s="38">
        <f t="shared" si="236"/>
        <v>6.5123509041438474E-2</v>
      </c>
      <c r="S1029" s="16">
        <f t="shared" si="230"/>
        <v>1.0075969184830094</v>
      </c>
      <c r="T1029" s="16">
        <f t="shared" si="232"/>
        <v>11.298215716879273</v>
      </c>
      <c r="U1029" s="22">
        <f t="shared" si="237"/>
        <v>9.5431683360475805E-2</v>
      </c>
      <c r="V1029" s="22">
        <f t="shared" si="238"/>
        <v>7.4202191364101111E-3</v>
      </c>
      <c r="W1029" s="22">
        <f t="shared" si="239"/>
        <v>8.8011464224065694E-2</v>
      </c>
      <c r="Z1029" s="37"/>
      <c r="AA1029" s="37"/>
    </row>
    <row r="1030" spans="1:27">
      <c r="A1030" s="61">
        <f t="shared" si="225"/>
        <v>20514</v>
      </c>
      <c r="B1030" s="13">
        <v>1956.02</v>
      </c>
      <c r="C1030" s="14">
        <v>44.43</v>
      </c>
      <c r="D1030" s="15">
        <v>1.7</v>
      </c>
      <c r="E1030" s="14">
        <v>3.6666699999999999</v>
      </c>
      <c r="F1030" s="14">
        <v>26.8</v>
      </c>
      <c r="G1030" s="15">
        <f t="shared" si="233"/>
        <v>1956.1249999999227</v>
      </c>
      <c r="H1030" s="16">
        <v>2.84</v>
      </c>
      <c r="I1030" s="15">
        <f t="shared" si="226"/>
        <v>520.98236697761206</v>
      </c>
      <c r="J1030" s="15">
        <f t="shared" si="227"/>
        <v>19.934054104477617</v>
      </c>
      <c r="K1030" s="17">
        <f t="shared" si="231"/>
        <v>48491.222227836006</v>
      </c>
      <c r="L1030" s="15">
        <f t="shared" si="228"/>
        <v>42.995057743097028</v>
      </c>
      <c r="M1030" s="17">
        <f t="shared" si="229"/>
        <v>4001.830065409396</v>
      </c>
      <c r="N1030" s="36">
        <f t="shared" si="234"/>
        <v>18.266116815127784</v>
      </c>
      <c r="O1030" s="18"/>
      <c r="P1030" s="19">
        <f t="shared" si="235"/>
        <v>23.017216418743043</v>
      </c>
      <c r="Q1030" s="19"/>
      <c r="R1030" s="38">
        <f t="shared" si="236"/>
        <v>6.6375586939811451E-2</v>
      </c>
      <c r="S1030" s="16">
        <f t="shared" si="230"/>
        <v>0.99206506834990926</v>
      </c>
      <c r="T1030" s="16">
        <f t="shared" si="232"/>
        <v>11.38404734068386</v>
      </c>
      <c r="U1030" s="22">
        <f t="shared" si="237"/>
        <v>9.3235290490984335E-2</v>
      </c>
      <c r="V1030" s="22">
        <f t="shared" si="238"/>
        <v>4.6641172438899314E-3</v>
      </c>
      <c r="W1030" s="22">
        <f t="shared" si="239"/>
        <v>8.8571173247094404E-2</v>
      </c>
      <c r="Z1030" s="37"/>
      <c r="AA1030" s="37"/>
    </row>
    <row r="1031" spans="1:27">
      <c r="A1031" s="61">
        <f t="shared" si="225"/>
        <v>20545</v>
      </c>
      <c r="B1031" s="13">
        <v>1956.03</v>
      </c>
      <c r="C1031" s="14">
        <v>47.49</v>
      </c>
      <c r="D1031" s="15">
        <v>1.73</v>
      </c>
      <c r="E1031" s="14">
        <v>3.69</v>
      </c>
      <c r="F1031" s="14">
        <v>26.8</v>
      </c>
      <c r="G1031" s="15">
        <f t="shared" si="233"/>
        <v>1956.208333333256</v>
      </c>
      <c r="H1031" s="16">
        <v>2.96</v>
      </c>
      <c r="I1031" s="15">
        <f t="shared" si="226"/>
        <v>556.86366436567187</v>
      </c>
      <c r="J1031" s="15">
        <f t="shared" si="227"/>
        <v>20.28583152985075</v>
      </c>
      <c r="K1031" s="17">
        <f t="shared" si="231"/>
        <v>51988.272821767096</v>
      </c>
      <c r="L1031" s="15">
        <f t="shared" si="228"/>
        <v>43.268623320895536</v>
      </c>
      <c r="M1031" s="17">
        <f t="shared" si="229"/>
        <v>4039.5183557026858</v>
      </c>
      <c r="N1031" s="36">
        <f t="shared" si="234"/>
        <v>19.371210099299965</v>
      </c>
      <c r="O1031" s="18"/>
      <c r="P1031" s="19">
        <f t="shared" si="235"/>
        <v>24.37358663539877</v>
      </c>
      <c r="Q1031" s="19"/>
      <c r="R1031" s="38">
        <f t="shared" si="236"/>
        <v>6.0910141321596036E-2</v>
      </c>
      <c r="S1031" s="16">
        <f t="shared" si="230"/>
        <v>0.98377620319820946</v>
      </c>
      <c r="T1031" s="16">
        <f t="shared" si="232"/>
        <v>11.293715703134138</v>
      </c>
      <c r="U1031" s="22">
        <f t="shared" si="237"/>
        <v>8.1045764992163649E-2</v>
      </c>
      <c r="V1031" s="22">
        <f t="shared" si="238"/>
        <v>5.2399493832038235E-3</v>
      </c>
      <c r="W1031" s="22">
        <f t="shared" si="239"/>
        <v>7.5805815608959826E-2</v>
      </c>
      <c r="Z1031" s="37"/>
      <c r="AA1031" s="37"/>
    </row>
    <row r="1032" spans="1:27">
      <c r="A1032" s="61">
        <f t="shared" si="225"/>
        <v>20575</v>
      </c>
      <c r="B1032" s="13">
        <v>1956.04</v>
      </c>
      <c r="C1032" s="14">
        <v>48.05</v>
      </c>
      <c r="D1032" s="15">
        <v>1.7533300000000001</v>
      </c>
      <c r="E1032" s="14">
        <v>3.66</v>
      </c>
      <c r="F1032" s="14">
        <v>26.9</v>
      </c>
      <c r="G1032" s="15">
        <f t="shared" si="233"/>
        <v>1956.2916666665892</v>
      </c>
      <c r="H1032" s="16">
        <v>3.18</v>
      </c>
      <c r="I1032" s="15">
        <f t="shared" si="226"/>
        <v>561.33564033457276</v>
      </c>
      <c r="J1032" s="15">
        <f t="shared" si="227"/>
        <v>20.482968122118969</v>
      </c>
      <c r="K1032" s="17">
        <f t="shared" si="231"/>
        <v>52565.128232747942</v>
      </c>
      <c r="L1032" s="15">
        <f t="shared" si="228"/>
        <v>42.757303717472141</v>
      </c>
      <c r="M1032" s="17">
        <f t="shared" si="229"/>
        <v>4003.9202774580122</v>
      </c>
      <c r="N1032" s="36">
        <f t="shared" si="234"/>
        <v>19.370593634578508</v>
      </c>
      <c r="O1032" s="18"/>
      <c r="P1032" s="19">
        <f t="shared" si="235"/>
        <v>24.338669114170276</v>
      </c>
      <c r="Q1032" s="19"/>
      <c r="R1032" s="38">
        <f t="shared" si="236"/>
        <v>5.8532570272147311E-2</v>
      </c>
      <c r="S1032" s="16">
        <f t="shared" si="230"/>
        <v>1.0120440058709126</v>
      </c>
      <c r="T1032" s="16">
        <f t="shared" si="232"/>
        <v>11.069185822256701</v>
      </c>
      <c r="U1032" s="22">
        <f t="shared" si="237"/>
        <v>8.2716102777451894E-2</v>
      </c>
      <c r="V1032" s="22">
        <f t="shared" si="238"/>
        <v>7.9893148106200407E-3</v>
      </c>
      <c r="W1032" s="22">
        <f t="shared" si="239"/>
        <v>7.4726787966831854E-2</v>
      </c>
      <c r="Z1032" s="37"/>
      <c r="AA1032" s="37"/>
    </row>
    <row r="1033" spans="1:27">
      <c r="A1033" s="61">
        <f t="shared" ref="A1033:A1096" si="240">EOMONTH(DATE(LEFT(B1033,4),RIGHT(B1033,2),1),0)</f>
        <v>20606</v>
      </c>
      <c r="B1033" s="13">
        <v>1956.05</v>
      </c>
      <c r="C1033" s="14">
        <v>46.54</v>
      </c>
      <c r="D1033" s="15">
        <v>1.77667</v>
      </c>
      <c r="E1033" s="14">
        <v>3.63</v>
      </c>
      <c r="F1033" s="14">
        <v>27</v>
      </c>
      <c r="G1033" s="15">
        <f t="shared" si="233"/>
        <v>1956.3749999999225</v>
      </c>
      <c r="H1033" s="16">
        <v>3.07</v>
      </c>
      <c r="I1033" s="15">
        <f t="shared" ref="I1033:I1096" si="241">C1033*$F$1852/F1033</f>
        <v>541.68164555555575</v>
      </c>
      <c r="J1033" s="15">
        <f t="shared" ref="J1033:J1096" si="242">D1033*$F$1852/F1033</f>
        <v>20.678760833888898</v>
      </c>
      <c r="K1033" s="17">
        <f t="shared" si="231"/>
        <v>50886.038435945266</v>
      </c>
      <c r="L1033" s="15">
        <f t="shared" ref="L1033:L1096" si="243">E1033*$F$1852/F1033</f>
        <v>42.249771666666682</v>
      </c>
      <c r="M1033" s="17">
        <f t="shared" ref="M1033:M1096" si="244">L1033*(K1033/I1033)</f>
        <v>3968.9797920601914</v>
      </c>
      <c r="N1033" s="36">
        <f t="shared" si="234"/>
        <v>18.544506591754441</v>
      </c>
      <c r="O1033" s="18"/>
      <c r="P1033" s="19">
        <f t="shared" si="235"/>
        <v>23.274196470664453</v>
      </c>
      <c r="Q1033" s="19"/>
      <c r="R1033" s="38">
        <f t="shared" si="236"/>
        <v>6.1754700568371228E-2</v>
      </c>
      <c r="S1033" s="16">
        <f t="shared" ref="S1033:S1096" si="245">((H1033/H1034+H1033/1200+((1+H1034/1200)^(-119))*(1-H1033/H1034)))</f>
        <v>1.0085562050188539</v>
      </c>
      <c r="T1033" s="16">
        <f t="shared" si="232"/>
        <v>11.161012408836974</v>
      </c>
      <c r="U1033" s="22">
        <f t="shared" si="237"/>
        <v>8.0672480501264632E-2</v>
      </c>
      <c r="V1033" s="22">
        <f t="shared" si="238"/>
        <v>7.3172106738386145E-3</v>
      </c>
      <c r="W1033" s="22">
        <f t="shared" si="239"/>
        <v>7.3355269827426017E-2</v>
      </c>
      <c r="Z1033" s="37"/>
      <c r="AA1033" s="37"/>
    </row>
    <row r="1034" spans="1:27">
      <c r="A1034" s="61">
        <f t="shared" si="240"/>
        <v>20636</v>
      </c>
      <c r="B1034" s="13">
        <v>1956.06</v>
      </c>
      <c r="C1034" s="14">
        <v>46.27</v>
      </c>
      <c r="D1034" s="15">
        <v>1.8</v>
      </c>
      <c r="E1034" s="14">
        <v>3.6</v>
      </c>
      <c r="F1034" s="14">
        <v>27.2</v>
      </c>
      <c r="G1034" s="15">
        <f t="shared" si="233"/>
        <v>1956.4583333332557</v>
      </c>
      <c r="H1034" s="16">
        <v>3</v>
      </c>
      <c r="I1034" s="15">
        <f t="shared" si="241"/>
        <v>534.57925422794142</v>
      </c>
      <c r="J1034" s="15">
        <f t="shared" si="242"/>
        <v>20.796253676470595</v>
      </c>
      <c r="K1034" s="17">
        <f t="shared" ref="K1034:K1097" si="246">K1033*((I1034+(J1034/12))/I1033)</f>
        <v>50381.635194667811</v>
      </c>
      <c r="L1034" s="15">
        <f t="shared" si="243"/>
        <v>41.59250735294119</v>
      </c>
      <c r="M1034" s="17">
        <f t="shared" si="244"/>
        <v>3919.902457333134</v>
      </c>
      <c r="N1034" s="36">
        <f t="shared" si="234"/>
        <v>18.158163846958704</v>
      </c>
      <c r="O1034" s="18"/>
      <c r="P1034" s="19">
        <f t="shared" si="235"/>
        <v>22.767416558558168</v>
      </c>
      <c r="Q1034" s="19"/>
      <c r="R1034" s="38">
        <f t="shared" si="236"/>
        <v>6.3251818698492779E-2</v>
      </c>
      <c r="S1034" s="16">
        <f t="shared" si="245"/>
        <v>0.99312377072866442</v>
      </c>
      <c r="T1034" s="16">
        <f t="shared" ref="T1034:T1097" si="247">T1033*S1033*F1033/F1034</f>
        <v>11.173739875701244</v>
      </c>
      <c r="U1034" s="22">
        <f t="shared" si="237"/>
        <v>8.0810362261079183E-2</v>
      </c>
      <c r="V1034" s="22">
        <f t="shared" si="238"/>
        <v>7.0542140688891752E-3</v>
      </c>
      <c r="W1034" s="22">
        <f t="shared" si="239"/>
        <v>7.3756148192190008E-2</v>
      </c>
      <c r="Z1034" s="37"/>
      <c r="AA1034" s="37"/>
    </row>
    <row r="1035" spans="1:27">
      <c r="A1035" s="61">
        <f t="shared" si="240"/>
        <v>20667</v>
      </c>
      <c r="B1035" s="13">
        <v>1956.07</v>
      </c>
      <c r="C1035" s="14">
        <v>48.78</v>
      </c>
      <c r="D1035" s="15">
        <v>1.8133300000000001</v>
      </c>
      <c r="E1035" s="14">
        <v>3.5533299999999999</v>
      </c>
      <c r="F1035" s="14">
        <v>27.4</v>
      </c>
      <c r="G1035" s="15">
        <f t="shared" ref="G1035:G1098" si="248">G1034+1/12</f>
        <v>1956.541666666589</v>
      </c>
      <c r="H1035" s="16">
        <v>3.11</v>
      </c>
      <c r="I1035" s="15">
        <f t="shared" si="241"/>
        <v>559.46476313868641</v>
      </c>
      <c r="J1035" s="15">
        <f t="shared" si="242"/>
        <v>20.797339871715337</v>
      </c>
      <c r="K1035" s="17">
        <f t="shared" si="246"/>
        <v>52890.317714932622</v>
      </c>
      <c r="L1035" s="15">
        <f t="shared" si="243"/>
        <v>40.753647535948922</v>
      </c>
      <c r="M1035" s="17">
        <f t="shared" si="244"/>
        <v>3852.7419566625977</v>
      </c>
      <c r="N1035" s="36">
        <f t="shared" si="234"/>
        <v>18.856797596896794</v>
      </c>
      <c r="O1035" s="18"/>
      <c r="P1035" s="19">
        <f t="shared" si="235"/>
        <v>23.620311675201748</v>
      </c>
      <c r="Q1035" s="19"/>
      <c r="R1035" s="38">
        <f t="shared" si="236"/>
        <v>5.4950815885390317E-2</v>
      </c>
      <c r="S1035" s="16">
        <f t="shared" si="245"/>
        <v>0.98403310014206236</v>
      </c>
      <c r="T1035" s="16">
        <f t="shared" si="247"/>
        <v>11.015907359676508</v>
      </c>
      <c r="U1035" s="22">
        <f t="shared" si="237"/>
        <v>7.5261518135921301E-2</v>
      </c>
      <c r="V1035" s="22">
        <f t="shared" si="238"/>
        <v>6.9230586276944894E-3</v>
      </c>
      <c r="W1035" s="22">
        <f t="shared" si="239"/>
        <v>6.8338459508226812E-2</v>
      </c>
      <c r="Z1035" s="37"/>
      <c r="AA1035" s="37"/>
    </row>
    <row r="1036" spans="1:27">
      <c r="A1036" s="61">
        <f t="shared" si="240"/>
        <v>20698</v>
      </c>
      <c r="B1036" s="13">
        <v>1956.08</v>
      </c>
      <c r="C1036" s="14">
        <v>48.49</v>
      </c>
      <c r="D1036" s="15">
        <v>1.82667</v>
      </c>
      <c r="E1036" s="14">
        <v>3.5066700000000002</v>
      </c>
      <c r="F1036" s="14">
        <v>27.3</v>
      </c>
      <c r="G1036" s="15">
        <f t="shared" si="248"/>
        <v>1956.6249999999222</v>
      </c>
      <c r="H1036" s="16">
        <v>3.33</v>
      </c>
      <c r="I1036" s="15">
        <f t="shared" si="241"/>
        <v>558.1758500000002</v>
      </c>
      <c r="J1036" s="15">
        <f t="shared" si="242"/>
        <v>21.027079396153855</v>
      </c>
      <c r="K1036" s="17">
        <f t="shared" si="246"/>
        <v>52934.120980766718</v>
      </c>
      <c r="L1036" s="15">
        <f t="shared" si="243"/>
        <v>40.365817857692321</v>
      </c>
      <c r="M1036" s="17">
        <f t="shared" si="244"/>
        <v>3828.0572080764123</v>
      </c>
      <c r="N1036" s="36">
        <f t="shared" si="234"/>
        <v>18.670937110186426</v>
      </c>
      <c r="O1036" s="18"/>
      <c r="P1036" s="19">
        <f t="shared" si="235"/>
        <v>23.368947299227319</v>
      </c>
      <c r="Q1036" s="19"/>
      <c r="R1036" s="38">
        <f t="shared" si="236"/>
        <v>5.0837793863342425E-2</v>
      </c>
      <c r="S1036" s="16">
        <f t="shared" si="245"/>
        <v>0.99856707120078669</v>
      </c>
      <c r="T1036" s="16">
        <f t="shared" si="247"/>
        <v>10.879724493719941</v>
      </c>
      <c r="U1036" s="22">
        <f t="shared" si="237"/>
        <v>6.8148848085951341E-2</v>
      </c>
      <c r="V1036" s="22">
        <f t="shared" si="238"/>
        <v>6.4164403429456396E-3</v>
      </c>
      <c r="W1036" s="22">
        <f t="shared" si="239"/>
        <v>6.1732407743005702E-2</v>
      </c>
      <c r="Z1036" s="37"/>
      <c r="AA1036" s="37"/>
    </row>
    <row r="1037" spans="1:27">
      <c r="A1037" s="61">
        <f t="shared" si="240"/>
        <v>20728</v>
      </c>
      <c r="B1037" s="13">
        <v>1956.09</v>
      </c>
      <c r="C1037" s="14">
        <v>46.84</v>
      </c>
      <c r="D1037" s="15">
        <v>1.84</v>
      </c>
      <c r="E1037" s="14">
        <v>3.46</v>
      </c>
      <c r="F1037" s="14">
        <v>27.4</v>
      </c>
      <c r="G1037" s="15">
        <f t="shared" si="248"/>
        <v>1956.7083333332555</v>
      </c>
      <c r="H1037" s="16">
        <v>3.38</v>
      </c>
      <c r="I1037" s="15">
        <f t="shared" si="241"/>
        <v>537.21462700729955</v>
      </c>
      <c r="J1037" s="15">
        <f t="shared" si="242"/>
        <v>21.103221897810229</v>
      </c>
      <c r="K1037" s="17">
        <f t="shared" si="246"/>
        <v>51113.057113441479</v>
      </c>
      <c r="L1037" s="15">
        <f t="shared" si="243"/>
        <v>39.683232481751837</v>
      </c>
      <c r="M1037" s="17">
        <f t="shared" si="244"/>
        <v>3775.6442701218502</v>
      </c>
      <c r="N1037" s="36">
        <f t="shared" si="234"/>
        <v>17.836640796312022</v>
      </c>
      <c r="O1037" s="18"/>
      <c r="P1037" s="19">
        <f t="shared" si="235"/>
        <v>22.311473210449901</v>
      </c>
      <c r="Q1037" s="19"/>
      <c r="R1037" s="38">
        <f t="shared" si="236"/>
        <v>5.220463938019157E-2</v>
      </c>
      <c r="S1037" s="16">
        <f t="shared" si="245"/>
        <v>1.0061893610621129</v>
      </c>
      <c r="T1037" s="16">
        <f t="shared" si="247"/>
        <v>10.824484496803466</v>
      </c>
      <c r="U1037" s="22">
        <f t="shared" si="237"/>
        <v>6.8389173775341483E-2</v>
      </c>
      <c r="V1037" s="22">
        <f t="shared" si="238"/>
        <v>7.676213894525219E-3</v>
      </c>
      <c r="W1037" s="22">
        <f t="shared" si="239"/>
        <v>6.0712959880816264E-2</v>
      </c>
      <c r="Z1037" s="37"/>
      <c r="AA1037" s="37"/>
    </row>
    <row r="1038" spans="1:27">
      <c r="A1038" s="61">
        <f t="shared" si="240"/>
        <v>20454</v>
      </c>
      <c r="B1038" s="13">
        <v>1956.1</v>
      </c>
      <c r="C1038" s="14">
        <v>46.24</v>
      </c>
      <c r="D1038" s="15">
        <v>1.80667</v>
      </c>
      <c r="E1038" s="14">
        <v>3.44333</v>
      </c>
      <c r="F1038" s="14">
        <v>27.5</v>
      </c>
      <c r="G1038" s="15">
        <f t="shared" si="248"/>
        <v>1956.7916666665888</v>
      </c>
      <c r="H1038" s="16">
        <v>3.34</v>
      </c>
      <c r="I1038" s="15">
        <f t="shared" si="241"/>
        <v>528.40465745454571</v>
      </c>
      <c r="J1038" s="15">
        <f t="shared" si="242"/>
        <v>20.64560645509092</v>
      </c>
      <c r="K1038" s="17">
        <f t="shared" si="246"/>
        <v>50438.529428954949</v>
      </c>
      <c r="L1038" s="15">
        <f t="shared" si="243"/>
        <v>39.348434454000014</v>
      </c>
      <c r="M1038" s="17">
        <f t="shared" si="244"/>
        <v>3755.9797045545724</v>
      </c>
      <c r="N1038" s="36">
        <f t="shared" si="234"/>
        <v>17.418952948636132</v>
      </c>
      <c r="O1038" s="18"/>
      <c r="P1038" s="19">
        <f t="shared" si="235"/>
        <v>21.777269004413156</v>
      </c>
      <c r="Q1038" s="19"/>
      <c r="R1038" s="38">
        <f t="shared" si="236"/>
        <v>5.2325543255801021E-2</v>
      </c>
      <c r="S1038" s="16">
        <f t="shared" si="245"/>
        <v>0.99022472627998948</v>
      </c>
      <c r="T1038" s="16">
        <f t="shared" si="247"/>
        <v>10.851875753703007</v>
      </c>
      <c r="U1038" s="22">
        <f t="shared" si="237"/>
        <v>6.8551558542897073E-2</v>
      </c>
      <c r="V1038" s="22">
        <f t="shared" si="238"/>
        <v>8.563709737462899E-3</v>
      </c>
      <c r="W1038" s="22">
        <f t="shared" si="239"/>
        <v>5.9987848805434174E-2</v>
      </c>
      <c r="Z1038" s="37"/>
      <c r="AA1038" s="37"/>
    </row>
    <row r="1039" spans="1:27">
      <c r="A1039" s="61">
        <f t="shared" si="240"/>
        <v>20789</v>
      </c>
      <c r="B1039" s="13">
        <v>1956.11</v>
      </c>
      <c r="C1039" s="14">
        <v>45.76</v>
      </c>
      <c r="D1039" s="15">
        <v>1.7733300000000001</v>
      </c>
      <c r="E1039" s="14">
        <v>3.4266700000000001</v>
      </c>
      <c r="F1039" s="14">
        <v>27.5</v>
      </c>
      <c r="G1039" s="15">
        <f t="shared" si="248"/>
        <v>1956.874999999922</v>
      </c>
      <c r="H1039" s="16">
        <v>3.49</v>
      </c>
      <c r="I1039" s="15">
        <f t="shared" si="241"/>
        <v>522.91948800000023</v>
      </c>
      <c r="J1039" s="15">
        <f t="shared" si="242"/>
        <v>20.264615726727278</v>
      </c>
      <c r="K1039" s="17">
        <f t="shared" si="246"/>
        <v>50076.1415755118</v>
      </c>
      <c r="L1039" s="15">
        <f t="shared" si="243"/>
        <v>39.158053364181839</v>
      </c>
      <c r="M1039" s="17">
        <f t="shared" si="244"/>
        <v>3749.877885763965</v>
      </c>
      <c r="N1039" s="36">
        <f t="shared" si="234"/>
        <v>17.12033973662826</v>
      </c>
      <c r="O1039" s="18"/>
      <c r="P1039" s="19">
        <f t="shared" si="235"/>
        <v>21.392087415372345</v>
      </c>
      <c r="Q1039" s="19"/>
      <c r="R1039" s="38">
        <f t="shared" si="236"/>
        <v>4.9387093462700496E-2</v>
      </c>
      <c r="S1039" s="16">
        <f t="shared" si="245"/>
        <v>0.99457516226368625</v>
      </c>
      <c r="T1039" s="16">
        <f t="shared" si="247"/>
        <v>10.745795697835014</v>
      </c>
      <c r="U1039" s="22">
        <f t="shared" si="237"/>
        <v>7.4874603233678227E-2</v>
      </c>
      <c r="V1039" s="22">
        <f t="shared" si="238"/>
        <v>8.8003928916504659E-3</v>
      </c>
      <c r="W1039" s="22">
        <f t="shared" si="239"/>
        <v>6.6074210342027762E-2</v>
      </c>
      <c r="Z1039" s="37"/>
      <c r="AA1039" s="37"/>
    </row>
    <row r="1040" spans="1:27">
      <c r="A1040" s="61">
        <f t="shared" si="240"/>
        <v>20820</v>
      </c>
      <c r="B1040" s="13">
        <v>1956.12</v>
      </c>
      <c r="C1040" s="14">
        <v>46.44</v>
      </c>
      <c r="D1040" s="15">
        <v>1.74</v>
      </c>
      <c r="E1040" s="14">
        <v>3.41</v>
      </c>
      <c r="F1040" s="14">
        <v>27.6</v>
      </c>
      <c r="G1040" s="15">
        <f t="shared" si="248"/>
        <v>1956.9583333332553</v>
      </c>
      <c r="H1040" s="16">
        <v>3.59</v>
      </c>
      <c r="I1040" s="15">
        <f t="shared" si="241"/>
        <v>528.7673543478262</v>
      </c>
      <c r="J1040" s="15">
        <f t="shared" si="242"/>
        <v>19.81169673913044</v>
      </c>
      <c r="K1040" s="17">
        <f t="shared" si="246"/>
        <v>50794.250263360867</v>
      </c>
      <c r="L1040" s="15">
        <f t="shared" si="243"/>
        <v>38.826371195652186</v>
      </c>
      <c r="M1040" s="17">
        <f t="shared" si="244"/>
        <v>3729.724233377704</v>
      </c>
      <c r="N1040" s="36">
        <f t="shared" si="234"/>
        <v>17.197522725560926</v>
      </c>
      <c r="O1040" s="18"/>
      <c r="P1040" s="19">
        <f t="shared" si="235"/>
        <v>21.474498795561221</v>
      </c>
      <c r="Q1040" s="19"/>
      <c r="R1040" s="38">
        <f t="shared" si="236"/>
        <v>4.7538713978886975E-2</v>
      </c>
      <c r="S1040" s="16">
        <f t="shared" si="245"/>
        <v>1.0138911587112152</v>
      </c>
      <c r="T1040" s="16">
        <f t="shared" si="247"/>
        <v>10.648778668305569</v>
      </c>
      <c r="U1040" s="22">
        <f t="shared" si="237"/>
        <v>7.4110333432631403E-2</v>
      </c>
      <c r="V1040" s="22">
        <f t="shared" si="238"/>
        <v>1.2651981933879064E-2</v>
      </c>
      <c r="W1040" s="22">
        <f t="shared" si="239"/>
        <v>6.1458351498752339E-2</v>
      </c>
      <c r="Z1040" s="37"/>
      <c r="AA1040" s="37"/>
    </row>
    <row r="1041" spans="1:27">
      <c r="A1041" s="61">
        <f t="shared" si="240"/>
        <v>20851</v>
      </c>
      <c r="B1041" s="13">
        <v>1957.01</v>
      </c>
      <c r="C1041" s="14">
        <v>45.43</v>
      </c>
      <c r="D1041" s="15">
        <v>1.7366699999999999</v>
      </c>
      <c r="E1041" s="14">
        <v>3.4066700000000001</v>
      </c>
      <c r="F1041" s="14">
        <v>27.6</v>
      </c>
      <c r="G1041" s="15">
        <f t="shared" si="248"/>
        <v>1957.0416666665885</v>
      </c>
      <c r="H1041" s="16">
        <v>3.46</v>
      </c>
      <c r="I1041" s="15">
        <f t="shared" si="241"/>
        <v>517.26746141304363</v>
      </c>
      <c r="J1041" s="15">
        <f t="shared" si="242"/>
        <v>19.773781250543486</v>
      </c>
      <c r="K1041" s="17">
        <f t="shared" si="246"/>
        <v>49847.843676749006</v>
      </c>
      <c r="L1041" s="15">
        <f t="shared" si="243"/>
        <v>38.788455707065232</v>
      </c>
      <c r="M1041" s="17">
        <f t="shared" si="244"/>
        <v>3737.9518736137034</v>
      </c>
      <c r="N1041" s="36">
        <f t="shared" si="234"/>
        <v>16.717780078533011</v>
      </c>
      <c r="O1041" s="18"/>
      <c r="P1041" s="19">
        <f t="shared" si="235"/>
        <v>20.863186388755391</v>
      </c>
      <c r="Q1041" s="19"/>
      <c r="R1041" s="38">
        <f t="shared" si="236"/>
        <v>5.0507358501613704E-2</v>
      </c>
      <c r="S1041" s="16">
        <f t="shared" si="245"/>
        <v>1.0130014165196715</v>
      </c>
      <c r="T1041" s="16">
        <f t="shared" si="247"/>
        <v>10.796702542867605</v>
      </c>
      <c r="U1041" s="22">
        <f t="shared" si="237"/>
        <v>8.0497704535241743E-2</v>
      </c>
      <c r="V1041" s="22">
        <f t="shared" si="238"/>
        <v>1.3728833633460891E-2</v>
      </c>
      <c r="W1041" s="22">
        <f t="shared" si="239"/>
        <v>6.6768870901780852E-2</v>
      </c>
      <c r="Z1041" s="37"/>
      <c r="AA1041" s="37"/>
    </row>
    <row r="1042" spans="1:27">
      <c r="A1042" s="61">
        <f t="shared" si="240"/>
        <v>20879</v>
      </c>
      <c r="B1042" s="13">
        <v>1957.02</v>
      </c>
      <c r="C1042" s="14">
        <v>43.47</v>
      </c>
      <c r="D1042" s="15">
        <v>1.73333</v>
      </c>
      <c r="E1042" s="14">
        <v>3.40333</v>
      </c>
      <c r="F1042" s="14">
        <v>27.7</v>
      </c>
      <c r="G1042" s="15">
        <f t="shared" si="248"/>
        <v>1957.1249999999218</v>
      </c>
      <c r="H1042" s="16">
        <v>3.34</v>
      </c>
      <c r="I1042" s="15">
        <f t="shared" si="241"/>
        <v>493.16401137184135</v>
      </c>
      <c r="J1042" s="15">
        <f t="shared" si="242"/>
        <v>19.664503699819505</v>
      </c>
      <c r="K1042" s="17">
        <f t="shared" si="246"/>
        <v>47682.969600841876</v>
      </c>
      <c r="L1042" s="15">
        <f t="shared" si="243"/>
        <v>38.610533122202177</v>
      </c>
      <c r="M1042" s="17">
        <f t="shared" si="244"/>
        <v>3733.1695636446552</v>
      </c>
      <c r="N1042" s="36">
        <f t="shared" si="234"/>
        <v>15.843733142229745</v>
      </c>
      <c r="O1042" s="18"/>
      <c r="P1042" s="19">
        <f t="shared" si="235"/>
        <v>19.762632437908934</v>
      </c>
      <c r="Q1042" s="19"/>
      <c r="R1042" s="38">
        <f t="shared" si="236"/>
        <v>5.5378120041044268E-2</v>
      </c>
      <c r="S1042" s="16">
        <f t="shared" si="245"/>
        <v>0.99690055018396018</v>
      </c>
      <c r="T1042" s="16">
        <f t="shared" si="247"/>
        <v>10.897590944505174</v>
      </c>
      <c r="U1042" s="22">
        <f t="shared" si="237"/>
        <v>8.9288741946586869E-2</v>
      </c>
      <c r="V1042" s="22">
        <f t="shared" si="238"/>
        <v>1.2770880803941287E-2</v>
      </c>
      <c r="W1042" s="22">
        <f t="shared" si="239"/>
        <v>7.6517861142645582E-2</v>
      </c>
      <c r="Z1042" s="37"/>
      <c r="AA1042" s="37"/>
    </row>
    <row r="1043" spans="1:27">
      <c r="A1043" s="61">
        <f t="shared" si="240"/>
        <v>20910</v>
      </c>
      <c r="B1043" s="13">
        <v>1957.03</v>
      </c>
      <c r="C1043" s="14">
        <v>44.03</v>
      </c>
      <c r="D1043" s="15">
        <v>1.73</v>
      </c>
      <c r="E1043" s="14">
        <v>3.4</v>
      </c>
      <c r="F1043" s="14">
        <v>27.8</v>
      </c>
      <c r="G1043" s="15">
        <f t="shared" si="248"/>
        <v>1957.208333333255</v>
      </c>
      <c r="H1043" s="16">
        <v>3.41</v>
      </c>
      <c r="I1043" s="15">
        <f t="shared" si="241"/>
        <v>497.72034658273401</v>
      </c>
      <c r="J1043" s="15">
        <f t="shared" si="242"/>
        <v>19.556125359712237</v>
      </c>
      <c r="K1043" s="17">
        <f t="shared" si="246"/>
        <v>48281.081853163043</v>
      </c>
      <c r="L1043" s="15">
        <f t="shared" si="243"/>
        <v>38.434003597122313</v>
      </c>
      <c r="M1043" s="17">
        <f t="shared" si="244"/>
        <v>3728.2688689701185</v>
      </c>
      <c r="N1043" s="36">
        <f t="shared" si="234"/>
        <v>15.900417108869172</v>
      </c>
      <c r="O1043" s="18"/>
      <c r="P1043" s="19">
        <f t="shared" si="235"/>
        <v>19.821836742270005</v>
      </c>
      <c r="Q1043" s="19"/>
      <c r="R1043" s="38">
        <f t="shared" si="236"/>
        <v>5.2933175375417398E-2</v>
      </c>
      <c r="S1043" s="16">
        <f t="shared" si="245"/>
        <v>0.99697822718203999</v>
      </c>
      <c r="T1043" s="16">
        <f t="shared" si="247"/>
        <v>10.824735939162499</v>
      </c>
      <c r="U1043" s="22">
        <f t="shared" si="237"/>
        <v>9.0433685779456985E-2</v>
      </c>
      <c r="V1043" s="22">
        <f t="shared" si="238"/>
        <v>1.4255317601388651E-2</v>
      </c>
      <c r="W1043" s="22">
        <f t="shared" si="239"/>
        <v>7.6178368178068334E-2</v>
      </c>
      <c r="Z1043" s="37"/>
      <c r="AA1043" s="37"/>
    </row>
    <row r="1044" spans="1:27">
      <c r="A1044" s="61">
        <f t="shared" si="240"/>
        <v>20940</v>
      </c>
      <c r="B1044" s="13">
        <v>1957.04</v>
      </c>
      <c r="C1044" s="14">
        <v>45.05</v>
      </c>
      <c r="D1044" s="15">
        <v>1.73</v>
      </c>
      <c r="E1044" s="14">
        <v>3.4066700000000001</v>
      </c>
      <c r="F1044" s="14">
        <v>27.9</v>
      </c>
      <c r="G1044" s="15">
        <f t="shared" si="248"/>
        <v>1957.2916666665883</v>
      </c>
      <c r="H1044" s="16">
        <v>3.48</v>
      </c>
      <c r="I1044" s="15">
        <f t="shared" si="241"/>
        <v>507.42527688172061</v>
      </c>
      <c r="J1044" s="15">
        <f t="shared" si="242"/>
        <v>19.486031720430113</v>
      </c>
      <c r="K1044" s="17">
        <f t="shared" si="246"/>
        <v>49380.022444214366</v>
      </c>
      <c r="L1044" s="15">
        <f t="shared" si="243"/>
        <v>38.37137553817206</v>
      </c>
      <c r="M1044" s="17">
        <f t="shared" si="244"/>
        <v>3734.10523995631</v>
      </c>
      <c r="N1044" s="36">
        <f t="shared" si="234"/>
        <v>16.123704360211761</v>
      </c>
      <c r="O1044" s="18"/>
      <c r="P1044" s="19">
        <f t="shared" si="235"/>
        <v>20.086831188745084</v>
      </c>
      <c r="Q1044" s="19"/>
      <c r="R1044" s="38">
        <f t="shared" si="236"/>
        <v>5.1730032009349246E-2</v>
      </c>
      <c r="S1044" s="16">
        <f t="shared" si="245"/>
        <v>0.99290488593614312</v>
      </c>
      <c r="T1044" s="16">
        <f t="shared" si="247"/>
        <v>10.753344949399658</v>
      </c>
      <c r="U1044" s="22">
        <f t="shared" si="237"/>
        <v>8.9801084735288361E-2</v>
      </c>
      <c r="V1044" s="22">
        <f t="shared" si="238"/>
        <v>1.4599954608208732E-2</v>
      </c>
      <c r="W1044" s="22">
        <f t="shared" si="239"/>
        <v>7.520113012707963E-2</v>
      </c>
      <c r="Z1044" s="37"/>
      <c r="AA1044" s="37"/>
    </row>
    <row r="1045" spans="1:27">
      <c r="A1045" s="61">
        <f t="shared" si="240"/>
        <v>20971</v>
      </c>
      <c r="B1045" s="13">
        <v>1957.05</v>
      </c>
      <c r="C1045" s="14">
        <v>46.78</v>
      </c>
      <c r="D1045" s="15">
        <v>1.73</v>
      </c>
      <c r="E1045" s="14">
        <v>3.4133300000000002</v>
      </c>
      <c r="F1045" s="14">
        <v>28</v>
      </c>
      <c r="G1045" s="15">
        <f t="shared" si="248"/>
        <v>1957.3749999999216</v>
      </c>
      <c r="H1045" s="16">
        <v>3.6</v>
      </c>
      <c r="I1045" s="15">
        <f t="shared" si="241"/>
        <v>525.0294825000002</v>
      </c>
      <c r="J1045" s="15">
        <f t="shared" si="242"/>
        <v>19.416438750000005</v>
      </c>
      <c r="K1045" s="17">
        <f t="shared" si="246"/>
        <v>51250.632351840773</v>
      </c>
      <c r="L1045" s="15">
        <f t="shared" si="243"/>
        <v>38.309082588750016</v>
      </c>
      <c r="M1045" s="17">
        <f t="shared" si="244"/>
        <v>3739.5322985358844</v>
      </c>
      <c r="N1045" s="36">
        <f t="shared" si="234"/>
        <v>16.598110789114269</v>
      </c>
      <c r="O1045" s="18"/>
      <c r="P1045" s="19">
        <f t="shared" si="235"/>
        <v>20.661106693401855</v>
      </c>
      <c r="Q1045" s="19"/>
      <c r="R1045" s="38">
        <f t="shared" si="236"/>
        <v>4.9123982127513316E-2</v>
      </c>
      <c r="S1045" s="16">
        <f t="shared" si="245"/>
        <v>0.9864967886452165</v>
      </c>
      <c r="T1045" s="16">
        <f t="shared" si="247"/>
        <v>10.638916423485611</v>
      </c>
      <c r="U1045" s="22">
        <f t="shared" si="237"/>
        <v>8.7642080448003368E-2</v>
      </c>
      <c r="V1045" s="22">
        <f t="shared" si="238"/>
        <v>1.3680244472760617E-2</v>
      </c>
      <c r="W1045" s="22">
        <f t="shared" si="239"/>
        <v>7.3961835975242751E-2</v>
      </c>
      <c r="Z1045" s="37"/>
      <c r="AA1045" s="37"/>
    </row>
    <row r="1046" spans="1:27">
      <c r="A1046" s="61">
        <f t="shared" si="240"/>
        <v>21001</v>
      </c>
      <c r="B1046" s="13">
        <v>1957.06</v>
      </c>
      <c r="C1046" s="14">
        <v>47.55</v>
      </c>
      <c r="D1046" s="15">
        <v>1.73</v>
      </c>
      <c r="E1046" s="14">
        <v>3.42</v>
      </c>
      <c r="F1046" s="14">
        <v>28.1</v>
      </c>
      <c r="G1046" s="15">
        <f t="shared" si="248"/>
        <v>1957.4583333332548</v>
      </c>
      <c r="H1046" s="16">
        <v>3.8</v>
      </c>
      <c r="I1046" s="15">
        <f t="shared" si="241"/>
        <v>531.77229448398589</v>
      </c>
      <c r="J1046" s="15">
        <f t="shared" si="242"/>
        <v>19.347341103202851</v>
      </c>
      <c r="K1046" s="17">
        <f t="shared" si="246"/>
        <v>52066.212583244247</v>
      </c>
      <c r="L1046" s="15">
        <f t="shared" si="243"/>
        <v>38.247344839857661</v>
      </c>
      <c r="M1046" s="17">
        <f t="shared" si="244"/>
        <v>3744.8253845361796</v>
      </c>
      <c r="N1046" s="36">
        <f t="shared" si="234"/>
        <v>16.729918872472869</v>
      </c>
      <c r="O1046" s="18"/>
      <c r="P1046" s="19">
        <f t="shared" si="235"/>
        <v>20.806763725120607</v>
      </c>
      <c r="Q1046" s="19"/>
      <c r="R1046" s="38">
        <f t="shared" si="236"/>
        <v>4.6547779954751477E-2</v>
      </c>
      <c r="S1046" s="16">
        <f t="shared" si="245"/>
        <v>0.9925044995420178</v>
      </c>
      <c r="T1046" s="16">
        <f t="shared" si="247"/>
        <v>10.457907217798413</v>
      </c>
      <c r="U1046" s="22">
        <f t="shared" si="237"/>
        <v>8.4518127021191214E-2</v>
      </c>
      <c r="V1046" s="22">
        <f t="shared" si="238"/>
        <v>1.4176390525993954E-2</v>
      </c>
      <c r="W1046" s="22">
        <f t="shared" si="239"/>
        <v>7.034173649519726E-2</v>
      </c>
      <c r="Z1046" s="37"/>
      <c r="AA1046" s="37"/>
    </row>
    <row r="1047" spans="1:27">
      <c r="A1047" s="61">
        <f t="shared" si="240"/>
        <v>21032</v>
      </c>
      <c r="B1047" s="13">
        <v>1957.07</v>
      </c>
      <c r="C1047" s="14">
        <v>48.51</v>
      </c>
      <c r="D1047" s="15">
        <v>1.74</v>
      </c>
      <c r="E1047" s="14">
        <v>3.4366699999999999</v>
      </c>
      <c r="F1047" s="14">
        <v>28.3</v>
      </c>
      <c r="G1047" s="15">
        <f t="shared" si="248"/>
        <v>1957.5416666665881</v>
      </c>
      <c r="H1047" s="16">
        <v>3.93</v>
      </c>
      <c r="I1047" s="15">
        <f t="shared" si="241"/>
        <v>538.67440971731469</v>
      </c>
      <c r="J1047" s="15">
        <f t="shared" si="242"/>
        <v>19.321654770318027</v>
      </c>
      <c r="K1047" s="17">
        <f t="shared" si="246"/>
        <v>52899.653485808703</v>
      </c>
      <c r="L1047" s="15">
        <f t="shared" si="243"/>
        <v>38.16215591925797</v>
      </c>
      <c r="M1047" s="17">
        <f t="shared" si="244"/>
        <v>3747.6531054437069</v>
      </c>
      <c r="N1047" s="36">
        <f t="shared" si="234"/>
        <v>16.868882383979802</v>
      </c>
      <c r="O1047" s="18"/>
      <c r="P1047" s="19">
        <f t="shared" si="235"/>
        <v>20.959760285686045</v>
      </c>
      <c r="Q1047" s="19"/>
      <c r="R1047" s="38">
        <f t="shared" si="236"/>
        <v>4.4554786032350566E-2</v>
      </c>
      <c r="S1047" s="16">
        <f t="shared" si="245"/>
        <v>1.0032749999999999</v>
      </c>
      <c r="T1047" s="16">
        <f t="shared" si="247"/>
        <v>10.306166471440498</v>
      </c>
      <c r="U1047" s="22">
        <f t="shared" si="237"/>
        <v>8.4610876360743825E-2</v>
      </c>
      <c r="V1047" s="22">
        <f t="shared" si="238"/>
        <v>1.4676440623892395E-2</v>
      </c>
      <c r="W1047" s="22">
        <f t="shared" si="239"/>
        <v>6.993443573685143E-2</v>
      </c>
      <c r="Z1047" s="37"/>
      <c r="AA1047" s="37"/>
    </row>
    <row r="1048" spans="1:27">
      <c r="A1048" s="61">
        <f t="shared" si="240"/>
        <v>21063</v>
      </c>
      <c r="B1048" s="13">
        <v>1957.08</v>
      </c>
      <c r="C1048" s="14">
        <v>45.84</v>
      </c>
      <c r="D1048" s="15">
        <v>1.75</v>
      </c>
      <c r="E1048" s="14">
        <v>3.4533299999999998</v>
      </c>
      <c r="F1048" s="14">
        <v>28.3</v>
      </c>
      <c r="G1048" s="15">
        <f t="shared" si="248"/>
        <v>1957.6249999999213</v>
      </c>
      <c r="H1048" s="16">
        <v>3.93</v>
      </c>
      <c r="I1048" s="15">
        <f t="shared" si="241"/>
        <v>509.02566360424049</v>
      </c>
      <c r="J1048" s="15">
        <f t="shared" si="242"/>
        <v>19.43269876325089</v>
      </c>
      <c r="K1048" s="17">
        <f t="shared" si="246"/>
        <v>50147.075831570495</v>
      </c>
      <c r="L1048" s="15">
        <f t="shared" si="243"/>
        <v>38.347155211484115</v>
      </c>
      <c r="M1048" s="17">
        <f t="shared" si="244"/>
        <v>3777.8010772564867</v>
      </c>
      <c r="N1048" s="36">
        <f t="shared" si="234"/>
        <v>15.868942729452247</v>
      </c>
      <c r="O1048" s="18"/>
      <c r="P1048" s="19">
        <f t="shared" si="235"/>
        <v>19.702677805273048</v>
      </c>
      <c r="Q1048" s="19"/>
      <c r="R1048" s="38">
        <f t="shared" si="236"/>
        <v>4.6915841253376139E-2</v>
      </c>
      <c r="S1048" s="16">
        <f t="shared" si="245"/>
        <v>1.0040955493531014</v>
      </c>
      <c r="T1048" s="16">
        <f t="shared" si="247"/>
        <v>10.339919166634465</v>
      </c>
      <c r="U1048" s="22">
        <f t="shared" si="237"/>
        <v>9.2098737773285366E-2</v>
      </c>
      <c r="V1048" s="22">
        <f t="shared" si="238"/>
        <v>1.3538612374128123E-2</v>
      </c>
      <c r="W1048" s="22">
        <f t="shared" si="239"/>
        <v>7.8560125399157243E-2</v>
      </c>
      <c r="Z1048" s="37"/>
      <c r="AA1048" s="37"/>
    </row>
    <row r="1049" spans="1:27">
      <c r="A1049" s="61">
        <f t="shared" si="240"/>
        <v>21093</v>
      </c>
      <c r="B1049" s="13">
        <v>1957.09</v>
      </c>
      <c r="C1049" s="14">
        <v>43.98</v>
      </c>
      <c r="D1049" s="15">
        <v>1.76</v>
      </c>
      <c r="E1049" s="14">
        <v>3.47</v>
      </c>
      <c r="F1049" s="14">
        <v>28.3</v>
      </c>
      <c r="G1049" s="15">
        <f t="shared" si="248"/>
        <v>1957.7083333332546</v>
      </c>
      <c r="H1049" s="16">
        <v>3.92</v>
      </c>
      <c r="I1049" s="15">
        <f t="shared" si="241"/>
        <v>488.37148091872808</v>
      </c>
      <c r="J1049" s="15">
        <f t="shared" si="242"/>
        <v>19.54374275618375</v>
      </c>
      <c r="K1049" s="17">
        <f t="shared" si="246"/>
        <v>48272.759588302077</v>
      </c>
      <c r="L1049" s="15">
        <f t="shared" si="243"/>
        <v>38.532265547703197</v>
      </c>
      <c r="M1049" s="17">
        <f t="shared" si="244"/>
        <v>3808.6965841611691</v>
      </c>
      <c r="N1049" s="36">
        <f t="shared" si="234"/>
        <v>15.157274488962218</v>
      </c>
      <c r="O1049" s="18"/>
      <c r="P1049" s="19">
        <f t="shared" si="235"/>
        <v>18.807961927666831</v>
      </c>
      <c r="Q1049" s="19"/>
      <c r="R1049" s="38">
        <f t="shared" si="236"/>
        <v>4.772818123155334E-2</v>
      </c>
      <c r="S1049" s="16">
        <f t="shared" si="245"/>
        <v>0.99917347379769827</v>
      </c>
      <c r="T1049" s="16">
        <f t="shared" si="247"/>
        <v>10.382266815888494</v>
      </c>
      <c r="U1049" s="22">
        <f t="shared" si="237"/>
        <v>9.7739940487745036E-2</v>
      </c>
      <c r="V1049" s="22">
        <f t="shared" si="238"/>
        <v>1.3111808465150254E-2</v>
      </c>
      <c r="W1049" s="22">
        <f t="shared" si="239"/>
        <v>8.4628132022594782E-2</v>
      </c>
      <c r="Z1049" s="37"/>
      <c r="AA1049" s="37"/>
    </row>
    <row r="1050" spans="1:27">
      <c r="A1050" s="61">
        <f t="shared" si="240"/>
        <v>20820</v>
      </c>
      <c r="B1050" s="13">
        <v>1957.1</v>
      </c>
      <c r="C1050" s="14">
        <v>41.24</v>
      </c>
      <c r="D1050" s="15">
        <v>1.77</v>
      </c>
      <c r="E1050" s="14">
        <v>3.4366699999999999</v>
      </c>
      <c r="F1050" s="14">
        <v>28.3</v>
      </c>
      <c r="G1050" s="15">
        <f t="shared" si="248"/>
        <v>1957.7916666665878</v>
      </c>
      <c r="H1050" s="16">
        <v>3.97</v>
      </c>
      <c r="I1050" s="15">
        <f t="shared" si="241"/>
        <v>457.94542685512386</v>
      </c>
      <c r="J1050" s="15">
        <f t="shared" si="242"/>
        <v>19.654786749116614</v>
      </c>
      <c r="K1050" s="17">
        <f t="shared" si="246"/>
        <v>45427.213221028927</v>
      </c>
      <c r="L1050" s="15">
        <f t="shared" si="243"/>
        <v>38.16215591925797</v>
      </c>
      <c r="M1050" s="17">
        <f t="shared" si="244"/>
        <v>3785.6047735284556</v>
      </c>
      <c r="N1050" s="36">
        <f t="shared" si="234"/>
        <v>14.149451489483541</v>
      </c>
      <c r="O1050" s="18"/>
      <c r="P1050" s="19">
        <f t="shared" si="235"/>
        <v>17.551467653382662</v>
      </c>
      <c r="Q1050" s="19"/>
      <c r="R1050" s="38">
        <f t="shared" si="236"/>
        <v>5.1927377075817363E-2</v>
      </c>
      <c r="S1050" s="16">
        <f t="shared" si="245"/>
        <v>1.0240147011474796</v>
      </c>
      <c r="T1050" s="16">
        <f t="shared" si="247"/>
        <v>10.373685600325873</v>
      </c>
      <c r="U1050" s="22">
        <f t="shared" si="237"/>
        <v>0.10420902641504814</v>
      </c>
      <c r="V1050" s="22">
        <f t="shared" si="238"/>
        <v>1.1945438210442916E-2</v>
      </c>
      <c r="W1050" s="22">
        <f t="shared" si="239"/>
        <v>9.2263588204605229E-2</v>
      </c>
      <c r="Z1050" s="37"/>
      <c r="AA1050" s="37"/>
    </row>
    <row r="1051" spans="1:27">
      <c r="A1051" s="61">
        <f t="shared" si="240"/>
        <v>21154</v>
      </c>
      <c r="B1051" s="13">
        <v>1957.11</v>
      </c>
      <c r="C1051" s="14">
        <v>40.35</v>
      </c>
      <c r="D1051" s="15">
        <v>1.78</v>
      </c>
      <c r="E1051" s="14">
        <v>3.40333</v>
      </c>
      <c r="F1051" s="14">
        <v>28.4</v>
      </c>
      <c r="G1051" s="15">
        <f t="shared" si="248"/>
        <v>1957.8749999999211</v>
      </c>
      <c r="H1051" s="16">
        <v>3.72</v>
      </c>
      <c r="I1051" s="15">
        <f t="shared" si="241"/>
        <v>446.48482658450723</v>
      </c>
      <c r="J1051" s="15">
        <f t="shared" si="242"/>
        <v>19.696232746478884</v>
      </c>
      <c r="K1051" s="17">
        <f t="shared" si="246"/>
        <v>44453.164730552446</v>
      </c>
      <c r="L1051" s="15">
        <f t="shared" si="243"/>
        <v>37.658865052288746</v>
      </c>
      <c r="M1051" s="17">
        <f t="shared" si="244"/>
        <v>3749.412369824809</v>
      </c>
      <c r="N1051" s="36">
        <f t="shared" si="234"/>
        <v>13.736242235298489</v>
      </c>
      <c r="O1051" s="18"/>
      <c r="P1051" s="19">
        <f t="shared" si="235"/>
        <v>17.035278552833912</v>
      </c>
      <c r="Q1051" s="19"/>
      <c r="R1051" s="38">
        <f t="shared" si="236"/>
        <v>5.6470571137262164E-2</v>
      </c>
      <c r="S1051" s="16">
        <f t="shared" si="245"/>
        <v>1.0463665008075973</v>
      </c>
      <c r="T1051" s="16">
        <f t="shared" si="247"/>
        <v>10.585402311365558</v>
      </c>
      <c r="U1051" s="22">
        <f t="shared" si="237"/>
        <v>0.10304707187797058</v>
      </c>
      <c r="V1051" s="22">
        <f t="shared" si="238"/>
        <v>7.9967769609405881E-3</v>
      </c>
      <c r="W1051" s="22">
        <f t="shared" si="239"/>
        <v>9.5050294917029987E-2</v>
      </c>
      <c r="Z1051" s="37"/>
      <c r="AA1051" s="37"/>
    </row>
    <row r="1052" spans="1:27">
      <c r="A1052" s="61">
        <f t="shared" si="240"/>
        <v>21185</v>
      </c>
      <c r="B1052" s="13">
        <v>1957.12</v>
      </c>
      <c r="C1052" s="14">
        <v>40.33</v>
      </c>
      <c r="D1052" s="15">
        <v>1.79</v>
      </c>
      <c r="E1052" s="14">
        <v>3.37</v>
      </c>
      <c r="F1052" s="14">
        <v>28.4</v>
      </c>
      <c r="G1052" s="15">
        <f t="shared" si="248"/>
        <v>1957.9583333332544</v>
      </c>
      <c r="H1052" s="16">
        <v>3.21</v>
      </c>
      <c r="I1052" s="15">
        <f t="shared" si="241"/>
        <v>446.2635205985917</v>
      </c>
      <c r="J1052" s="15">
        <f t="shared" si="242"/>
        <v>19.806885739436627</v>
      </c>
      <c r="K1052" s="17">
        <f t="shared" si="246"/>
        <v>44595.466269859251</v>
      </c>
      <c r="L1052" s="15">
        <f t="shared" si="243"/>
        <v>37.290058626760583</v>
      </c>
      <c r="M1052" s="17">
        <f t="shared" si="244"/>
        <v>3726.4250267648331</v>
      </c>
      <c r="N1052" s="36">
        <f t="shared" si="234"/>
        <v>13.67324605795139</v>
      </c>
      <c r="O1052" s="18"/>
      <c r="P1052" s="19">
        <f t="shared" si="235"/>
        <v>16.954577613038254</v>
      </c>
      <c r="Q1052" s="19"/>
      <c r="R1052" s="38">
        <f t="shared" si="236"/>
        <v>6.0589559090497451E-2</v>
      </c>
      <c r="S1052" s="16">
        <f t="shared" si="245"/>
        <v>1.0129133037439282</v>
      </c>
      <c r="T1052" s="16">
        <f t="shared" si="247"/>
        <v>11.07621037618423</v>
      </c>
      <c r="U1052" s="22">
        <f t="shared" si="237"/>
        <v>0.10575204998778087</v>
      </c>
      <c r="V1052" s="22">
        <f t="shared" si="238"/>
        <v>3.9987577345161895E-3</v>
      </c>
      <c r="W1052" s="22">
        <f t="shared" si="239"/>
        <v>0.10175329225326468</v>
      </c>
      <c r="Z1052" s="37"/>
      <c r="AA1052" s="37"/>
    </row>
    <row r="1053" spans="1:27">
      <c r="A1053" s="61">
        <f t="shared" si="240"/>
        <v>21216</v>
      </c>
      <c r="B1053" s="13">
        <v>1958.01</v>
      </c>
      <c r="C1053" s="14">
        <v>41.12</v>
      </c>
      <c r="D1053" s="15">
        <v>1.7833300000000001</v>
      </c>
      <c r="E1053" s="14">
        <v>3.2933300000000001</v>
      </c>
      <c r="F1053" s="14">
        <v>28.6</v>
      </c>
      <c r="G1053" s="15">
        <f t="shared" si="248"/>
        <v>1958.0416666665876</v>
      </c>
      <c r="H1053" s="16">
        <v>3.09</v>
      </c>
      <c r="I1053" s="15">
        <f t="shared" si="241"/>
        <v>451.82325314685329</v>
      </c>
      <c r="J1053" s="15">
        <f t="shared" si="242"/>
        <v>19.595086625349659</v>
      </c>
      <c r="K1053" s="17">
        <f t="shared" si="246"/>
        <v>45314.234111223101</v>
      </c>
      <c r="L1053" s="15">
        <f t="shared" si="243"/>
        <v>36.186845191783227</v>
      </c>
      <c r="M1053" s="17">
        <f t="shared" si="244"/>
        <v>3629.2491883636762</v>
      </c>
      <c r="N1053" s="36">
        <f t="shared" si="234"/>
        <v>13.788431552307635</v>
      </c>
      <c r="O1053" s="18"/>
      <c r="P1053" s="19">
        <f t="shared" si="235"/>
        <v>17.094108854212241</v>
      </c>
      <c r="Q1053" s="19"/>
      <c r="R1053" s="38">
        <f t="shared" si="236"/>
        <v>6.0595434959735586E-2</v>
      </c>
      <c r="S1053" s="16">
        <f t="shared" si="245"/>
        <v>1.0059942405838802</v>
      </c>
      <c r="T1053" s="16">
        <f t="shared" si="247"/>
        <v>11.140784615417505</v>
      </c>
      <c r="U1053" s="22">
        <f t="shared" si="237"/>
        <v>0.10331792901632153</v>
      </c>
      <c r="V1053" s="22">
        <f t="shared" si="238"/>
        <v>4.5866594938437366E-3</v>
      </c>
      <c r="W1053" s="22">
        <f t="shared" si="239"/>
        <v>9.8731269522477794E-2</v>
      </c>
      <c r="Z1053" s="37"/>
      <c r="AA1053" s="37"/>
    </row>
    <row r="1054" spans="1:27">
      <c r="A1054" s="61">
        <f t="shared" si="240"/>
        <v>21244</v>
      </c>
      <c r="B1054" s="13">
        <v>1958.02</v>
      </c>
      <c r="C1054" s="14">
        <v>41.26</v>
      </c>
      <c r="D1054" s="15">
        <v>1.77667</v>
      </c>
      <c r="E1054" s="14">
        <v>3.2166700000000001</v>
      </c>
      <c r="F1054" s="14">
        <v>28.6</v>
      </c>
      <c r="G1054" s="15">
        <f t="shared" si="248"/>
        <v>1958.1249999999209</v>
      </c>
      <c r="H1054" s="16">
        <v>3.05</v>
      </c>
      <c r="I1054" s="15">
        <f t="shared" si="241"/>
        <v>453.36156188811202</v>
      </c>
      <c r="J1054" s="15">
        <f t="shared" si="242"/>
        <v>19.521907080944064</v>
      </c>
      <c r="K1054" s="17">
        <f t="shared" si="246"/>
        <v>45631.671598304085</v>
      </c>
      <c r="L1054" s="15">
        <f t="shared" si="243"/>
        <v>35.344511276748264</v>
      </c>
      <c r="M1054" s="17">
        <f t="shared" si="244"/>
        <v>3557.4897983547457</v>
      </c>
      <c r="N1054" s="36">
        <f t="shared" si="234"/>
        <v>13.784906390337683</v>
      </c>
      <c r="O1054" s="18"/>
      <c r="P1054" s="19">
        <f t="shared" si="235"/>
        <v>17.087281988811398</v>
      </c>
      <c r="Q1054" s="19"/>
      <c r="R1054" s="38">
        <f t="shared" si="236"/>
        <v>6.1877887208465848E-2</v>
      </c>
      <c r="S1054" s="16">
        <f t="shared" si="245"/>
        <v>1.008545231626615</v>
      </c>
      <c r="T1054" s="16">
        <f t="shared" si="247"/>
        <v>11.207565158695507</v>
      </c>
      <c r="U1054" s="22">
        <f t="shared" si="237"/>
        <v>9.7441652837697346E-2</v>
      </c>
      <c r="V1054" s="22">
        <f t="shared" si="238"/>
        <v>3.9256673672112274E-3</v>
      </c>
      <c r="W1054" s="22">
        <f t="shared" si="239"/>
        <v>9.3515985470486118E-2</v>
      </c>
      <c r="Z1054" s="37"/>
      <c r="AA1054" s="37"/>
    </row>
    <row r="1055" spans="1:27">
      <c r="A1055" s="61">
        <f t="shared" si="240"/>
        <v>21275</v>
      </c>
      <c r="B1055" s="13">
        <v>1958.03</v>
      </c>
      <c r="C1055" s="14">
        <v>42.11</v>
      </c>
      <c r="D1055" s="15">
        <v>1.77</v>
      </c>
      <c r="E1055" s="14">
        <v>3.14</v>
      </c>
      <c r="F1055" s="14">
        <v>28.8</v>
      </c>
      <c r="G1055" s="15">
        <f t="shared" si="248"/>
        <v>1958.2083333332541</v>
      </c>
      <c r="H1055" s="16">
        <v>2.98</v>
      </c>
      <c r="I1055" s="15">
        <f t="shared" si="241"/>
        <v>459.48809010416682</v>
      </c>
      <c r="J1055" s="15">
        <f t="shared" si="242"/>
        <v>19.313557812500008</v>
      </c>
      <c r="K1055" s="17">
        <f t="shared" si="246"/>
        <v>46410.313298938119</v>
      </c>
      <c r="L1055" s="15">
        <f t="shared" si="243"/>
        <v>34.262469791666682</v>
      </c>
      <c r="M1055" s="17">
        <f t="shared" si="244"/>
        <v>3460.659790041931</v>
      </c>
      <c r="N1055" s="36">
        <f t="shared" si="234"/>
        <v>13.925589923892943</v>
      </c>
      <c r="O1055" s="18"/>
      <c r="P1055" s="19">
        <f t="shared" si="235"/>
        <v>17.258155337067233</v>
      </c>
      <c r="Q1055" s="19"/>
      <c r="R1055" s="38">
        <f t="shared" si="236"/>
        <v>6.2991250077044647E-2</v>
      </c>
      <c r="S1055" s="16">
        <f t="shared" si="245"/>
        <v>1.011100680921623</v>
      </c>
      <c r="T1055" s="16">
        <f t="shared" si="247"/>
        <v>11.224841007287587</v>
      </c>
      <c r="U1055" s="22">
        <f t="shared" si="237"/>
        <v>9.3547701103946057E-2</v>
      </c>
      <c r="V1055" s="22">
        <f t="shared" si="238"/>
        <v>2.5759344731348666E-3</v>
      </c>
      <c r="W1055" s="22">
        <f t="shared" si="239"/>
        <v>9.0971766630811191E-2</v>
      </c>
      <c r="Z1055" s="37"/>
      <c r="AA1055" s="37"/>
    </row>
    <row r="1056" spans="1:27">
      <c r="A1056" s="61">
        <f t="shared" si="240"/>
        <v>21305</v>
      </c>
      <c r="B1056" s="13">
        <v>1958.04</v>
      </c>
      <c r="C1056" s="14">
        <v>42.34</v>
      </c>
      <c r="D1056" s="15">
        <v>1.75667</v>
      </c>
      <c r="E1056" s="14">
        <v>3.07</v>
      </c>
      <c r="F1056" s="14">
        <v>28.9</v>
      </c>
      <c r="G1056" s="15">
        <f t="shared" si="248"/>
        <v>1958.2916666665874</v>
      </c>
      <c r="H1056" s="16">
        <v>2.88</v>
      </c>
      <c r="I1056" s="15">
        <f t="shared" si="241"/>
        <v>460.39915328719746</v>
      </c>
      <c r="J1056" s="15">
        <f t="shared" si="242"/>
        <v>19.101780363840838</v>
      </c>
      <c r="K1056" s="17">
        <f t="shared" si="246"/>
        <v>46663.114980923732</v>
      </c>
      <c r="L1056" s="15">
        <f t="shared" si="243"/>
        <v>33.382744463667834</v>
      </c>
      <c r="M1056" s="17">
        <f t="shared" si="244"/>
        <v>3383.4615727783616</v>
      </c>
      <c r="N1056" s="36">
        <f t="shared" si="234"/>
        <v>13.913501765262785</v>
      </c>
      <c r="O1056" s="18"/>
      <c r="P1056" s="19">
        <f t="shared" si="235"/>
        <v>17.2396653902411</v>
      </c>
      <c r="Q1056" s="19"/>
      <c r="R1056" s="38">
        <f t="shared" si="236"/>
        <v>6.2677942573584611E-2</v>
      </c>
      <c r="S1056" s="16">
        <f t="shared" si="245"/>
        <v>0.9989596059826652</v>
      </c>
      <c r="T1056" s="16">
        <f t="shared" si="247"/>
        <v>11.310172951844866</v>
      </c>
      <c r="U1056" s="22">
        <f t="shared" si="237"/>
        <v>0.10073307025650835</v>
      </c>
      <c r="V1056" s="22">
        <f t="shared" si="238"/>
        <v>2.7569435246890261E-3</v>
      </c>
      <c r="W1056" s="22">
        <f t="shared" si="239"/>
        <v>9.7976126731819324E-2</v>
      </c>
      <c r="Z1056" s="37"/>
      <c r="AA1056" s="37"/>
    </row>
    <row r="1057" spans="1:27">
      <c r="A1057" s="61">
        <f t="shared" si="240"/>
        <v>21336</v>
      </c>
      <c r="B1057" s="13">
        <v>1958.05</v>
      </c>
      <c r="C1057" s="14">
        <v>43.7</v>
      </c>
      <c r="D1057" s="15">
        <v>1.74333</v>
      </c>
      <c r="E1057" s="14">
        <v>3</v>
      </c>
      <c r="F1057" s="14">
        <v>28.9</v>
      </c>
      <c r="G1057" s="15">
        <f t="shared" si="248"/>
        <v>1958.3749999999206</v>
      </c>
      <c r="H1057" s="16">
        <v>2.92</v>
      </c>
      <c r="I1057" s="15">
        <f t="shared" si="241"/>
        <v>475.18760034602099</v>
      </c>
      <c r="J1057" s="15">
        <f t="shared" si="242"/>
        <v>18.95672309636679</v>
      </c>
      <c r="K1057" s="17">
        <f t="shared" si="246"/>
        <v>48322.088458975151</v>
      </c>
      <c r="L1057" s="15">
        <f t="shared" si="243"/>
        <v>32.621574394463678</v>
      </c>
      <c r="M1057" s="17">
        <f t="shared" si="244"/>
        <v>3317.3058438655703</v>
      </c>
      <c r="N1057" s="36">
        <f t="shared" si="234"/>
        <v>14.323824968409234</v>
      </c>
      <c r="O1057" s="18"/>
      <c r="P1057" s="19">
        <f t="shared" si="235"/>
        <v>17.742987045801222</v>
      </c>
      <c r="Q1057" s="19"/>
      <c r="R1057" s="38">
        <f t="shared" si="236"/>
        <v>5.979164604232956E-2</v>
      </c>
      <c r="S1057" s="16">
        <f t="shared" si="245"/>
        <v>0.99814303734021625</v>
      </c>
      <c r="T1057" s="16">
        <f t="shared" si="247"/>
        <v>11.298405915570745</v>
      </c>
      <c r="U1057" s="22">
        <f t="shared" si="237"/>
        <v>9.9350221841863373E-2</v>
      </c>
      <c r="V1057" s="22">
        <f t="shared" si="238"/>
        <v>1.3039334764610722E-3</v>
      </c>
      <c r="W1057" s="22">
        <f t="shared" si="239"/>
        <v>9.8046288365402301E-2</v>
      </c>
      <c r="Z1057" s="37"/>
      <c r="AA1057" s="37"/>
    </row>
    <row r="1058" spans="1:27">
      <c r="A1058" s="61">
        <f t="shared" si="240"/>
        <v>21366</v>
      </c>
      <c r="B1058" s="13">
        <v>1958.06</v>
      </c>
      <c r="C1058" s="14">
        <v>44.75</v>
      </c>
      <c r="D1058" s="15">
        <v>1.73</v>
      </c>
      <c r="E1058" s="14">
        <v>2.93</v>
      </c>
      <c r="F1058" s="14">
        <v>28.9</v>
      </c>
      <c r="G1058" s="15">
        <f t="shared" si="248"/>
        <v>1958.4583333332539</v>
      </c>
      <c r="H1058" s="16">
        <v>2.97</v>
      </c>
      <c r="I1058" s="15">
        <f t="shared" si="241"/>
        <v>486.60515138408329</v>
      </c>
      <c r="J1058" s="15">
        <f t="shared" si="242"/>
        <v>18.811774567474053</v>
      </c>
      <c r="K1058" s="17">
        <f t="shared" si="246"/>
        <v>49642.560479602747</v>
      </c>
      <c r="L1058" s="15">
        <f t="shared" si="243"/>
        <v>31.86040432525953</v>
      </c>
      <c r="M1058" s="17">
        <f t="shared" si="244"/>
        <v>3250.3397140834868</v>
      </c>
      <c r="N1058" s="36">
        <f t="shared" si="234"/>
        <v>14.635555551956273</v>
      </c>
      <c r="O1058" s="18"/>
      <c r="P1058" s="19">
        <f t="shared" si="235"/>
        <v>18.12245100826221</v>
      </c>
      <c r="Q1058" s="19"/>
      <c r="R1058" s="38">
        <f t="shared" si="236"/>
        <v>5.6955679230707421E-2</v>
      </c>
      <c r="S1058" s="16">
        <f t="shared" si="245"/>
        <v>0.98295343369059929</v>
      </c>
      <c r="T1058" s="16">
        <f t="shared" si="247"/>
        <v>11.27742519767045</v>
      </c>
      <c r="U1058" s="22">
        <f t="shared" si="237"/>
        <v>9.8938453060531728E-2</v>
      </c>
      <c r="V1058" s="22">
        <f t="shared" si="238"/>
        <v>2.5234838060506082E-3</v>
      </c>
      <c r="W1058" s="22">
        <f t="shared" si="239"/>
        <v>9.641496925448112E-2</v>
      </c>
      <c r="Z1058" s="37"/>
      <c r="AA1058" s="37"/>
    </row>
    <row r="1059" spans="1:27">
      <c r="A1059" s="61">
        <f t="shared" si="240"/>
        <v>21397</v>
      </c>
      <c r="B1059" s="13">
        <v>1958.07</v>
      </c>
      <c r="C1059" s="14">
        <v>45.98</v>
      </c>
      <c r="D1059" s="15">
        <v>1.73</v>
      </c>
      <c r="E1059" s="14">
        <v>2.9133300000000002</v>
      </c>
      <c r="F1059" s="14">
        <v>29</v>
      </c>
      <c r="G1059" s="15">
        <f t="shared" si="248"/>
        <v>1958.5416666665872</v>
      </c>
      <c r="H1059" s="16">
        <v>3.2</v>
      </c>
      <c r="I1059" s="15">
        <f t="shared" si="241"/>
        <v>498.25592793103465</v>
      </c>
      <c r="J1059" s="15">
        <f t="shared" si="242"/>
        <v>18.746906379310349</v>
      </c>
      <c r="K1059" s="17">
        <f t="shared" si="246"/>
        <v>50990.528293573414</v>
      </c>
      <c r="L1059" s="15">
        <f t="shared" si="243"/>
        <v>31.569898706379327</v>
      </c>
      <c r="M1059" s="17">
        <f t="shared" si="244"/>
        <v>3230.8011264357601</v>
      </c>
      <c r="N1059" s="36">
        <f t="shared" si="234"/>
        <v>14.957457101901142</v>
      </c>
      <c r="O1059" s="18"/>
      <c r="P1059" s="19">
        <f t="shared" si="235"/>
        <v>18.51313740104802</v>
      </c>
      <c r="Q1059" s="19"/>
      <c r="R1059" s="38">
        <f t="shared" si="236"/>
        <v>5.2277564534641399E-2</v>
      </c>
      <c r="S1059" s="16">
        <f t="shared" si="245"/>
        <v>0.97426729630230513</v>
      </c>
      <c r="T1059" s="16">
        <f t="shared" si="247"/>
        <v>11.046959049441679</v>
      </c>
      <c r="U1059" s="22">
        <f t="shared" si="237"/>
        <v>9.5423269679408174E-2</v>
      </c>
      <c r="V1059" s="22">
        <f t="shared" si="238"/>
        <v>6.1617487561467232E-3</v>
      </c>
      <c r="W1059" s="22">
        <f t="shared" si="239"/>
        <v>8.926152092326145E-2</v>
      </c>
      <c r="Z1059" s="37"/>
      <c r="AA1059" s="37"/>
    </row>
    <row r="1060" spans="1:27">
      <c r="A1060" s="61">
        <f t="shared" si="240"/>
        <v>21428</v>
      </c>
      <c r="B1060" s="13">
        <v>1958.08</v>
      </c>
      <c r="C1060" s="14">
        <v>47.7</v>
      </c>
      <c r="D1060" s="15">
        <v>1.73</v>
      </c>
      <c r="E1060" s="14">
        <v>2.8966699999999999</v>
      </c>
      <c r="F1060" s="14">
        <v>28.9</v>
      </c>
      <c r="G1060" s="15">
        <f t="shared" si="248"/>
        <v>1958.6249999999204</v>
      </c>
      <c r="H1060" s="16">
        <v>3.54</v>
      </c>
      <c r="I1060" s="15">
        <f t="shared" si="241"/>
        <v>518.68303287197261</v>
      </c>
      <c r="J1060" s="15">
        <f t="shared" si="242"/>
        <v>18.811774567474053</v>
      </c>
      <c r="K1060" s="17">
        <f t="shared" si="246"/>
        <v>53241.427887914389</v>
      </c>
      <c r="L1060" s="15">
        <f t="shared" si="243"/>
        <v>31.497978633737038</v>
      </c>
      <c r="M1060" s="17">
        <f t="shared" si="244"/>
        <v>3233.1833735866867</v>
      </c>
      <c r="N1060" s="36">
        <f t="shared" si="234"/>
        <v>15.544566891165928</v>
      </c>
      <c r="O1060" s="18"/>
      <c r="P1060" s="19">
        <f t="shared" si="235"/>
        <v>19.229233309769281</v>
      </c>
      <c r="Q1060" s="19"/>
      <c r="R1060" s="38">
        <f t="shared" si="236"/>
        <v>4.5585163707002885E-2</v>
      </c>
      <c r="S1060" s="16">
        <f t="shared" si="245"/>
        <v>0.98476247609558587</v>
      </c>
      <c r="T1060" s="16">
        <f t="shared" si="247"/>
        <v>10.79993207053263</v>
      </c>
      <c r="U1060" s="22">
        <f t="shared" si="237"/>
        <v>8.826347738860707E-2</v>
      </c>
      <c r="V1060" s="22">
        <f t="shared" si="238"/>
        <v>9.225849402572539E-3</v>
      </c>
      <c r="W1060" s="22">
        <f t="shared" si="239"/>
        <v>7.9037627986034531E-2</v>
      </c>
      <c r="Z1060" s="37"/>
      <c r="AA1060" s="37"/>
    </row>
    <row r="1061" spans="1:27">
      <c r="A1061" s="61">
        <f t="shared" si="240"/>
        <v>21458</v>
      </c>
      <c r="B1061" s="13">
        <v>1958.09</v>
      </c>
      <c r="C1061" s="14">
        <v>48.96</v>
      </c>
      <c r="D1061" s="15">
        <v>1.73</v>
      </c>
      <c r="E1061" s="14">
        <v>2.88</v>
      </c>
      <c r="F1061" s="14">
        <v>28.9</v>
      </c>
      <c r="G1061" s="15">
        <f t="shared" si="248"/>
        <v>1958.7083333332537</v>
      </c>
      <c r="H1061" s="16">
        <v>3.76</v>
      </c>
      <c r="I1061" s="15">
        <f t="shared" si="241"/>
        <v>532.38409411764735</v>
      </c>
      <c r="J1061" s="15">
        <f t="shared" si="242"/>
        <v>18.811774567474053</v>
      </c>
      <c r="K1061" s="17">
        <f t="shared" si="246"/>
        <v>54808.720096005512</v>
      </c>
      <c r="L1061" s="15">
        <f t="shared" si="243"/>
        <v>31.316711418685134</v>
      </c>
      <c r="M1061" s="17">
        <f t="shared" si="244"/>
        <v>3224.0423585885592</v>
      </c>
      <c r="N1061" s="36">
        <f t="shared" si="234"/>
        <v>15.931923184092852</v>
      </c>
      <c r="O1061" s="18"/>
      <c r="P1061" s="19">
        <f t="shared" si="235"/>
        <v>19.695350298388743</v>
      </c>
      <c r="Q1061" s="19"/>
      <c r="R1061" s="38">
        <f t="shared" si="236"/>
        <v>4.1821066336221291E-2</v>
      </c>
      <c r="S1061" s="16">
        <f t="shared" si="245"/>
        <v>0.9998326910623766</v>
      </c>
      <c r="T1061" s="16">
        <f t="shared" si="247"/>
        <v>10.635367847441842</v>
      </c>
      <c r="U1061" s="22">
        <f t="shared" si="237"/>
        <v>8.8548753510930833E-2</v>
      </c>
      <c r="V1061" s="22">
        <f t="shared" si="238"/>
        <v>1.0635672693254827E-2</v>
      </c>
      <c r="W1061" s="22">
        <f t="shared" si="239"/>
        <v>7.7913080817676006E-2</v>
      </c>
      <c r="Z1061" s="37"/>
      <c r="AA1061" s="37"/>
    </row>
    <row r="1062" spans="1:27">
      <c r="A1062" s="61">
        <f t="shared" si="240"/>
        <v>21185</v>
      </c>
      <c r="B1062" s="13">
        <v>1958.1</v>
      </c>
      <c r="C1062" s="14">
        <v>50.95</v>
      </c>
      <c r="D1062" s="15">
        <v>1.7366699999999999</v>
      </c>
      <c r="E1062" s="14">
        <v>2.8833299999999999</v>
      </c>
      <c r="F1062" s="14">
        <v>28.9</v>
      </c>
      <c r="G1062" s="15">
        <f t="shared" si="248"/>
        <v>1958.7916666665869</v>
      </c>
      <c r="H1062" s="16">
        <v>3.8</v>
      </c>
      <c r="I1062" s="15">
        <f t="shared" si="241"/>
        <v>554.02307179930824</v>
      </c>
      <c r="J1062" s="15">
        <f t="shared" si="242"/>
        <v>18.884303201211079</v>
      </c>
      <c r="K1062" s="17">
        <f t="shared" si="246"/>
        <v>57198.45473622498</v>
      </c>
      <c r="L1062" s="15">
        <f t="shared" si="243"/>
        <v>31.35292136626299</v>
      </c>
      <c r="M1062" s="17">
        <f t="shared" si="244"/>
        <v>3236.9385769303153</v>
      </c>
      <c r="N1062" s="36">
        <f t="shared" si="234"/>
        <v>16.559803310351576</v>
      </c>
      <c r="O1062" s="18"/>
      <c r="P1062" s="19">
        <f t="shared" si="235"/>
        <v>20.455148275406568</v>
      </c>
      <c r="Q1062" s="19"/>
      <c r="R1062" s="38">
        <f t="shared" si="236"/>
        <v>3.9457090686644367E-2</v>
      </c>
      <c r="S1062" s="16">
        <f t="shared" si="245"/>
        <v>1.008131544683726</v>
      </c>
      <c r="T1062" s="16">
        <f t="shared" si="247"/>
        <v>10.633588455346052</v>
      </c>
      <c r="U1062" s="22">
        <f t="shared" si="237"/>
        <v>8.6206590168450115E-2</v>
      </c>
      <c r="V1062" s="22">
        <f t="shared" si="238"/>
        <v>9.6155994588935645E-3</v>
      </c>
      <c r="W1062" s="22">
        <f t="shared" si="239"/>
        <v>7.659099070955655E-2</v>
      </c>
      <c r="Z1062" s="37"/>
      <c r="AA1062" s="37"/>
    </row>
    <row r="1063" spans="1:27">
      <c r="A1063" s="61">
        <f t="shared" si="240"/>
        <v>21519</v>
      </c>
      <c r="B1063" s="13">
        <v>1958.11</v>
      </c>
      <c r="C1063" s="14">
        <v>52.5</v>
      </c>
      <c r="D1063" s="15">
        <v>1.74333</v>
      </c>
      <c r="E1063" s="14">
        <v>2.8866700000000001</v>
      </c>
      <c r="F1063" s="14">
        <v>29</v>
      </c>
      <c r="G1063" s="15">
        <f t="shared" si="248"/>
        <v>1958.8749999999202</v>
      </c>
      <c r="H1063" s="16">
        <v>3.74</v>
      </c>
      <c r="I1063" s="15">
        <f t="shared" si="241"/>
        <v>568.90900862068986</v>
      </c>
      <c r="J1063" s="15">
        <f t="shared" si="242"/>
        <v>18.891355085689661</v>
      </c>
      <c r="K1063" s="17">
        <f t="shared" si="246"/>
        <v>58897.840540365374</v>
      </c>
      <c r="L1063" s="15">
        <f t="shared" si="243"/>
        <v>31.281001293620701</v>
      </c>
      <c r="M1063" s="17">
        <f t="shared" si="244"/>
        <v>3238.4500829077433</v>
      </c>
      <c r="N1063" s="36">
        <f t="shared" si="234"/>
        <v>16.988883579386336</v>
      </c>
      <c r="O1063" s="18"/>
      <c r="P1063" s="19">
        <f t="shared" si="235"/>
        <v>20.965610881429566</v>
      </c>
      <c r="Q1063" s="19"/>
      <c r="R1063" s="38">
        <f t="shared" si="236"/>
        <v>3.9721033431446305E-2</v>
      </c>
      <c r="S1063" s="16">
        <f t="shared" si="245"/>
        <v>0.99324246095862645</v>
      </c>
      <c r="T1063" s="16">
        <f t="shared" si="247"/>
        <v>10.68309024482933</v>
      </c>
      <c r="U1063" s="22">
        <f t="shared" si="237"/>
        <v>8.4644019951249483E-2</v>
      </c>
      <c r="V1063" s="22">
        <f t="shared" si="238"/>
        <v>8.4141428860657896E-3</v>
      </c>
      <c r="W1063" s="22">
        <f t="shared" si="239"/>
        <v>7.6229877065183693E-2</v>
      </c>
      <c r="Z1063" s="37"/>
      <c r="AA1063" s="37"/>
    </row>
    <row r="1064" spans="1:27">
      <c r="A1064" s="61">
        <f t="shared" si="240"/>
        <v>21550</v>
      </c>
      <c r="B1064" s="13">
        <v>1958.12</v>
      </c>
      <c r="C1064" s="14">
        <v>53.49</v>
      </c>
      <c r="D1064" s="15">
        <v>1.75</v>
      </c>
      <c r="E1064" s="14">
        <v>2.89</v>
      </c>
      <c r="F1064" s="14">
        <v>28.9</v>
      </c>
      <c r="G1064" s="15">
        <f t="shared" si="248"/>
        <v>1958.9583333332534</v>
      </c>
      <c r="H1064" s="16">
        <v>3.86</v>
      </c>
      <c r="I1064" s="15">
        <f t="shared" si="241"/>
        <v>581.64267145328745</v>
      </c>
      <c r="J1064" s="15">
        <f t="shared" si="242"/>
        <v>19.029251730103816</v>
      </c>
      <c r="K1064" s="17">
        <f t="shared" si="246"/>
        <v>60380.298572135202</v>
      </c>
      <c r="L1064" s="15">
        <f t="shared" si="243"/>
        <v>31.425450000000016</v>
      </c>
      <c r="M1064" s="17">
        <f t="shared" si="244"/>
        <v>3262.2744975410496</v>
      </c>
      <c r="N1064" s="36">
        <f t="shared" si="234"/>
        <v>17.358357365369965</v>
      </c>
      <c r="O1064" s="18"/>
      <c r="P1064" s="19">
        <f t="shared" si="235"/>
        <v>21.399510465598869</v>
      </c>
      <c r="Q1064" s="19"/>
      <c r="R1064" s="38">
        <f t="shared" si="236"/>
        <v>3.7338063210747875E-2</v>
      </c>
      <c r="S1064" s="16">
        <f t="shared" si="245"/>
        <v>0.99014892310714775</v>
      </c>
      <c r="T1064" s="16">
        <f t="shared" si="247"/>
        <v>10.647614758377303</v>
      </c>
      <c r="U1064" s="22">
        <f t="shared" si="237"/>
        <v>8.3029357272975446E-2</v>
      </c>
      <c r="V1064" s="22">
        <f t="shared" si="238"/>
        <v>6.4466390086725944E-3</v>
      </c>
      <c r="W1064" s="22">
        <f t="shared" si="239"/>
        <v>7.6582718264302851E-2</v>
      </c>
      <c r="Z1064" s="37"/>
      <c r="AA1064" s="37"/>
    </row>
    <row r="1065" spans="1:27">
      <c r="A1065" s="61">
        <f t="shared" si="240"/>
        <v>21581</v>
      </c>
      <c r="B1065" s="13">
        <v>1959.01</v>
      </c>
      <c r="C1065" s="14">
        <v>55.62</v>
      </c>
      <c r="D1065" s="15">
        <v>1.75667</v>
      </c>
      <c r="E1065" s="14">
        <v>2.96333</v>
      </c>
      <c r="F1065" s="14">
        <v>29</v>
      </c>
      <c r="G1065" s="15">
        <f t="shared" si="248"/>
        <v>1959.0416666665867</v>
      </c>
      <c r="H1065" s="16">
        <v>4.0199999999999996</v>
      </c>
      <c r="I1065" s="15">
        <f t="shared" si="241"/>
        <v>602.7184582758623</v>
      </c>
      <c r="J1065" s="15">
        <f t="shared" si="242"/>
        <v>19.035912155689662</v>
      </c>
      <c r="K1065" s="17">
        <f t="shared" si="246"/>
        <v>62732.851447712455</v>
      </c>
      <c r="L1065" s="15">
        <f t="shared" si="243"/>
        <v>32.111716809827598</v>
      </c>
      <c r="M1065" s="17">
        <f t="shared" si="244"/>
        <v>3342.2894764572047</v>
      </c>
      <c r="N1065" s="36">
        <f t="shared" si="234"/>
        <v>17.9803393429934</v>
      </c>
      <c r="O1065" s="18"/>
      <c r="P1065" s="19">
        <f t="shared" si="235"/>
        <v>22.140010454221425</v>
      </c>
      <c r="Q1065" s="19"/>
      <c r="R1065" s="38">
        <f t="shared" si="236"/>
        <v>3.4520700487024665E-2</v>
      </c>
      <c r="S1065" s="16">
        <f t="shared" si="245"/>
        <v>1.0082641214080816</v>
      </c>
      <c r="T1065" s="16">
        <f t="shared" si="247"/>
        <v>10.506370064988896</v>
      </c>
      <c r="U1065" s="22">
        <f t="shared" si="237"/>
        <v>7.4217664652789006E-2</v>
      </c>
      <c r="V1065" s="22">
        <f t="shared" si="238"/>
        <v>7.9385311846511541E-3</v>
      </c>
      <c r="W1065" s="22">
        <f t="shared" si="239"/>
        <v>6.6279133468137852E-2</v>
      </c>
      <c r="Z1065" s="37"/>
      <c r="AA1065" s="37"/>
    </row>
    <row r="1066" spans="1:27">
      <c r="A1066" s="61">
        <f t="shared" si="240"/>
        <v>21609</v>
      </c>
      <c r="B1066" s="13">
        <v>1959.02</v>
      </c>
      <c r="C1066" s="14">
        <v>54.77</v>
      </c>
      <c r="D1066" s="15">
        <v>1.7633300000000001</v>
      </c>
      <c r="E1066" s="14">
        <v>3.03667</v>
      </c>
      <c r="F1066" s="14">
        <v>28.9</v>
      </c>
      <c r="G1066" s="15">
        <f t="shared" si="248"/>
        <v>1959.12499999992</v>
      </c>
      <c r="H1066" s="16">
        <v>3.96</v>
      </c>
      <c r="I1066" s="15">
        <f t="shared" si="241"/>
        <v>595.56120986159203</v>
      </c>
      <c r="J1066" s="15">
        <f t="shared" si="242"/>
        <v>19.174200258996549</v>
      </c>
      <c r="K1066" s="17">
        <f t="shared" si="246"/>
        <v>62154.211605646313</v>
      </c>
      <c r="L1066" s="15">
        <f t="shared" si="243"/>
        <v>33.020318772145338</v>
      </c>
      <c r="M1066" s="17">
        <f t="shared" si="244"/>
        <v>3446.0805140865064</v>
      </c>
      <c r="N1066" s="36">
        <f t="shared" si="234"/>
        <v>17.759169263611426</v>
      </c>
      <c r="O1066" s="18"/>
      <c r="P1066" s="19">
        <f t="shared" si="235"/>
        <v>21.84168233117877</v>
      </c>
      <c r="Q1066" s="19"/>
      <c r="R1066" s="38">
        <f t="shared" si="236"/>
        <v>3.6314250209677823E-2</v>
      </c>
      <c r="S1066" s="16">
        <f t="shared" si="245"/>
        <v>1.0008463720204186</v>
      </c>
      <c r="T1066" s="16">
        <f t="shared" si="247"/>
        <v>10.629850640144006</v>
      </c>
      <c r="U1066" s="22">
        <f t="shared" si="237"/>
        <v>7.4355617986946676E-2</v>
      </c>
      <c r="V1066" s="22">
        <f t="shared" si="238"/>
        <v>5.5859953236327975E-3</v>
      </c>
      <c r="W1066" s="22">
        <f t="shared" si="239"/>
        <v>6.8769622663313879E-2</v>
      </c>
      <c r="Z1066" s="37"/>
      <c r="AA1066" s="37"/>
    </row>
    <row r="1067" spans="1:27">
      <c r="A1067" s="61">
        <f t="shared" si="240"/>
        <v>21640</v>
      </c>
      <c r="B1067" s="13">
        <v>1959.03</v>
      </c>
      <c r="C1067" s="14">
        <v>56.16</v>
      </c>
      <c r="D1067" s="15">
        <v>1.77</v>
      </c>
      <c r="E1067" s="14">
        <v>3.11</v>
      </c>
      <c r="F1067" s="14">
        <v>28.9</v>
      </c>
      <c r="G1067" s="15">
        <f t="shared" si="248"/>
        <v>1959.2083333332532</v>
      </c>
      <c r="H1067" s="16">
        <v>3.99</v>
      </c>
      <c r="I1067" s="15">
        <f t="shared" si="241"/>
        <v>610.6758726643601</v>
      </c>
      <c r="J1067" s="15">
        <f t="shared" si="242"/>
        <v>19.246728892733572</v>
      </c>
      <c r="K1067" s="17">
        <f t="shared" si="246"/>
        <v>63899.000730051652</v>
      </c>
      <c r="L1067" s="15">
        <f t="shared" si="243"/>
        <v>33.817698788927352</v>
      </c>
      <c r="M1067" s="17">
        <f t="shared" si="244"/>
        <v>3538.5664578073479</v>
      </c>
      <c r="N1067" s="36">
        <f t="shared" si="234"/>
        <v>18.200871845485644</v>
      </c>
      <c r="O1067" s="18"/>
      <c r="P1067" s="19">
        <f t="shared" si="235"/>
        <v>22.355431528386681</v>
      </c>
      <c r="Q1067" s="19"/>
      <c r="R1067" s="38">
        <f t="shared" si="236"/>
        <v>3.4647733018719234E-2</v>
      </c>
      <c r="S1067" s="16">
        <f t="shared" si="245"/>
        <v>0.99275673824349686</v>
      </c>
      <c r="T1067" s="16">
        <f t="shared" si="247"/>
        <v>10.638847448307056</v>
      </c>
      <c r="U1067" s="22">
        <f t="shared" si="237"/>
        <v>6.8426001852675666E-2</v>
      </c>
      <c r="V1067" s="22">
        <f t="shared" si="238"/>
        <v>4.3665738240288299E-3</v>
      </c>
      <c r="W1067" s="22">
        <f t="shared" si="239"/>
        <v>6.4059428028646836E-2</v>
      </c>
      <c r="Z1067" s="37"/>
      <c r="AA1067" s="37"/>
    </row>
    <row r="1068" spans="1:27">
      <c r="A1068" s="61">
        <f t="shared" si="240"/>
        <v>21670</v>
      </c>
      <c r="B1068" s="13">
        <v>1959.04</v>
      </c>
      <c r="C1068" s="14">
        <v>57.1</v>
      </c>
      <c r="D1068" s="15">
        <v>1.77667</v>
      </c>
      <c r="E1068" s="14">
        <v>3.2066699999999999</v>
      </c>
      <c r="F1068" s="14">
        <v>29</v>
      </c>
      <c r="G1068" s="15">
        <f t="shared" si="248"/>
        <v>1959.2916666665865</v>
      </c>
      <c r="H1068" s="16">
        <v>4.12</v>
      </c>
      <c r="I1068" s="15">
        <f t="shared" si="241"/>
        <v>618.7562741379312</v>
      </c>
      <c r="J1068" s="15">
        <f t="shared" si="242"/>
        <v>19.252639397068975</v>
      </c>
      <c r="K1068" s="17">
        <f t="shared" si="246"/>
        <v>64912.383293428305</v>
      </c>
      <c r="L1068" s="15">
        <f t="shared" si="243"/>
        <v>34.748637155689664</v>
      </c>
      <c r="M1068" s="17">
        <f t="shared" si="244"/>
        <v>3645.4044156836735</v>
      </c>
      <c r="N1068" s="36">
        <f t="shared" si="234"/>
        <v>18.430753048783423</v>
      </c>
      <c r="O1068" s="18"/>
      <c r="P1068" s="19">
        <f t="shared" si="235"/>
        <v>22.606141738483991</v>
      </c>
      <c r="Q1068" s="19"/>
      <c r="R1068" s="38">
        <f t="shared" si="236"/>
        <v>3.2587143118029183E-2</v>
      </c>
      <c r="S1068" s="16">
        <f t="shared" si="245"/>
        <v>0.98812298241161645</v>
      </c>
      <c r="T1068" s="16">
        <f t="shared" si="247"/>
        <v>10.525367534584387</v>
      </c>
      <c r="U1068" s="22">
        <f t="shared" si="237"/>
        <v>6.8558111969219793E-2</v>
      </c>
      <c r="V1068" s="22">
        <f t="shared" si="238"/>
        <v>6.3737162470174358E-3</v>
      </c>
      <c r="W1068" s="22">
        <f t="shared" si="239"/>
        <v>6.2184395722202357E-2</v>
      </c>
      <c r="Z1068" s="37"/>
      <c r="AA1068" s="37"/>
    </row>
    <row r="1069" spans="1:27">
      <c r="A1069" s="61">
        <f t="shared" si="240"/>
        <v>21701</v>
      </c>
      <c r="B1069" s="13">
        <v>1959.05</v>
      </c>
      <c r="C1069" s="14">
        <v>57.96</v>
      </c>
      <c r="D1069" s="15">
        <v>1.7833300000000001</v>
      </c>
      <c r="E1069" s="14">
        <v>3.3033299999999999</v>
      </c>
      <c r="F1069" s="14">
        <v>29</v>
      </c>
      <c r="G1069" s="15">
        <f t="shared" si="248"/>
        <v>1959.3749999999197</v>
      </c>
      <c r="H1069" s="16">
        <v>4.3099999999999996</v>
      </c>
      <c r="I1069" s="15">
        <f t="shared" si="241"/>
        <v>628.07554551724161</v>
      </c>
      <c r="J1069" s="15">
        <f t="shared" si="242"/>
        <v>19.324809568448284</v>
      </c>
      <c r="K1069" s="17">
        <f t="shared" si="246"/>
        <v>66058.991577267865</v>
      </c>
      <c r="L1069" s="15">
        <f t="shared" si="243"/>
        <v>35.796079913275875</v>
      </c>
      <c r="M1069" s="17">
        <f t="shared" si="244"/>
        <v>3764.9180235841318</v>
      </c>
      <c r="N1069" s="36">
        <f t="shared" si="234"/>
        <v>18.692721439594187</v>
      </c>
      <c r="O1069" s="18"/>
      <c r="P1069" s="19">
        <f t="shared" si="235"/>
        <v>22.894229168466918</v>
      </c>
      <c r="Q1069" s="19"/>
      <c r="R1069" s="38">
        <f t="shared" si="236"/>
        <v>3.0354324726054621E-2</v>
      </c>
      <c r="S1069" s="16">
        <f t="shared" si="245"/>
        <v>1.0011775987524087</v>
      </c>
      <c r="T1069" s="16">
        <f t="shared" si="247"/>
        <v>10.400357559251926</v>
      </c>
      <c r="U1069" s="22">
        <f t="shared" si="237"/>
        <v>7.008498944943975E-2</v>
      </c>
      <c r="V1069" s="22">
        <f t="shared" si="238"/>
        <v>6.7048696109144323E-3</v>
      </c>
      <c r="W1069" s="22">
        <f t="shared" si="239"/>
        <v>6.3380119838525317E-2</v>
      </c>
      <c r="Z1069" s="37"/>
      <c r="AA1069" s="37"/>
    </row>
    <row r="1070" spans="1:27">
      <c r="A1070" s="61">
        <f t="shared" si="240"/>
        <v>21731</v>
      </c>
      <c r="B1070" s="13">
        <v>1959.06</v>
      </c>
      <c r="C1070" s="14">
        <v>57.46</v>
      </c>
      <c r="D1070" s="15">
        <v>1.79</v>
      </c>
      <c r="E1070" s="14">
        <v>3.4</v>
      </c>
      <c r="F1070" s="14">
        <v>29.1</v>
      </c>
      <c r="G1070" s="15">
        <f t="shared" si="248"/>
        <v>1959.458333333253</v>
      </c>
      <c r="H1070" s="16">
        <v>4.34</v>
      </c>
      <c r="I1070" s="15">
        <f t="shared" si="241"/>
        <v>620.51764845360844</v>
      </c>
      <c r="J1070" s="15">
        <f t="shared" si="242"/>
        <v>19.330431443298973</v>
      </c>
      <c r="K1070" s="17">
        <f t="shared" si="246"/>
        <v>65433.502079047204</v>
      </c>
      <c r="L1070" s="15">
        <f t="shared" si="243"/>
        <v>36.71702061855671</v>
      </c>
      <c r="M1070" s="17">
        <f t="shared" si="244"/>
        <v>3871.8048567483547</v>
      </c>
      <c r="N1070" s="36">
        <f t="shared" si="234"/>
        <v>18.448591397066487</v>
      </c>
      <c r="O1070" s="18"/>
      <c r="P1070" s="19">
        <f t="shared" si="235"/>
        <v>22.562214820417115</v>
      </c>
      <c r="Q1070" s="19"/>
      <c r="R1070" s="38">
        <f t="shared" si="236"/>
        <v>3.0685698424929679E-2</v>
      </c>
      <c r="S1070" s="16">
        <f t="shared" si="245"/>
        <v>0.99880191558246589</v>
      </c>
      <c r="T1070" s="16">
        <f t="shared" si="247"/>
        <v>10.376822859546767</v>
      </c>
      <c r="U1070" s="22">
        <f t="shared" si="237"/>
        <v>6.507284832661786E-2</v>
      </c>
      <c r="V1070" s="22">
        <f t="shared" si="238"/>
        <v>5.0739736032758831E-3</v>
      </c>
      <c r="W1070" s="22">
        <f t="shared" si="239"/>
        <v>5.9998874723341977E-2</v>
      </c>
      <c r="Z1070" s="37"/>
      <c r="AA1070" s="37"/>
    </row>
    <row r="1071" spans="1:27">
      <c r="A1071" s="61">
        <f t="shared" si="240"/>
        <v>21762</v>
      </c>
      <c r="B1071" s="13">
        <v>1959.07</v>
      </c>
      <c r="C1071" s="14">
        <v>59.74</v>
      </c>
      <c r="D1071" s="15">
        <v>1.79667</v>
      </c>
      <c r="E1071" s="14">
        <v>3.41</v>
      </c>
      <c r="F1071" s="14">
        <v>29.2</v>
      </c>
      <c r="G1071" s="15">
        <f t="shared" si="248"/>
        <v>1959.5416666665863</v>
      </c>
      <c r="H1071" s="16">
        <v>4.4000000000000004</v>
      </c>
      <c r="I1071" s="15">
        <f t="shared" si="241"/>
        <v>642.93026815068515</v>
      </c>
      <c r="J1071" s="15">
        <f t="shared" si="242"/>
        <v>19.336014812157543</v>
      </c>
      <c r="K1071" s="17">
        <f t="shared" si="246"/>
        <v>67966.824806043587</v>
      </c>
      <c r="L1071" s="15">
        <f t="shared" si="243"/>
        <v>36.698898801369879</v>
      </c>
      <c r="M1071" s="17">
        <f t="shared" si="244"/>
        <v>3879.5927785170516</v>
      </c>
      <c r="N1071" s="36">
        <f t="shared" si="234"/>
        <v>19.090533975796518</v>
      </c>
      <c r="O1071" s="18"/>
      <c r="P1071" s="19">
        <f t="shared" si="235"/>
        <v>23.31074290797514</v>
      </c>
      <c r="Q1071" s="19"/>
      <c r="R1071" s="38">
        <f t="shared" si="236"/>
        <v>2.9470635773643332E-2</v>
      </c>
      <c r="S1071" s="16">
        <f t="shared" si="245"/>
        <v>1.0012626276101042</v>
      </c>
      <c r="T1071" s="16">
        <f t="shared" si="247"/>
        <v>10.32889606159107</v>
      </c>
      <c r="U1071" s="22">
        <f t="shared" si="237"/>
        <v>5.5911077489658956E-2</v>
      </c>
      <c r="V1071" s="22">
        <f t="shared" si="238"/>
        <v>4.4513692227852175E-3</v>
      </c>
      <c r="W1071" s="22">
        <f t="shared" si="239"/>
        <v>5.1459708266873738E-2</v>
      </c>
      <c r="Z1071" s="37"/>
      <c r="AA1071" s="37"/>
    </row>
    <row r="1072" spans="1:27">
      <c r="A1072" s="61">
        <f t="shared" si="240"/>
        <v>21793</v>
      </c>
      <c r="B1072" s="13">
        <v>1959.08</v>
      </c>
      <c r="C1072" s="14">
        <v>59.4</v>
      </c>
      <c r="D1072" s="15">
        <v>1.8033300000000001</v>
      </c>
      <c r="E1072" s="14">
        <v>3.42</v>
      </c>
      <c r="F1072" s="14">
        <v>29.2</v>
      </c>
      <c r="G1072" s="15">
        <f t="shared" si="248"/>
        <v>1959.6249999999195</v>
      </c>
      <c r="H1072" s="16">
        <v>4.43</v>
      </c>
      <c r="I1072" s="15">
        <f t="shared" si="241"/>
        <v>639.27114041095922</v>
      </c>
      <c r="J1072" s="15">
        <f t="shared" si="242"/>
        <v>19.407690667294528</v>
      </c>
      <c r="K1072" s="17">
        <f t="shared" si="246"/>
        <v>67750.975527180781</v>
      </c>
      <c r="L1072" s="15">
        <f t="shared" si="243"/>
        <v>36.806520205479465</v>
      </c>
      <c r="M1072" s="17">
        <f t="shared" si="244"/>
        <v>3900.8137424740448</v>
      </c>
      <c r="N1072" s="36">
        <f t="shared" si="234"/>
        <v>18.958803640750222</v>
      </c>
      <c r="O1072" s="18"/>
      <c r="P1072" s="19">
        <f t="shared" si="235"/>
        <v>23.114626571364802</v>
      </c>
      <c r="Q1072" s="19"/>
      <c r="R1072" s="38">
        <f t="shared" si="236"/>
        <v>2.9104756200802391E-2</v>
      </c>
      <c r="S1072" s="16">
        <f t="shared" si="245"/>
        <v>0.98388762999034785</v>
      </c>
      <c r="T1072" s="16">
        <f t="shared" si="247"/>
        <v>10.341937610940331</v>
      </c>
      <c r="U1072" s="22">
        <f t="shared" si="237"/>
        <v>5.5375496521499867E-2</v>
      </c>
      <c r="V1072" s="22">
        <f t="shared" si="238"/>
        <v>4.5576778834710563E-3</v>
      </c>
      <c r="W1072" s="22">
        <f t="shared" si="239"/>
        <v>5.0817818638028811E-2</v>
      </c>
      <c r="Z1072" s="37"/>
      <c r="AA1072" s="37"/>
    </row>
    <row r="1073" spans="1:27">
      <c r="A1073" s="61">
        <f t="shared" si="240"/>
        <v>21823</v>
      </c>
      <c r="B1073" s="13">
        <v>1959.09</v>
      </c>
      <c r="C1073" s="14">
        <v>57.05</v>
      </c>
      <c r="D1073" s="15">
        <v>1.81</v>
      </c>
      <c r="E1073" s="14">
        <v>3.43</v>
      </c>
      <c r="F1073" s="14">
        <v>29.3</v>
      </c>
      <c r="G1073" s="15">
        <f t="shared" si="248"/>
        <v>1959.7083333332528</v>
      </c>
      <c r="H1073" s="16">
        <v>4.68</v>
      </c>
      <c r="I1073" s="15">
        <f t="shared" si="241"/>
        <v>611.88461518771339</v>
      </c>
      <c r="J1073" s="15">
        <f t="shared" si="242"/>
        <v>19.412991296928336</v>
      </c>
      <c r="K1073" s="17">
        <f t="shared" si="246"/>
        <v>65019.959533669775</v>
      </c>
      <c r="L1073" s="15">
        <f t="shared" si="243"/>
        <v>36.788154778157015</v>
      </c>
      <c r="M1073" s="17">
        <f t="shared" si="244"/>
        <v>3909.1754811654237</v>
      </c>
      <c r="N1073" s="36">
        <f t="shared" si="234"/>
        <v>18.123290556758629</v>
      </c>
      <c r="O1073" s="18"/>
      <c r="P1073" s="19">
        <f t="shared" si="235"/>
        <v>22.065621822784536</v>
      </c>
      <c r="Q1073" s="19"/>
      <c r="R1073" s="38">
        <f t="shared" si="236"/>
        <v>2.8957426532419776E-2</v>
      </c>
      <c r="S1073" s="16">
        <f t="shared" si="245"/>
        <v>1.0158648196265918</v>
      </c>
      <c r="T1073" s="16">
        <f t="shared" si="247"/>
        <v>10.140576483879002</v>
      </c>
      <c r="U1073" s="22">
        <f t="shared" si="237"/>
        <v>6.0105380962148569E-2</v>
      </c>
      <c r="V1073" s="22">
        <f t="shared" si="238"/>
        <v>3.4376210664397444E-3</v>
      </c>
      <c r="W1073" s="22">
        <f t="shared" si="239"/>
        <v>5.6667759895708825E-2</v>
      </c>
      <c r="Z1073" s="37"/>
      <c r="AA1073" s="37"/>
    </row>
    <row r="1074" spans="1:27">
      <c r="A1074" s="61">
        <f t="shared" si="240"/>
        <v>21550</v>
      </c>
      <c r="B1074" s="13">
        <v>1959.1</v>
      </c>
      <c r="C1074" s="14">
        <v>57</v>
      </c>
      <c r="D1074" s="15">
        <v>1.81667</v>
      </c>
      <c r="E1074" s="14">
        <v>3.4166699999999999</v>
      </c>
      <c r="F1074" s="14">
        <v>29.4</v>
      </c>
      <c r="G1074" s="15">
        <f t="shared" si="248"/>
        <v>1959.791666666586</v>
      </c>
      <c r="H1074" s="16">
        <v>4.53</v>
      </c>
      <c r="I1074" s="15">
        <f t="shared" si="241"/>
        <v>609.26892857142889</v>
      </c>
      <c r="J1074" s="15">
        <f t="shared" si="242"/>
        <v>19.418255867857152</v>
      </c>
      <c r="K1074" s="17">
        <f t="shared" si="246"/>
        <v>64913.963535777577</v>
      </c>
      <c r="L1074" s="15">
        <f t="shared" si="243"/>
        <v>36.520541582142869</v>
      </c>
      <c r="M1074" s="17">
        <f t="shared" si="244"/>
        <v>3891.0454700664059</v>
      </c>
      <c r="N1074" s="36">
        <f t="shared" si="234"/>
        <v>18.021962441515438</v>
      </c>
      <c r="O1074" s="18"/>
      <c r="P1074" s="19">
        <f t="shared" si="235"/>
        <v>21.913293512657308</v>
      </c>
      <c r="Q1074" s="19"/>
      <c r="R1074" s="38">
        <f t="shared" si="236"/>
        <v>3.1973736478613686E-2</v>
      </c>
      <c r="S1074" s="16">
        <f t="shared" si="245"/>
        <v>1.0037750000000001</v>
      </c>
      <c r="T1074" s="16">
        <f t="shared" si="247"/>
        <v>10.266415938458104</v>
      </c>
      <c r="U1074" s="22">
        <f t="shared" si="237"/>
        <v>6.1127011426896471E-2</v>
      </c>
      <c r="V1074" s="22">
        <f t="shared" si="238"/>
        <v>2.6821007016599729E-3</v>
      </c>
      <c r="W1074" s="22">
        <f t="shared" si="239"/>
        <v>5.8444910725236499E-2</v>
      </c>
      <c r="Z1074" s="37"/>
      <c r="AA1074" s="37"/>
    </row>
    <row r="1075" spans="1:27">
      <c r="A1075" s="61">
        <f t="shared" si="240"/>
        <v>21884</v>
      </c>
      <c r="B1075" s="13">
        <v>1959.11</v>
      </c>
      <c r="C1075" s="14">
        <v>57.23</v>
      </c>
      <c r="D1075" s="15">
        <v>1.8233299999999999</v>
      </c>
      <c r="E1075" s="14">
        <v>3.40333</v>
      </c>
      <c r="F1075" s="14">
        <v>29.4</v>
      </c>
      <c r="G1075" s="15">
        <f t="shared" si="248"/>
        <v>1959.8749999999193</v>
      </c>
      <c r="H1075" s="16">
        <v>4.53</v>
      </c>
      <c r="I1075" s="15">
        <f t="shared" si="241"/>
        <v>611.72738214285732</v>
      </c>
      <c r="J1075" s="15">
        <f t="shared" si="242"/>
        <v>19.489444132142864</v>
      </c>
      <c r="K1075" s="17">
        <f t="shared" si="246"/>
        <v>65348.937390298663</v>
      </c>
      <c r="L1075" s="15">
        <f t="shared" si="243"/>
        <v>36.377951275000015</v>
      </c>
      <c r="M1075" s="17">
        <f t="shared" si="244"/>
        <v>3886.1436150362601</v>
      </c>
      <c r="N1075" s="36">
        <f t="shared" si="234"/>
        <v>18.07178913057022</v>
      </c>
      <c r="O1075" s="18"/>
      <c r="P1075" s="19">
        <f t="shared" si="235"/>
        <v>21.945863395901206</v>
      </c>
      <c r="Q1075" s="19"/>
      <c r="R1075" s="38">
        <f t="shared" si="236"/>
        <v>3.139061226480766E-2</v>
      </c>
      <c r="S1075" s="16">
        <f t="shared" si="245"/>
        <v>0.99110624580365825</v>
      </c>
      <c r="T1075" s="16">
        <f t="shared" si="247"/>
        <v>10.305171658625785</v>
      </c>
      <c r="U1075" s="22">
        <f t="shared" si="237"/>
        <v>6.0904418264419169E-2</v>
      </c>
      <c r="V1075" s="22">
        <f t="shared" si="238"/>
        <v>2.0766310364799256E-3</v>
      </c>
      <c r="W1075" s="22">
        <f t="shared" si="239"/>
        <v>5.8827787227939243E-2</v>
      </c>
      <c r="Z1075" s="37"/>
      <c r="AA1075" s="37"/>
    </row>
    <row r="1076" spans="1:27">
      <c r="A1076" s="61">
        <f t="shared" si="240"/>
        <v>21915</v>
      </c>
      <c r="B1076" s="13">
        <v>1959.12</v>
      </c>
      <c r="C1076" s="14">
        <v>59.06</v>
      </c>
      <c r="D1076" s="15">
        <v>1.83</v>
      </c>
      <c r="E1076" s="14">
        <v>3.39</v>
      </c>
      <c r="F1076" s="14">
        <v>29.4</v>
      </c>
      <c r="G1076" s="15">
        <f t="shared" si="248"/>
        <v>1959.9583333332525</v>
      </c>
      <c r="H1076" s="16">
        <v>4.6900000000000004</v>
      </c>
      <c r="I1076" s="15">
        <f t="shared" si="241"/>
        <v>631.2881214285718</v>
      </c>
      <c r="J1076" s="15">
        <f t="shared" si="242"/>
        <v>19.560739285714295</v>
      </c>
      <c r="K1076" s="17">
        <f t="shared" si="246"/>
        <v>67612.68487197379</v>
      </c>
      <c r="L1076" s="15">
        <f t="shared" si="243"/>
        <v>36.235467857142872</v>
      </c>
      <c r="M1076" s="17">
        <f t="shared" si="244"/>
        <v>3880.9177398576212</v>
      </c>
      <c r="N1076" s="36">
        <f t="shared" si="234"/>
        <v>18.624728977900116</v>
      </c>
      <c r="O1076" s="18"/>
      <c r="P1076" s="19">
        <f t="shared" si="235"/>
        <v>22.588315691509777</v>
      </c>
      <c r="Q1076" s="19"/>
      <c r="R1076" s="38">
        <f t="shared" si="236"/>
        <v>2.9010076868157694E-2</v>
      </c>
      <c r="S1076" s="16">
        <f t="shared" si="245"/>
        <v>1.0015362166752055</v>
      </c>
      <c r="T1076" s="16">
        <f t="shared" si="247"/>
        <v>10.21351999494286</v>
      </c>
      <c r="U1076" s="22">
        <f t="shared" si="237"/>
        <v>5.1298900077659804E-2</v>
      </c>
      <c r="V1076" s="22">
        <f t="shared" si="238"/>
        <v>-5.5015396284074924E-4</v>
      </c>
      <c r="W1076" s="22">
        <f t="shared" si="239"/>
        <v>5.1849054040500553E-2</v>
      </c>
      <c r="Z1076" s="37"/>
      <c r="AA1076" s="37"/>
    </row>
    <row r="1077" spans="1:27">
      <c r="A1077" s="61">
        <f t="shared" si="240"/>
        <v>21946</v>
      </c>
      <c r="B1077" s="13">
        <v>1960.01</v>
      </c>
      <c r="C1077" s="14">
        <v>58.03</v>
      </c>
      <c r="D1077" s="15">
        <v>1.8666700000000001</v>
      </c>
      <c r="E1077" s="14">
        <v>3.39</v>
      </c>
      <c r="F1077" s="14">
        <v>29.3</v>
      </c>
      <c r="G1077" s="15">
        <f t="shared" si="248"/>
        <v>1960.0416666665858</v>
      </c>
      <c r="H1077" s="16">
        <v>4.72</v>
      </c>
      <c r="I1077" s="15">
        <f t="shared" si="241"/>
        <v>622.3955165529012</v>
      </c>
      <c r="J1077" s="15">
        <f t="shared" si="242"/>
        <v>20.020800256484652</v>
      </c>
      <c r="K1077" s="17">
        <f t="shared" si="246"/>
        <v>66838.952768225616</v>
      </c>
      <c r="L1077" s="15">
        <f t="shared" si="243"/>
        <v>36.359138395904452</v>
      </c>
      <c r="M1077" s="17">
        <f t="shared" si="244"/>
        <v>3904.6019280421315</v>
      </c>
      <c r="N1077" s="36">
        <f t="shared" si="234"/>
        <v>18.33828499437557</v>
      </c>
      <c r="O1077" s="18"/>
      <c r="P1077" s="19">
        <f t="shared" si="235"/>
        <v>22.215441275545857</v>
      </c>
      <c r="Q1077" s="19"/>
      <c r="R1077" s="38">
        <f t="shared" si="236"/>
        <v>2.9634527949423992E-2</v>
      </c>
      <c r="S1077" s="16">
        <f t="shared" si="245"/>
        <v>1.0223132881790824</v>
      </c>
      <c r="T1077" s="16">
        <f t="shared" si="247"/>
        <v>10.26412215478997</v>
      </c>
      <c r="U1077" s="22">
        <f t="shared" si="237"/>
        <v>5.1609699366200523E-2</v>
      </c>
      <c r="V1077" s="22">
        <f t="shared" si="238"/>
        <v>-1.6361931398505281E-3</v>
      </c>
      <c r="W1077" s="22">
        <f t="shared" si="239"/>
        <v>5.3245892506051051E-2</v>
      </c>
      <c r="Z1077" s="37"/>
      <c r="AA1077" s="37"/>
    </row>
    <row r="1078" spans="1:27">
      <c r="A1078" s="61">
        <f t="shared" si="240"/>
        <v>21975</v>
      </c>
      <c r="B1078" s="13">
        <v>1960.02</v>
      </c>
      <c r="C1078" s="14">
        <v>55.78</v>
      </c>
      <c r="D1078" s="15">
        <v>1.90333</v>
      </c>
      <c r="E1078" s="14">
        <v>3.39</v>
      </c>
      <c r="F1078" s="14">
        <v>29.4</v>
      </c>
      <c r="G1078" s="15">
        <f t="shared" si="248"/>
        <v>1960.1249999999191</v>
      </c>
      <c r="H1078" s="16">
        <v>4.49</v>
      </c>
      <c r="I1078" s="15">
        <f t="shared" si="241"/>
        <v>596.22843571428609</v>
      </c>
      <c r="J1078" s="15">
        <f t="shared" si="242"/>
        <v>20.344558417857151</v>
      </c>
      <c r="K1078" s="17">
        <f t="shared" si="246"/>
        <v>64210.940801844881</v>
      </c>
      <c r="L1078" s="15">
        <f t="shared" si="243"/>
        <v>36.235467857142872</v>
      </c>
      <c r="M1078" s="17">
        <f t="shared" si="244"/>
        <v>3902.3859684161725</v>
      </c>
      <c r="N1078" s="36">
        <f t="shared" si="234"/>
        <v>17.54527510894599</v>
      </c>
      <c r="O1078" s="18"/>
      <c r="P1078" s="19">
        <f t="shared" si="235"/>
        <v>21.233856769802042</v>
      </c>
      <c r="Q1078" s="19"/>
      <c r="R1078" s="38">
        <f t="shared" si="236"/>
        <v>3.4747577618196288E-2</v>
      </c>
      <c r="S1078" s="16">
        <f t="shared" si="245"/>
        <v>1.023134908202376</v>
      </c>
      <c r="T1078" s="16">
        <f t="shared" si="247"/>
        <v>10.457457489143488</v>
      </c>
      <c r="U1078" s="22">
        <f t="shared" si="237"/>
        <v>5.1857461039326758E-2</v>
      </c>
      <c r="V1078" s="22">
        <f t="shared" si="238"/>
        <v>4.0165797472035969E-4</v>
      </c>
      <c r="W1078" s="22">
        <f t="shared" si="239"/>
        <v>5.1455803064606398E-2</v>
      </c>
      <c r="Z1078" s="37"/>
      <c r="AA1078" s="37"/>
    </row>
    <row r="1079" spans="1:27">
      <c r="A1079" s="61">
        <f t="shared" si="240"/>
        <v>22006</v>
      </c>
      <c r="B1079" s="13">
        <v>1960.03</v>
      </c>
      <c r="C1079" s="14">
        <v>55.02</v>
      </c>
      <c r="D1079" s="15">
        <v>1.94</v>
      </c>
      <c r="E1079" s="14">
        <v>3.39</v>
      </c>
      <c r="F1079" s="14">
        <v>29.4</v>
      </c>
      <c r="G1079" s="15">
        <f t="shared" si="248"/>
        <v>1960.2083333332523</v>
      </c>
      <c r="H1079" s="16">
        <v>4.25</v>
      </c>
      <c r="I1079" s="15">
        <f t="shared" si="241"/>
        <v>588.10485000000028</v>
      </c>
      <c r="J1079" s="15">
        <f t="shared" si="242"/>
        <v>20.736521428571436</v>
      </c>
      <c r="K1079" s="17">
        <f t="shared" si="246"/>
        <v>63522.171596996588</v>
      </c>
      <c r="L1079" s="15">
        <f t="shared" si="243"/>
        <v>36.235467857142872</v>
      </c>
      <c r="M1079" s="17">
        <f t="shared" si="244"/>
        <v>3913.852448451807</v>
      </c>
      <c r="N1079" s="36">
        <f t="shared" si="234"/>
        <v>17.28602072052216</v>
      </c>
      <c r="O1079" s="18"/>
      <c r="P1079" s="19">
        <f t="shared" si="235"/>
        <v>20.901862083864049</v>
      </c>
      <c r="Q1079" s="19"/>
      <c r="R1079" s="38">
        <f t="shared" si="236"/>
        <v>3.7568234521250798E-2</v>
      </c>
      <c r="S1079" s="16">
        <f t="shared" si="245"/>
        <v>1.0011208804158602</v>
      </c>
      <c r="T1079" s="16">
        <f t="shared" si="247"/>
        <v>10.699389808185071</v>
      </c>
      <c r="U1079" s="22">
        <f t="shared" si="237"/>
        <v>5.4539031724874176E-2</v>
      </c>
      <c r="V1079" s="22">
        <f t="shared" si="238"/>
        <v>-6.138646284771232E-4</v>
      </c>
      <c r="W1079" s="22">
        <f t="shared" si="239"/>
        <v>5.5152896353351299E-2</v>
      </c>
      <c r="Z1079" s="37"/>
      <c r="AA1079" s="37"/>
    </row>
    <row r="1080" spans="1:27">
      <c r="A1080" s="61">
        <f t="shared" si="240"/>
        <v>22036</v>
      </c>
      <c r="B1080" s="13">
        <v>1960.04</v>
      </c>
      <c r="C1080" s="14">
        <v>55.73</v>
      </c>
      <c r="D1080" s="15">
        <v>1.94333</v>
      </c>
      <c r="E1080" s="14">
        <v>3.34667</v>
      </c>
      <c r="F1080" s="14">
        <v>29.5</v>
      </c>
      <c r="G1080" s="15">
        <f t="shared" si="248"/>
        <v>1960.2916666665856</v>
      </c>
      <c r="H1080" s="16">
        <v>4.28</v>
      </c>
      <c r="I1080" s="15">
        <f t="shared" si="241"/>
        <v>593.67468762711883</v>
      </c>
      <c r="J1080" s="15">
        <f t="shared" si="242"/>
        <v>20.701701609661026</v>
      </c>
      <c r="K1080" s="17">
        <f t="shared" si="246"/>
        <v>64310.114316763516</v>
      </c>
      <c r="L1080" s="15">
        <f t="shared" si="243"/>
        <v>35.651054492033914</v>
      </c>
      <c r="M1080" s="17">
        <f t="shared" si="244"/>
        <v>3861.9187202670551</v>
      </c>
      <c r="N1080" s="36">
        <f t="shared" si="234"/>
        <v>17.429766947597209</v>
      </c>
      <c r="O1080" s="18"/>
      <c r="P1080" s="19">
        <f t="shared" si="235"/>
        <v>21.057013645324009</v>
      </c>
      <c r="Q1080" s="19"/>
      <c r="R1080" s="38">
        <f t="shared" si="236"/>
        <v>3.7138296214863288E-2</v>
      </c>
      <c r="S1080" s="16">
        <f t="shared" si="245"/>
        <v>0.9979364483224713</v>
      </c>
      <c r="T1080" s="16">
        <f t="shared" si="247"/>
        <v>10.675072773344814</v>
      </c>
      <c r="U1080" s="22">
        <f t="shared" si="237"/>
        <v>4.948843473227571E-2</v>
      </c>
      <c r="V1080" s="22">
        <f t="shared" si="238"/>
        <v>-2.834123274965461E-3</v>
      </c>
      <c r="W1080" s="22">
        <f t="shared" si="239"/>
        <v>5.2322558007241171E-2</v>
      </c>
      <c r="Z1080" s="37"/>
      <c r="AA1080" s="37"/>
    </row>
    <row r="1081" spans="1:27">
      <c r="A1081" s="61">
        <f t="shared" si="240"/>
        <v>22067</v>
      </c>
      <c r="B1081" s="13">
        <v>1960.05</v>
      </c>
      <c r="C1081" s="14">
        <v>55.22</v>
      </c>
      <c r="D1081" s="15">
        <v>1.9466699999999999</v>
      </c>
      <c r="E1081" s="14">
        <v>3.3033299999999999</v>
      </c>
      <c r="F1081" s="14">
        <v>29.5</v>
      </c>
      <c r="G1081" s="15">
        <f t="shared" si="248"/>
        <v>1960.3749999999188</v>
      </c>
      <c r="H1081" s="16">
        <v>4.3499999999999996</v>
      </c>
      <c r="I1081" s="15">
        <f t="shared" si="241"/>
        <v>588.24181322033928</v>
      </c>
      <c r="J1081" s="15">
        <f t="shared" si="242"/>
        <v>20.737281610677972</v>
      </c>
      <c r="K1081" s="17">
        <f t="shared" si="246"/>
        <v>63908.793470149525</v>
      </c>
      <c r="L1081" s="15">
        <f t="shared" si="243"/>
        <v>35.189366694406793</v>
      </c>
      <c r="M1081" s="17">
        <f t="shared" si="244"/>
        <v>3823.104576851666</v>
      </c>
      <c r="N1081" s="36">
        <f t="shared" si="234"/>
        <v>17.256170578727925</v>
      </c>
      <c r="O1081" s="18"/>
      <c r="P1081" s="19">
        <f t="shared" si="235"/>
        <v>20.829617960486171</v>
      </c>
      <c r="Q1081" s="19"/>
      <c r="R1081" s="38">
        <f t="shared" si="236"/>
        <v>3.6583183856928624E-2</v>
      </c>
      <c r="S1081" s="16">
        <f t="shared" si="245"/>
        <v>1.019861215150373</v>
      </c>
      <c r="T1081" s="16">
        <f t="shared" si="247"/>
        <v>10.653044209015638</v>
      </c>
      <c r="U1081" s="22">
        <f t="shared" si="237"/>
        <v>3.7477773018283145E-2</v>
      </c>
      <c r="V1081" s="22">
        <f t="shared" si="238"/>
        <v>-5.8681926042273291E-3</v>
      </c>
      <c r="W1081" s="22">
        <f t="shared" si="239"/>
        <v>4.3345965622510474E-2</v>
      </c>
      <c r="Z1081" s="37"/>
      <c r="AA1081" s="37"/>
    </row>
    <row r="1082" spans="1:27">
      <c r="A1082" s="61">
        <f t="shared" si="240"/>
        <v>22097</v>
      </c>
      <c r="B1082" s="13">
        <v>1960.06</v>
      </c>
      <c r="C1082" s="14">
        <v>57.26</v>
      </c>
      <c r="D1082" s="15">
        <v>1.95</v>
      </c>
      <c r="E1082" s="14">
        <v>3.26</v>
      </c>
      <c r="F1082" s="14">
        <v>29.6</v>
      </c>
      <c r="G1082" s="15">
        <f t="shared" si="248"/>
        <v>1960.4583333332521</v>
      </c>
      <c r="H1082" s="16">
        <v>4.1500000000000004</v>
      </c>
      <c r="I1082" s="15">
        <f t="shared" si="241"/>
        <v>607.91259020270297</v>
      </c>
      <c r="J1082" s="15">
        <f t="shared" si="242"/>
        <v>20.702576858108117</v>
      </c>
      <c r="K1082" s="17">
        <f t="shared" si="246"/>
        <v>66233.334135613564</v>
      </c>
      <c r="L1082" s="15">
        <f t="shared" si="243"/>
        <v>34.610461824324339</v>
      </c>
      <c r="M1082" s="17">
        <f t="shared" si="244"/>
        <v>3770.8814055553653</v>
      </c>
      <c r="N1082" s="36">
        <f t="shared" si="234"/>
        <v>17.823363817264752</v>
      </c>
      <c r="O1082" s="18"/>
      <c r="P1082" s="19">
        <f t="shared" si="235"/>
        <v>21.494025476015555</v>
      </c>
      <c r="Q1082" s="19"/>
      <c r="R1082" s="38">
        <f t="shared" si="236"/>
        <v>3.6654561760249414E-2</v>
      </c>
      <c r="S1082" s="16">
        <f t="shared" si="245"/>
        <v>1.0239912183288333</v>
      </c>
      <c r="T1082" s="16">
        <f t="shared" si="247"/>
        <v>10.827921792422003</v>
      </c>
      <c r="U1082" s="22">
        <f t="shared" si="237"/>
        <v>3.2964861453453675E-2</v>
      </c>
      <c r="V1082" s="22">
        <f t="shared" si="238"/>
        <v>-6.8725965126598121E-3</v>
      </c>
      <c r="W1082" s="22">
        <f t="shared" si="239"/>
        <v>3.9837457966113488E-2</v>
      </c>
      <c r="Z1082" s="37"/>
      <c r="AA1082" s="37"/>
    </row>
    <row r="1083" spans="1:27">
      <c r="A1083" s="61">
        <f t="shared" si="240"/>
        <v>22128</v>
      </c>
      <c r="B1083" s="13">
        <v>1960.07</v>
      </c>
      <c r="C1083" s="14">
        <v>55.84</v>
      </c>
      <c r="D1083" s="15">
        <v>1.95</v>
      </c>
      <c r="E1083" s="14">
        <v>3.2633299999999998</v>
      </c>
      <c r="F1083" s="14">
        <v>29.6</v>
      </c>
      <c r="G1083" s="15">
        <f t="shared" si="248"/>
        <v>1960.5416666665853</v>
      </c>
      <c r="H1083" s="16">
        <v>3.9</v>
      </c>
      <c r="I1083" s="15">
        <f t="shared" si="241"/>
        <v>592.83686756756788</v>
      </c>
      <c r="J1083" s="15">
        <f t="shared" si="242"/>
        <v>20.702576858108117</v>
      </c>
      <c r="K1083" s="17">
        <f t="shared" si="246"/>
        <v>64778.768685464522</v>
      </c>
      <c r="L1083" s="15">
        <f t="shared" si="243"/>
        <v>34.645815455574336</v>
      </c>
      <c r="M1083" s="17">
        <f t="shared" si="244"/>
        <v>3785.7181091392713</v>
      </c>
      <c r="N1083" s="36">
        <f t="shared" si="234"/>
        <v>17.376806472898124</v>
      </c>
      <c r="O1083" s="18"/>
      <c r="P1083" s="19">
        <f t="shared" si="235"/>
        <v>20.937549239049783</v>
      </c>
      <c r="Q1083" s="19"/>
      <c r="R1083" s="38">
        <f t="shared" si="236"/>
        <v>3.9316960601444649E-2</v>
      </c>
      <c r="S1083" s="16">
        <f t="shared" si="245"/>
        <v>1.0115016056773918</v>
      </c>
      <c r="T1083" s="16">
        <f t="shared" si="247"/>
        <v>11.087696828191532</v>
      </c>
      <c r="U1083" s="22">
        <f t="shared" si="237"/>
        <v>3.5268890757965243E-2</v>
      </c>
      <c r="V1083" s="22">
        <f t="shared" si="238"/>
        <v>-6.5029163456560291E-3</v>
      </c>
      <c r="W1083" s="22">
        <f t="shared" si="239"/>
        <v>4.1771807103621272E-2</v>
      </c>
      <c r="Z1083" s="37"/>
      <c r="AA1083" s="37"/>
    </row>
    <row r="1084" spans="1:27">
      <c r="A1084" s="61">
        <f t="shared" si="240"/>
        <v>22159</v>
      </c>
      <c r="B1084" s="13">
        <v>1960.08</v>
      </c>
      <c r="C1084" s="14">
        <v>56.51</v>
      </c>
      <c r="D1084" s="15">
        <v>1.95</v>
      </c>
      <c r="E1084" s="14">
        <v>3.26667</v>
      </c>
      <c r="F1084" s="14">
        <v>29.6</v>
      </c>
      <c r="G1084" s="15">
        <f t="shared" si="248"/>
        <v>1960.6249999999186</v>
      </c>
      <c r="H1084" s="16">
        <v>3.8</v>
      </c>
      <c r="I1084" s="15">
        <f t="shared" si="241"/>
        <v>599.95006064189215</v>
      </c>
      <c r="J1084" s="15">
        <f t="shared" si="242"/>
        <v>20.702576858108117</v>
      </c>
      <c r="K1084" s="17">
        <f t="shared" si="246"/>
        <v>65744.533816744035</v>
      </c>
      <c r="L1084" s="15">
        <f t="shared" si="243"/>
        <v>34.681275253885147</v>
      </c>
      <c r="M1084" s="17">
        <f t="shared" si="244"/>
        <v>3800.4901129559939</v>
      </c>
      <c r="N1084" s="36">
        <f t="shared" si="234"/>
        <v>17.582113039577685</v>
      </c>
      <c r="O1084" s="18"/>
      <c r="P1084" s="19">
        <f t="shared" si="235"/>
        <v>21.166031871201227</v>
      </c>
      <c r="Q1084" s="19"/>
      <c r="R1084" s="38">
        <f t="shared" si="236"/>
        <v>3.8801705124786756E-2</v>
      </c>
      <c r="S1084" s="16">
        <f t="shared" si="245"/>
        <v>1.0031666666666668</v>
      </c>
      <c r="T1084" s="16">
        <f t="shared" si="247"/>
        <v>11.215223144979859</v>
      </c>
      <c r="U1084" s="22">
        <f t="shared" si="237"/>
        <v>3.7055645455989161E-2</v>
      </c>
      <c r="V1084" s="22">
        <f t="shared" si="238"/>
        <v>-7.5058869152682117E-3</v>
      </c>
      <c r="W1084" s="22">
        <f t="shared" si="239"/>
        <v>4.4561532371257373E-2</v>
      </c>
      <c r="Z1084" s="37"/>
      <c r="AA1084" s="37"/>
    </row>
    <row r="1085" spans="1:27">
      <c r="A1085" s="61">
        <f t="shared" si="240"/>
        <v>22189</v>
      </c>
      <c r="B1085" s="13">
        <v>1960.09</v>
      </c>
      <c r="C1085" s="14">
        <v>54.81</v>
      </c>
      <c r="D1085" s="15">
        <v>1.95</v>
      </c>
      <c r="E1085" s="14">
        <v>3.27</v>
      </c>
      <c r="F1085" s="14">
        <v>29.6</v>
      </c>
      <c r="G1085" s="15">
        <f t="shared" si="248"/>
        <v>1960.7083333332519</v>
      </c>
      <c r="H1085" s="16">
        <v>3.8</v>
      </c>
      <c r="I1085" s="15">
        <f t="shared" si="241"/>
        <v>581.90166030405419</v>
      </c>
      <c r="J1085" s="15">
        <f t="shared" si="242"/>
        <v>20.702576858108117</v>
      </c>
      <c r="K1085" s="17">
        <f t="shared" si="246"/>
        <v>63955.784555670863</v>
      </c>
      <c r="L1085" s="15">
        <f t="shared" si="243"/>
        <v>34.716628885135144</v>
      </c>
      <c r="M1085" s="17">
        <f t="shared" si="244"/>
        <v>3815.6434135567183</v>
      </c>
      <c r="N1085" s="36">
        <f t="shared" si="234"/>
        <v>17.052015467817672</v>
      </c>
      <c r="O1085" s="18"/>
      <c r="P1085" s="19">
        <f t="shared" si="235"/>
        <v>20.511204667640964</v>
      </c>
      <c r="Q1085" s="19"/>
      <c r="R1085" s="38">
        <f t="shared" si="236"/>
        <v>4.0151038844062625E-2</v>
      </c>
      <c r="S1085" s="16">
        <f t="shared" si="245"/>
        <v>0.99577137750533862</v>
      </c>
      <c r="T1085" s="16">
        <f t="shared" si="247"/>
        <v>11.250738018272296</v>
      </c>
      <c r="U1085" s="22">
        <f t="shared" si="237"/>
        <v>4.5779366054141457E-2</v>
      </c>
      <c r="V1085" s="22">
        <f t="shared" si="238"/>
        <v>-6.742316932297876E-3</v>
      </c>
      <c r="W1085" s="22">
        <f t="shared" si="239"/>
        <v>5.2521682986439333E-2</v>
      </c>
      <c r="Z1085" s="37"/>
      <c r="AA1085" s="37"/>
    </row>
    <row r="1086" spans="1:27">
      <c r="A1086" s="61">
        <f t="shared" si="240"/>
        <v>21915</v>
      </c>
      <c r="B1086" s="13">
        <v>1960.1</v>
      </c>
      <c r="C1086" s="14">
        <v>53.73</v>
      </c>
      <c r="D1086" s="15">
        <v>1.95</v>
      </c>
      <c r="E1086" s="14">
        <v>3.27</v>
      </c>
      <c r="F1086" s="14">
        <v>29.8</v>
      </c>
      <c r="G1086" s="15">
        <f t="shared" si="248"/>
        <v>1960.7916666665851</v>
      </c>
      <c r="H1086" s="16">
        <v>3.89</v>
      </c>
      <c r="I1086" s="15">
        <f t="shared" si="241"/>
        <v>566.60719077181227</v>
      </c>
      <c r="J1086" s="15">
        <f t="shared" si="242"/>
        <v>20.563633389261753</v>
      </c>
      <c r="K1086" s="17">
        <f t="shared" si="246"/>
        <v>62463.139122048327</v>
      </c>
      <c r="L1086" s="15">
        <f t="shared" si="243"/>
        <v>34.483631375838939</v>
      </c>
      <c r="M1086" s="17">
        <f t="shared" si="244"/>
        <v>3801.4975791754705</v>
      </c>
      <c r="N1086" s="36">
        <f t="shared" si="234"/>
        <v>16.605104536251037</v>
      </c>
      <c r="O1086" s="18"/>
      <c r="P1086" s="19">
        <f t="shared" si="235"/>
        <v>19.958227629483634</v>
      </c>
      <c r="Q1086" s="19"/>
      <c r="R1086" s="38">
        <f t="shared" si="236"/>
        <v>4.0683684529383618E-2</v>
      </c>
      <c r="S1086" s="16">
        <f t="shared" si="245"/>
        <v>0.99996099985908249</v>
      </c>
      <c r="T1086" s="16">
        <f t="shared" si="247"/>
        <v>11.127973881692549</v>
      </c>
      <c r="U1086" s="22">
        <f t="shared" si="237"/>
        <v>5.0296413350895852E-2</v>
      </c>
      <c r="V1086" s="22">
        <f t="shared" si="238"/>
        <v>-5.1312175257791637E-3</v>
      </c>
      <c r="W1086" s="22">
        <f t="shared" si="239"/>
        <v>5.5427630876675016E-2</v>
      </c>
      <c r="Z1086" s="37"/>
      <c r="AA1086" s="37"/>
    </row>
    <row r="1087" spans="1:27">
      <c r="A1087" s="61">
        <f t="shared" si="240"/>
        <v>22250</v>
      </c>
      <c r="B1087" s="13">
        <v>1960.11</v>
      </c>
      <c r="C1087" s="14">
        <v>55.47</v>
      </c>
      <c r="D1087" s="15">
        <v>1.95</v>
      </c>
      <c r="E1087" s="14">
        <v>3.27</v>
      </c>
      <c r="F1087" s="14">
        <v>29.8</v>
      </c>
      <c r="G1087" s="15">
        <f t="shared" si="248"/>
        <v>1960.8749999999184</v>
      </c>
      <c r="H1087" s="16">
        <v>3.93</v>
      </c>
      <c r="I1087" s="15">
        <f t="shared" si="241"/>
        <v>584.95627902684589</v>
      </c>
      <c r="J1087" s="15">
        <f t="shared" si="242"/>
        <v>20.563633389261753</v>
      </c>
      <c r="K1087" s="17">
        <f t="shared" si="246"/>
        <v>64674.866689137423</v>
      </c>
      <c r="L1087" s="15">
        <f t="shared" si="243"/>
        <v>34.483631375838939</v>
      </c>
      <c r="M1087" s="17">
        <f t="shared" si="244"/>
        <v>3812.6341098518005</v>
      </c>
      <c r="N1087" s="36">
        <f t="shared" si="234"/>
        <v>17.146088452419015</v>
      </c>
      <c r="O1087" s="18"/>
      <c r="P1087" s="19">
        <f t="shared" si="235"/>
        <v>20.590981751601529</v>
      </c>
      <c r="Q1087" s="19"/>
      <c r="R1087" s="38">
        <f t="shared" si="236"/>
        <v>3.7970128516134766E-2</v>
      </c>
      <c r="S1087" s="16">
        <f t="shared" si="245"/>
        <v>1.0106875755699061</v>
      </c>
      <c r="T1087" s="16">
        <f t="shared" si="247"/>
        <v>11.127539889143037</v>
      </c>
      <c r="U1087" s="22">
        <f t="shared" si="237"/>
        <v>4.6332708517203391E-2</v>
      </c>
      <c r="V1087" s="22">
        <f t="shared" si="238"/>
        <v>-1.5965533080211092E-3</v>
      </c>
      <c r="W1087" s="22">
        <f t="shared" si="239"/>
        <v>4.7929261825224501E-2</v>
      </c>
      <c r="Z1087" s="37"/>
      <c r="AA1087" s="37"/>
    </row>
    <row r="1088" spans="1:27">
      <c r="A1088" s="61">
        <f t="shared" si="240"/>
        <v>22281</v>
      </c>
      <c r="B1088" s="13">
        <v>1960.12</v>
      </c>
      <c r="C1088" s="14">
        <v>56.8</v>
      </c>
      <c r="D1088" s="15">
        <v>1.95</v>
      </c>
      <c r="E1088" s="14">
        <v>3.27</v>
      </c>
      <c r="F1088" s="14">
        <v>29.8</v>
      </c>
      <c r="G1088" s="15">
        <f t="shared" si="248"/>
        <v>1960.9583333332516</v>
      </c>
      <c r="H1088" s="16">
        <v>3.84</v>
      </c>
      <c r="I1088" s="15">
        <f t="shared" si="241"/>
        <v>598.98173154362428</v>
      </c>
      <c r="J1088" s="15">
        <f t="shared" si="242"/>
        <v>20.563633389261753</v>
      </c>
      <c r="K1088" s="17">
        <f t="shared" si="246"/>
        <v>66415.03684478077</v>
      </c>
      <c r="L1088" s="15">
        <f t="shared" si="243"/>
        <v>34.483631375838939</v>
      </c>
      <c r="M1088" s="17">
        <f t="shared" si="244"/>
        <v>3823.5417338456541</v>
      </c>
      <c r="N1088" s="36">
        <f t="shared" si="234"/>
        <v>17.562090833957136</v>
      </c>
      <c r="O1088" s="18"/>
      <c r="P1088" s="19">
        <f t="shared" si="235"/>
        <v>21.071250947942257</v>
      </c>
      <c r="Q1088" s="19"/>
      <c r="R1088" s="38">
        <f t="shared" si="236"/>
        <v>3.6259226159542156E-2</v>
      </c>
      <c r="S1088" s="16">
        <f t="shared" si="245"/>
        <v>1.0032000000000001</v>
      </c>
      <c r="T1088" s="16">
        <f t="shared" si="247"/>
        <v>11.246466312615398</v>
      </c>
      <c r="U1088" s="22">
        <f t="shared" si="237"/>
        <v>5.0267335077437192E-2</v>
      </c>
      <c r="V1088" s="22">
        <f t="shared" si="238"/>
        <v>6.3160924080163383E-4</v>
      </c>
      <c r="W1088" s="22">
        <f t="shared" si="239"/>
        <v>4.9635725836635558E-2</v>
      </c>
      <c r="Z1088" s="37"/>
      <c r="AA1088" s="37"/>
    </row>
    <row r="1089" spans="1:27">
      <c r="A1089" s="61">
        <f t="shared" si="240"/>
        <v>22312</v>
      </c>
      <c r="B1089" s="13">
        <v>1961.01</v>
      </c>
      <c r="C1089" s="14">
        <v>59.72</v>
      </c>
      <c r="D1089" s="15">
        <v>1.9466699999999999</v>
      </c>
      <c r="E1089" s="14">
        <v>3.21</v>
      </c>
      <c r="F1089" s="14">
        <v>29.8</v>
      </c>
      <c r="G1089" s="15">
        <f t="shared" si="248"/>
        <v>1961.0416666665849</v>
      </c>
      <c r="H1089" s="16">
        <v>3.84</v>
      </c>
      <c r="I1089" s="15">
        <f t="shared" si="241"/>
        <v>629.77445436241624</v>
      </c>
      <c r="J1089" s="15">
        <f t="shared" si="242"/>
        <v>20.528517030704702</v>
      </c>
      <c r="K1089" s="17">
        <f t="shared" si="246"/>
        <v>70019.014325437674</v>
      </c>
      <c r="L1089" s="15">
        <f t="shared" si="243"/>
        <v>33.850904194630886</v>
      </c>
      <c r="M1089" s="17">
        <f t="shared" si="244"/>
        <v>3763.5806427437205</v>
      </c>
      <c r="N1089" s="36">
        <f t="shared" ref="N1089:N1152" si="249">I1089/AVERAGE(L969:L1088)</f>
        <v>18.470416986477183</v>
      </c>
      <c r="O1089" s="18"/>
      <c r="P1089" s="19">
        <f t="shared" ref="P1089:P1152" si="250">K1089/AVERAGE(M969:M1088)</f>
        <v>22.138023912072313</v>
      </c>
      <c r="Q1089" s="19"/>
      <c r="R1089" s="38">
        <f t="shared" ref="R1089:R1152" si="251">1/N1089-(H1089/100-(((F1089/F969)^(1/10))-1))</f>
        <v>3.1844848651755853E-2</v>
      </c>
      <c r="S1089" s="16">
        <f t="shared" si="245"/>
        <v>1.0081555955915638</v>
      </c>
      <c r="T1089" s="16">
        <f t="shared" si="247"/>
        <v>11.282455004815768</v>
      </c>
      <c r="U1089" s="22">
        <f t="shared" si="237"/>
        <v>4.8948202171856359E-2</v>
      </c>
      <c r="V1089" s="22">
        <f t="shared" si="238"/>
        <v>1.9400846429533658E-3</v>
      </c>
      <c r="W1089" s="22">
        <f t="shared" si="239"/>
        <v>4.7008117528902993E-2</v>
      </c>
      <c r="Z1089" s="37"/>
      <c r="AA1089" s="37"/>
    </row>
    <row r="1090" spans="1:27">
      <c r="A1090" s="61">
        <f t="shared" si="240"/>
        <v>22340</v>
      </c>
      <c r="B1090" s="13">
        <v>1961.02</v>
      </c>
      <c r="C1090" s="14">
        <v>62.17</v>
      </c>
      <c r="D1090" s="15">
        <v>1.94333</v>
      </c>
      <c r="E1090" s="14">
        <v>3.15</v>
      </c>
      <c r="F1090" s="14">
        <v>29.8</v>
      </c>
      <c r="G1090" s="15">
        <f t="shared" si="248"/>
        <v>1961.1249999999181</v>
      </c>
      <c r="H1090" s="16">
        <v>3.78</v>
      </c>
      <c r="I1090" s="15">
        <f t="shared" si="241"/>
        <v>655.61081426174519</v>
      </c>
      <c r="J1090" s="15">
        <f t="shared" si="242"/>
        <v>20.493295217617458</v>
      </c>
      <c r="K1090" s="17">
        <f t="shared" si="246"/>
        <v>73081.401398831469</v>
      </c>
      <c r="L1090" s="15">
        <f t="shared" si="243"/>
        <v>33.218177013422832</v>
      </c>
      <c r="M1090" s="17">
        <f t="shared" si="244"/>
        <v>3702.8536980266872</v>
      </c>
      <c r="N1090" s="36">
        <f t="shared" si="249"/>
        <v>19.234014498298368</v>
      </c>
      <c r="O1090" s="18"/>
      <c r="P1090" s="19">
        <f t="shared" si="250"/>
        <v>23.028743280290062</v>
      </c>
      <c r="Q1090" s="19"/>
      <c r="R1090" s="38">
        <f t="shared" si="251"/>
        <v>2.910305468936935E-2</v>
      </c>
      <c r="S1090" s="16">
        <f t="shared" si="245"/>
        <v>1.0064599186780394</v>
      </c>
      <c r="T1090" s="16">
        <f t="shared" si="247"/>
        <v>11.37447014511506</v>
      </c>
      <c r="U1090" s="22">
        <f t="shared" ref="U1090:U1153" si="252">(($K1210/$K1090)^(1/10)-1)</f>
        <v>4.8460260605128092E-2</v>
      </c>
      <c r="V1090" s="22">
        <f t="shared" ref="V1090:V1153" si="253">(($T1210/$T1090)^(1/10)-1)</f>
        <v>2.3519224426142848E-3</v>
      </c>
      <c r="W1090" s="22">
        <f t="shared" ref="W1090:W1153" si="254">U1090-V1090</f>
        <v>4.6108338162513807E-2</v>
      </c>
      <c r="Z1090" s="37"/>
      <c r="AA1090" s="37"/>
    </row>
    <row r="1091" spans="1:27">
      <c r="A1091" s="61">
        <f t="shared" si="240"/>
        <v>22371</v>
      </c>
      <c r="B1091" s="13">
        <v>1961.03</v>
      </c>
      <c r="C1091" s="14">
        <v>64.12</v>
      </c>
      <c r="D1091" s="15">
        <v>1.94</v>
      </c>
      <c r="E1091" s="14">
        <v>3.09</v>
      </c>
      <c r="F1091" s="14">
        <v>29.8</v>
      </c>
      <c r="G1091" s="15">
        <f t="shared" si="248"/>
        <v>1961.2083333332514</v>
      </c>
      <c r="H1091" s="16">
        <v>3.74</v>
      </c>
      <c r="I1091" s="15">
        <f t="shared" si="241"/>
        <v>676.17444765100697</v>
      </c>
      <c r="J1091" s="15">
        <f t="shared" si="242"/>
        <v>20.458178859060411</v>
      </c>
      <c r="K1091" s="17">
        <f t="shared" si="246"/>
        <v>75563.684803804921</v>
      </c>
      <c r="L1091" s="15">
        <f t="shared" si="243"/>
        <v>32.585449832214771</v>
      </c>
      <c r="M1091" s="17">
        <f t="shared" si="244"/>
        <v>3641.4813793474291</v>
      </c>
      <c r="N1091" s="36">
        <f t="shared" si="249"/>
        <v>19.844225272725581</v>
      </c>
      <c r="O1091" s="18"/>
      <c r="P1091" s="19">
        <f t="shared" si="250"/>
        <v>23.733978127182571</v>
      </c>
      <c r="Q1091" s="19"/>
      <c r="R1091" s="38">
        <f t="shared" si="251"/>
        <v>2.7510257772652889E-2</v>
      </c>
      <c r="S1091" s="16">
        <f t="shared" si="245"/>
        <v>0.99981293627229095</v>
      </c>
      <c r="T1091" s="16">
        <f t="shared" si="247"/>
        <v>11.447948297258291</v>
      </c>
      <c r="U1091" s="22">
        <f t="shared" si="252"/>
        <v>4.7623029721760135E-2</v>
      </c>
      <c r="V1091" s="22">
        <f t="shared" si="253"/>
        <v>5.0133359248512033E-3</v>
      </c>
      <c r="W1091" s="22">
        <f t="shared" si="254"/>
        <v>4.2609693796908932E-2</v>
      </c>
      <c r="Z1091" s="37"/>
      <c r="AA1091" s="37"/>
    </row>
    <row r="1092" spans="1:27">
      <c r="A1092" s="61">
        <f t="shared" si="240"/>
        <v>22401</v>
      </c>
      <c r="B1092" s="13">
        <v>1961.04</v>
      </c>
      <c r="C1092" s="14">
        <v>65.83</v>
      </c>
      <c r="D1092" s="15">
        <v>1.94</v>
      </c>
      <c r="E1092" s="14">
        <v>3.07</v>
      </c>
      <c r="F1092" s="14">
        <v>29.8</v>
      </c>
      <c r="G1092" s="15">
        <f t="shared" si="248"/>
        <v>1961.2916666665847</v>
      </c>
      <c r="H1092" s="16">
        <v>3.78</v>
      </c>
      <c r="I1092" s="15">
        <f t="shared" si="241"/>
        <v>694.20717231543654</v>
      </c>
      <c r="J1092" s="15">
        <f t="shared" si="242"/>
        <v>20.458178859060411</v>
      </c>
      <c r="K1092" s="17">
        <f t="shared" si="246"/>
        <v>77769.39331999002</v>
      </c>
      <c r="L1092" s="15">
        <f t="shared" si="243"/>
        <v>32.374540771812093</v>
      </c>
      <c r="M1092" s="17">
        <f t="shared" si="244"/>
        <v>3626.7968630163959</v>
      </c>
      <c r="N1092" s="36">
        <f t="shared" si="249"/>
        <v>20.382842975754794</v>
      </c>
      <c r="O1092" s="18"/>
      <c r="P1092" s="19">
        <f t="shared" si="250"/>
        <v>24.352100217522818</v>
      </c>
      <c r="Q1092" s="19"/>
      <c r="R1092" s="38">
        <f t="shared" si="251"/>
        <v>2.5778633459042147E-2</v>
      </c>
      <c r="S1092" s="16">
        <f t="shared" si="245"/>
        <v>1.0089504982815469</v>
      </c>
      <c r="T1092" s="16">
        <f t="shared" si="247"/>
        <v>11.445806801375186</v>
      </c>
      <c r="U1092" s="22">
        <f t="shared" si="252"/>
        <v>4.8126861952407562E-2</v>
      </c>
      <c r="V1092" s="22">
        <f t="shared" si="253"/>
        <v>4.2753947049858354E-3</v>
      </c>
      <c r="W1092" s="22">
        <f t="shared" si="254"/>
        <v>4.3851467247421727E-2</v>
      </c>
      <c r="Z1092" s="37"/>
      <c r="AA1092" s="37"/>
    </row>
    <row r="1093" spans="1:27">
      <c r="A1093" s="61">
        <f t="shared" si="240"/>
        <v>22432</v>
      </c>
      <c r="B1093" s="13">
        <v>1961.05</v>
      </c>
      <c r="C1093" s="14">
        <v>66.5</v>
      </c>
      <c r="D1093" s="15">
        <v>1.94</v>
      </c>
      <c r="E1093" s="14">
        <v>3.05</v>
      </c>
      <c r="F1093" s="14">
        <v>29.8</v>
      </c>
      <c r="G1093" s="15">
        <f t="shared" si="248"/>
        <v>1961.3749999999179</v>
      </c>
      <c r="H1093" s="16">
        <v>3.71</v>
      </c>
      <c r="I1093" s="15">
        <f t="shared" si="241"/>
        <v>701.27262583892639</v>
      </c>
      <c r="J1093" s="15">
        <f t="shared" si="242"/>
        <v>20.458178859060411</v>
      </c>
      <c r="K1093" s="17">
        <f t="shared" si="246"/>
        <v>78751.89692186036</v>
      </c>
      <c r="L1093" s="15">
        <f t="shared" si="243"/>
        <v>32.163631711409408</v>
      </c>
      <c r="M1093" s="17">
        <f t="shared" si="244"/>
        <v>3611.929106942468</v>
      </c>
      <c r="N1093" s="36">
        <f t="shared" si="249"/>
        <v>20.598606843297354</v>
      </c>
      <c r="O1093" s="18"/>
      <c r="P1093" s="19">
        <f t="shared" si="250"/>
        <v>24.584398270064074</v>
      </c>
      <c r="Q1093" s="19"/>
      <c r="R1093" s="38">
        <f t="shared" si="251"/>
        <v>2.5572348486320957E-2</v>
      </c>
      <c r="S1093" s="16">
        <f t="shared" si="245"/>
        <v>0.98911626518356743</v>
      </c>
      <c r="T1093" s="16">
        <f t="shared" si="247"/>
        <v>11.548252475481812</v>
      </c>
      <c r="U1093" s="22">
        <f t="shared" si="252"/>
        <v>4.512588757964453E-2</v>
      </c>
      <c r="V1093" s="22">
        <f t="shared" si="253"/>
        <v>-8.0879422247692734E-4</v>
      </c>
      <c r="W1093" s="22">
        <f t="shared" si="254"/>
        <v>4.5934681802121458E-2</v>
      </c>
      <c r="Z1093" s="37"/>
      <c r="AA1093" s="37"/>
    </row>
    <row r="1094" spans="1:27">
      <c r="A1094" s="61">
        <f t="shared" si="240"/>
        <v>22462</v>
      </c>
      <c r="B1094" s="13">
        <v>1961.06</v>
      </c>
      <c r="C1094" s="14">
        <v>65.62</v>
      </c>
      <c r="D1094" s="15">
        <v>1.94</v>
      </c>
      <c r="E1094" s="14">
        <v>3.03</v>
      </c>
      <c r="F1094" s="14">
        <v>29.8</v>
      </c>
      <c r="G1094" s="15">
        <f t="shared" si="248"/>
        <v>1961.4583333332512</v>
      </c>
      <c r="H1094" s="16">
        <v>3.88</v>
      </c>
      <c r="I1094" s="15">
        <f t="shared" si="241"/>
        <v>691.99262718120826</v>
      </c>
      <c r="J1094" s="15">
        <f t="shared" si="242"/>
        <v>20.458178859060411</v>
      </c>
      <c r="K1094" s="17">
        <f t="shared" si="246"/>
        <v>77901.218536564076</v>
      </c>
      <c r="L1094" s="15">
        <f t="shared" si="243"/>
        <v>31.95272265100672</v>
      </c>
      <c r="M1094" s="17">
        <f t="shared" si="244"/>
        <v>3597.0846108776159</v>
      </c>
      <c r="N1094" s="36">
        <f t="shared" si="249"/>
        <v>20.332414551592304</v>
      </c>
      <c r="O1094" s="18"/>
      <c r="P1094" s="19">
        <f t="shared" si="250"/>
        <v>24.243964853269734</v>
      </c>
      <c r="Q1094" s="19"/>
      <c r="R1094" s="38">
        <f t="shared" si="251"/>
        <v>2.4507926215313482E-2</v>
      </c>
      <c r="S1094" s="16">
        <f t="shared" si="245"/>
        <v>0.99995113592092766</v>
      </c>
      <c r="T1094" s="16">
        <f t="shared" si="247"/>
        <v>11.422564357945458</v>
      </c>
      <c r="U1094" s="22">
        <f t="shared" si="252"/>
        <v>4.3805070632089604E-2</v>
      </c>
      <c r="V1094" s="22">
        <f t="shared" si="253"/>
        <v>-8.7199178523100773E-4</v>
      </c>
      <c r="W1094" s="22">
        <f t="shared" si="254"/>
        <v>4.4677062417320612E-2</v>
      </c>
      <c r="Z1094" s="37"/>
      <c r="AA1094" s="37"/>
    </row>
    <row r="1095" spans="1:27">
      <c r="A1095" s="61">
        <f t="shared" si="240"/>
        <v>22493</v>
      </c>
      <c r="B1095" s="13">
        <v>1961.07</v>
      </c>
      <c r="C1095" s="14">
        <v>65.44</v>
      </c>
      <c r="D1095" s="15">
        <v>1.9466699999999999</v>
      </c>
      <c r="E1095" s="14">
        <v>3.03667</v>
      </c>
      <c r="F1095" s="14">
        <v>30</v>
      </c>
      <c r="G1095" s="15">
        <f t="shared" si="248"/>
        <v>1961.5416666665844</v>
      </c>
      <c r="H1095" s="16">
        <v>3.92</v>
      </c>
      <c r="I1095" s="15">
        <f t="shared" si="241"/>
        <v>685.49381600000027</v>
      </c>
      <c r="J1095" s="15">
        <f t="shared" si="242"/>
        <v>20.391660250500006</v>
      </c>
      <c r="K1095" s="17">
        <f t="shared" si="246"/>
        <v>77360.913100382342</v>
      </c>
      <c r="L1095" s="15">
        <f t="shared" si="243"/>
        <v>31.809573750500011</v>
      </c>
      <c r="M1095" s="17">
        <f t="shared" si="244"/>
        <v>3589.8466379055326</v>
      </c>
      <c r="N1095" s="36">
        <f t="shared" si="249"/>
        <v>20.146643736827336</v>
      </c>
      <c r="O1095" s="18"/>
      <c r="P1095" s="19">
        <f t="shared" si="250"/>
        <v>24.001732449096941</v>
      </c>
      <c r="Q1095" s="19"/>
      <c r="R1095" s="38">
        <f t="shared" si="251"/>
        <v>2.5240009310458326E-2</v>
      </c>
      <c r="S1095" s="16">
        <f t="shared" si="245"/>
        <v>0.9934749803871008</v>
      </c>
      <c r="T1095" s="16">
        <f t="shared" si="247"/>
        <v>11.34585949682508</v>
      </c>
      <c r="U1095" s="22">
        <f t="shared" si="252"/>
        <v>4.3790117145812824E-2</v>
      </c>
      <c r="V1095" s="22">
        <f t="shared" si="253"/>
        <v>-1.4214964115368822E-3</v>
      </c>
      <c r="W1095" s="22">
        <f t="shared" si="254"/>
        <v>4.5211613557349706E-2</v>
      </c>
      <c r="Z1095" s="37"/>
      <c r="AA1095" s="37"/>
    </row>
    <row r="1096" spans="1:27">
      <c r="A1096" s="61">
        <f t="shared" si="240"/>
        <v>22524</v>
      </c>
      <c r="B1096" s="13">
        <v>1961.08</v>
      </c>
      <c r="C1096" s="14">
        <v>67.790000000000006</v>
      </c>
      <c r="D1096" s="15">
        <v>1.95333</v>
      </c>
      <c r="E1096" s="14">
        <v>3.0433300000000001</v>
      </c>
      <c r="F1096" s="14">
        <v>29.9</v>
      </c>
      <c r="G1096" s="15">
        <f t="shared" si="248"/>
        <v>1961.6249999999177</v>
      </c>
      <c r="H1096" s="16">
        <v>4.04</v>
      </c>
      <c r="I1096" s="15">
        <f t="shared" si="241"/>
        <v>712.48536973244188</v>
      </c>
      <c r="J1096" s="15">
        <f t="shared" si="242"/>
        <v>20.529857608193989</v>
      </c>
      <c r="K1096" s="17">
        <f t="shared" si="246"/>
        <v>80600.099073732708</v>
      </c>
      <c r="L1096" s="15">
        <f t="shared" si="243"/>
        <v>31.985958109866235</v>
      </c>
      <c r="M1096" s="17">
        <f t="shared" si="244"/>
        <v>3618.4201137935229</v>
      </c>
      <c r="N1096" s="36">
        <f t="shared" si="249"/>
        <v>20.941688475215198</v>
      </c>
      <c r="O1096" s="18"/>
      <c r="P1096" s="19">
        <f t="shared" si="250"/>
        <v>24.927371788688745</v>
      </c>
      <c r="Q1096" s="19"/>
      <c r="R1096" s="38">
        <f t="shared" si="251"/>
        <v>2.1816815188407696E-2</v>
      </c>
      <c r="S1096" s="16">
        <f t="shared" si="245"/>
        <v>1.0082762096268238</v>
      </c>
      <c r="T1096" s="16">
        <f t="shared" si="247"/>
        <v>11.309525960952939</v>
      </c>
      <c r="U1096" s="22">
        <f t="shared" si="252"/>
        <v>3.767453343601046E-2</v>
      </c>
      <c r="V1096" s="22">
        <f t="shared" si="253"/>
        <v>2.9066845568914701E-4</v>
      </c>
      <c r="W1096" s="22">
        <f t="shared" si="254"/>
        <v>3.7383864980321313E-2</v>
      </c>
      <c r="Z1096" s="37"/>
      <c r="AA1096" s="37"/>
    </row>
    <row r="1097" spans="1:27">
      <c r="A1097" s="61">
        <f t="shared" ref="A1097:A1160" si="255">EOMONTH(DATE(LEFT(B1097,4),RIGHT(B1097,2),1),0)</f>
        <v>22554</v>
      </c>
      <c r="B1097" s="13">
        <v>1961.09</v>
      </c>
      <c r="C1097" s="14">
        <v>67.260000000000005</v>
      </c>
      <c r="D1097" s="15">
        <v>1.96</v>
      </c>
      <c r="E1097" s="14">
        <v>3.05</v>
      </c>
      <c r="F1097" s="14">
        <v>30</v>
      </c>
      <c r="G1097" s="15">
        <f t="shared" si="248"/>
        <v>1961.7083333332509</v>
      </c>
      <c r="H1097" s="16">
        <v>3.98</v>
      </c>
      <c r="I1097" s="15">
        <f t="shared" ref="I1097:I1160" si="256">C1097*$F$1852/F1097</f>
        <v>704.55858900000032</v>
      </c>
      <c r="J1097" s="15">
        <f t="shared" ref="J1097:J1160" si="257">D1097*$F$1852/F1097</f>
        <v>20.531294000000006</v>
      </c>
      <c r="K1097" s="17">
        <f t="shared" si="246"/>
        <v>79896.930551106023</v>
      </c>
      <c r="L1097" s="15">
        <f t="shared" ref="L1097:L1160" si="258">E1097*$F$1852/F1097</f>
        <v>31.949207500000011</v>
      </c>
      <c r="M1097" s="17">
        <f t="shared" ref="M1097:M1160" si="259">L1097*(K1097/I1097)</f>
        <v>3623.0395209764101</v>
      </c>
      <c r="N1097" s="36">
        <f t="shared" si="249"/>
        <v>20.705243044147267</v>
      </c>
      <c r="O1097" s="18"/>
      <c r="P1097" s="19">
        <f t="shared" si="250"/>
        <v>24.626812599567025</v>
      </c>
      <c r="Q1097" s="19"/>
      <c r="R1097" s="38">
        <f t="shared" si="251"/>
        <v>2.2520573809431899E-2</v>
      </c>
      <c r="S1097" s="16">
        <f t="shared" ref="S1097:S1160" si="260">((H1097/H1098+H1097/1200+((1+H1098/1200)^(-119))*(1-H1097/H1098)))</f>
        <v>1.0082399627852752</v>
      </c>
      <c r="T1097" s="16">
        <f t="shared" si="247"/>
        <v>11.365115548690506</v>
      </c>
      <c r="U1097" s="22">
        <f t="shared" si="252"/>
        <v>4.1137790050248091E-2</v>
      </c>
      <c r="V1097" s="22">
        <f t="shared" si="253"/>
        <v>3.5461046872160562E-3</v>
      </c>
      <c r="W1097" s="22">
        <f t="shared" si="254"/>
        <v>3.7591685363032035E-2</v>
      </c>
      <c r="Z1097" s="37"/>
      <c r="AA1097" s="37"/>
    </row>
    <row r="1098" spans="1:27">
      <c r="A1098" s="61">
        <f t="shared" si="255"/>
        <v>22281</v>
      </c>
      <c r="B1098" s="13">
        <v>1961.1</v>
      </c>
      <c r="C1098" s="14">
        <v>68</v>
      </c>
      <c r="D1098" s="15">
        <v>1.98</v>
      </c>
      <c r="E1098" s="14">
        <v>3.09667</v>
      </c>
      <c r="F1098" s="14">
        <v>30</v>
      </c>
      <c r="G1098" s="15">
        <f t="shared" si="248"/>
        <v>1961.7916666665842</v>
      </c>
      <c r="H1098" s="16">
        <v>3.92</v>
      </c>
      <c r="I1098" s="15">
        <f t="shared" si="256"/>
        <v>712.31020000000024</v>
      </c>
      <c r="J1098" s="15">
        <f t="shared" si="257"/>
        <v>20.740797000000008</v>
      </c>
      <c r="K1098" s="17">
        <f t="shared" ref="K1098:K1161" si="261">K1097*((I1098+(J1098/12))/I1097)</f>
        <v>80971.96358929736</v>
      </c>
      <c r="L1098" s="15">
        <f t="shared" si="258"/>
        <v>32.438082750500016</v>
      </c>
      <c r="M1098" s="17">
        <f t="shared" si="259"/>
        <v>3687.4036836480809</v>
      </c>
      <c r="N1098" s="36">
        <f t="shared" si="249"/>
        <v>20.924190141010797</v>
      </c>
      <c r="O1098" s="18"/>
      <c r="P1098" s="19">
        <f t="shared" si="250"/>
        <v>24.869916653028199</v>
      </c>
      <c r="Q1098" s="19"/>
      <c r="R1098" s="38">
        <f t="shared" si="251"/>
        <v>2.2227504665063409E-2</v>
      </c>
      <c r="S1098" s="16">
        <f t="shared" si="260"/>
        <v>1.0016270980695723</v>
      </c>
      <c r="T1098" s="16">
        <f t="shared" ref="T1098:T1161" si="262">T1097*S1097*F1097/F1098</f>
        <v>11.458763677862068</v>
      </c>
      <c r="U1098" s="22">
        <f t="shared" si="252"/>
        <v>3.7538369975540276E-2</v>
      </c>
      <c r="V1098" s="22">
        <f t="shared" si="253"/>
        <v>4.5465836366012091E-3</v>
      </c>
      <c r="W1098" s="22">
        <f t="shared" si="254"/>
        <v>3.2991786338939066E-2</v>
      </c>
      <c r="Z1098" s="37"/>
      <c r="AA1098" s="37"/>
    </row>
    <row r="1099" spans="1:27">
      <c r="A1099" s="61">
        <f t="shared" si="255"/>
        <v>22615</v>
      </c>
      <c r="B1099" s="13">
        <v>1961.11</v>
      </c>
      <c r="C1099" s="14">
        <v>71.08</v>
      </c>
      <c r="D1099" s="15">
        <v>2</v>
      </c>
      <c r="E1099" s="14">
        <v>3.1433300000000002</v>
      </c>
      <c r="F1099" s="14">
        <v>30</v>
      </c>
      <c r="G1099" s="15">
        <f t="shared" ref="G1099:G1162" si="263">G1098+1/12</f>
        <v>1961.8749999999175</v>
      </c>
      <c r="H1099" s="16">
        <v>3.94</v>
      </c>
      <c r="I1099" s="15">
        <f t="shared" si="256"/>
        <v>744.57366200000024</v>
      </c>
      <c r="J1099" s="15">
        <f t="shared" si="257"/>
        <v>20.950300000000009</v>
      </c>
      <c r="K1099" s="17">
        <f t="shared" si="261"/>
        <v>84837.977929296176</v>
      </c>
      <c r="L1099" s="15">
        <f t="shared" si="258"/>
        <v>32.926853249500013</v>
      </c>
      <c r="M1099" s="17">
        <f t="shared" si="259"/>
        <v>3751.7411531301996</v>
      </c>
      <c r="N1099" s="36">
        <f t="shared" si="249"/>
        <v>21.857957721959679</v>
      </c>
      <c r="O1099" s="18"/>
      <c r="P1099" s="19">
        <f t="shared" si="250"/>
        <v>25.960088110372329</v>
      </c>
      <c r="Q1099" s="19"/>
      <c r="R1099" s="38">
        <f t="shared" si="251"/>
        <v>1.921532164864749E-2</v>
      </c>
      <c r="S1099" s="16">
        <f t="shared" si="260"/>
        <v>0.99350075664378312</v>
      </c>
      <c r="T1099" s="16">
        <f t="shared" si="262"/>
        <v>11.477408210122002</v>
      </c>
      <c r="U1099" s="22">
        <f t="shared" si="252"/>
        <v>2.8104043479765028E-2</v>
      </c>
      <c r="V1099" s="22">
        <f t="shared" si="253"/>
        <v>5.7777477795133425E-3</v>
      </c>
      <c r="W1099" s="22">
        <f t="shared" si="254"/>
        <v>2.2326295700251686E-2</v>
      </c>
      <c r="Z1099" s="37"/>
      <c r="AA1099" s="37"/>
    </row>
    <row r="1100" spans="1:27">
      <c r="A1100" s="61">
        <f t="shared" si="255"/>
        <v>22646</v>
      </c>
      <c r="B1100" s="13">
        <v>1961.12</v>
      </c>
      <c r="C1100" s="14">
        <v>71.739999999999995</v>
      </c>
      <c r="D1100" s="15">
        <v>2.02</v>
      </c>
      <c r="E1100" s="14">
        <v>3.19</v>
      </c>
      <c r="F1100" s="14">
        <v>30</v>
      </c>
      <c r="G1100" s="15">
        <f t="shared" si="263"/>
        <v>1961.9583333332507</v>
      </c>
      <c r="H1100" s="16">
        <v>4.0599999999999996</v>
      </c>
      <c r="I1100" s="15">
        <f t="shared" si="256"/>
        <v>751.48726100000022</v>
      </c>
      <c r="J1100" s="15">
        <f t="shared" si="257"/>
        <v>21.159803000000007</v>
      </c>
      <c r="K1100" s="17">
        <f t="shared" si="261"/>
        <v>85826.640352642178</v>
      </c>
      <c r="L1100" s="15">
        <f t="shared" si="258"/>
        <v>33.415728500000014</v>
      </c>
      <c r="M1100" s="17">
        <f t="shared" si="259"/>
        <v>3816.3783485493254</v>
      </c>
      <c r="N1100" s="36">
        <f t="shared" si="249"/>
        <v>22.041480198382274</v>
      </c>
      <c r="O1100" s="18"/>
      <c r="P1100" s="19">
        <f t="shared" si="250"/>
        <v>26.158967454388563</v>
      </c>
      <c r="Q1100" s="19"/>
      <c r="R1100" s="38">
        <f t="shared" si="251"/>
        <v>1.725153318092857E-2</v>
      </c>
      <c r="S1100" s="16">
        <f t="shared" si="260"/>
        <v>1.0017544201863267</v>
      </c>
      <c r="T1100" s="16">
        <f t="shared" si="262"/>
        <v>11.402813741065778</v>
      </c>
      <c r="U1100" s="22">
        <f t="shared" si="252"/>
        <v>3.3538175321391028E-2</v>
      </c>
      <c r="V1100" s="22">
        <f t="shared" si="253"/>
        <v>5.5258212275945962E-3</v>
      </c>
      <c r="W1100" s="22">
        <f t="shared" si="254"/>
        <v>2.8012354093796432E-2</v>
      </c>
      <c r="Z1100" s="37"/>
      <c r="AA1100" s="37"/>
    </row>
    <row r="1101" spans="1:27">
      <c r="A1101" s="61">
        <f t="shared" si="255"/>
        <v>22677</v>
      </c>
      <c r="B1101" s="13">
        <v>1962.01</v>
      </c>
      <c r="C1101" s="14">
        <v>69.069999999999993</v>
      </c>
      <c r="D1101" s="15">
        <v>2.0266700000000002</v>
      </c>
      <c r="E1101" s="14">
        <v>3.25</v>
      </c>
      <c r="F1101" s="14">
        <v>30</v>
      </c>
      <c r="G1101" s="15">
        <f t="shared" si="263"/>
        <v>1962.041666666584</v>
      </c>
      <c r="H1101" s="16">
        <v>4.08</v>
      </c>
      <c r="I1101" s="15">
        <f t="shared" si="256"/>
        <v>723.51861050000014</v>
      </c>
      <c r="J1101" s="15">
        <f t="shared" si="257"/>
        <v>21.229672250500009</v>
      </c>
      <c r="K1101" s="17">
        <f t="shared" si="261"/>
        <v>82834.419276888089</v>
      </c>
      <c r="L1101" s="15">
        <f t="shared" si="258"/>
        <v>34.044237500000015</v>
      </c>
      <c r="M1101" s="17">
        <f t="shared" si="259"/>
        <v>3897.6670428534294</v>
      </c>
      <c r="N1101" s="36">
        <f t="shared" si="249"/>
        <v>21.197931400015229</v>
      </c>
      <c r="O1101" s="18"/>
      <c r="P1101" s="19">
        <f t="shared" si="250"/>
        <v>25.142459916082903</v>
      </c>
      <c r="Q1101" s="19"/>
      <c r="R1101" s="38">
        <f t="shared" si="251"/>
        <v>1.8856943716482583E-2</v>
      </c>
      <c r="S1101" s="16">
        <f t="shared" si="260"/>
        <v>1.0066638954265219</v>
      </c>
      <c r="T1101" s="16">
        <f t="shared" si="262"/>
        <v>11.422819067674027</v>
      </c>
      <c r="U1101" s="22">
        <f t="shared" si="252"/>
        <v>4.1710582602430213E-2</v>
      </c>
      <c r="V1101" s="22">
        <f t="shared" si="253"/>
        <v>5.6955120254535974E-3</v>
      </c>
      <c r="W1101" s="22">
        <f t="shared" si="254"/>
        <v>3.6015070576976616E-2</v>
      </c>
      <c r="Z1101" s="37"/>
      <c r="AA1101" s="37"/>
    </row>
    <row r="1102" spans="1:27">
      <c r="A1102" s="61">
        <f t="shared" si="255"/>
        <v>22705</v>
      </c>
      <c r="B1102" s="13">
        <v>1962.02</v>
      </c>
      <c r="C1102" s="14">
        <v>70.22</v>
      </c>
      <c r="D1102" s="15">
        <v>2.0333299999999999</v>
      </c>
      <c r="E1102" s="14">
        <v>3.31</v>
      </c>
      <c r="F1102" s="14">
        <v>30.1</v>
      </c>
      <c r="G1102" s="15">
        <f t="shared" si="263"/>
        <v>1962.1249999999172</v>
      </c>
      <c r="H1102" s="16">
        <v>4.04</v>
      </c>
      <c r="I1102" s="15">
        <f t="shared" si="256"/>
        <v>733.12129534883741</v>
      </c>
      <c r="J1102" s="15">
        <f t="shared" si="257"/>
        <v>21.228674501162796</v>
      </c>
      <c r="K1102" s="17">
        <f t="shared" si="261"/>
        <v>84136.35063425143</v>
      </c>
      <c r="L1102" s="15">
        <f t="shared" si="258"/>
        <v>34.557554651162803</v>
      </c>
      <c r="M1102" s="17">
        <f t="shared" si="259"/>
        <v>3965.9829193872438</v>
      </c>
      <c r="N1102" s="36">
        <f t="shared" si="249"/>
        <v>21.451687754873387</v>
      </c>
      <c r="O1102" s="18"/>
      <c r="P1102" s="19">
        <f t="shared" si="250"/>
        <v>25.427057120717425</v>
      </c>
      <c r="Q1102" s="19"/>
      <c r="R1102" s="38">
        <f t="shared" si="251"/>
        <v>1.9803478924056074E-2</v>
      </c>
      <c r="S1102" s="16">
        <f t="shared" si="260"/>
        <v>1.0123885003875235</v>
      </c>
      <c r="T1102" s="16">
        <f t="shared" si="262"/>
        <v>11.460737082475502</v>
      </c>
      <c r="U1102" s="22">
        <f t="shared" si="252"/>
        <v>4.1731982825138791E-2</v>
      </c>
      <c r="V1102" s="22">
        <f t="shared" si="253"/>
        <v>4.4005263696751395E-3</v>
      </c>
      <c r="W1102" s="22">
        <f t="shared" si="254"/>
        <v>3.7331456455463652E-2</v>
      </c>
      <c r="Z1102" s="37"/>
      <c r="AA1102" s="37"/>
    </row>
    <row r="1103" spans="1:27">
      <c r="A1103" s="61">
        <f t="shared" si="255"/>
        <v>22736</v>
      </c>
      <c r="B1103" s="13">
        <v>1962.03</v>
      </c>
      <c r="C1103" s="14">
        <v>70.290000000000006</v>
      </c>
      <c r="D1103" s="15">
        <v>2.04</v>
      </c>
      <c r="E1103" s="14">
        <v>3.37</v>
      </c>
      <c r="F1103" s="14">
        <v>30.1</v>
      </c>
      <c r="G1103" s="15">
        <f t="shared" si="263"/>
        <v>1962.2083333332505</v>
      </c>
      <c r="H1103" s="16">
        <v>3.93</v>
      </c>
      <c r="I1103" s="15">
        <f t="shared" si="256"/>
        <v>733.85211976744222</v>
      </c>
      <c r="J1103" s="15">
        <f t="shared" si="257"/>
        <v>21.298311627906987</v>
      </c>
      <c r="K1103" s="17">
        <f t="shared" si="261"/>
        <v>84423.914350460793</v>
      </c>
      <c r="L1103" s="15">
        <f t="shared" si="258"/>
        <v>35.183975581395366</v>
      </c>
      <c r="M1103" s="17">
        <f t="shared" si="259"/>
        <v>4047.6396551579578</v>
      </c>
      <c r="N1103" s="36">
        <f t="shared" si="249"/>
        <v>21.44315856852624</v>
      </c>
      <c r="O1103" s="18"/>
      <c r="P1103" s="19">
        <f t="shared" si="250"/>
        <v>25.400593865759614</v>
      </c>
      <c r="Q1103" s="19"/>
      <c r="R1103" s="38">
        <f t="shared" si="251"/>
        <v>2.0922020958310819E-2</v>
      </c>
      <c r="S1103" s="16">
        <f t="shared" si="260"/>
        <v>1.0106875755699061</v>
      </c>
      <c r="T1103" s="16">
        <f t="shared" si="262"/>
        <v>11.602718428263055</v>
      </c>
      <c r="U1103" s="22">
        <f t="shared" si="252"/>
        <v>4.3820507522673635E-2</v>
      </c>
      <c r="V1103" s="22">
        <f t="shared" si="253"/>
        <v>3.5032717460843354E-3</v>
      </c>
      <c r="W1103" s="22">
        <f t="shared" si="254"/>
        <v>4.03172357765893E-2</v>
      </c>
      <c r="Z1103" s="37"/>
      <c r="AA1103" s="37"/>
    </row>
    <row r="1104" spans="1:27">
      <c r="A1104" s="61">
        <f t="shared" si="255"/>
        <v>22766</v>
      </c>
      <c r="B1104" s="13">
        <v>1962.04</v>
      </c>
      <c r="C1104" s="14">
        <v>68.05</v>
      </c>
      <c r="D1104" s="15">
        <v>2.0466700000000002</v>
      </c>
      <c r="E1104" s="14">
        <v>3.40333</v>
      </c>
      <c r="F1104" s="14">
        <v>30.2</v>
      </c>
      <c r="G1104" s="15">
        <f t="shared" si="263"/>
        <v>1962.2916666665838</v>
      </c>
      <c r="H1104" s="16">
        <v>3.84</v>
      </c>
      <c r="I1104" s="15">
        <f t="shared" si="256"/>
        <v>708.11320281456983</v>
      </c>
      <c r="J1104" s="15">
        <f t="shared" si="257"/>
        <v>21.297193957450343</v>
      </c>
      <c r="K1104" s="17">
        <f t="shared" si="261"/>
        <v>81667.02728935011</v>
      </c>
      <c r="L1104" s="15">
        <f t="shared" si="258"/>
        <v>35.414296936589416</v>
      </c>
      <c r="M1104" s="17">
        <f t="shared" si="259"/>
        <v>4084.3474501787496</v>
      </c>
      <c r="N1104" s="36">
        <f t="shared" si="249"/>
        <v>20.658336447649031</v>
      </c>
      <c r="O1104" s="18"/>
      <c r="P1104" s="19">
        <f t="shared" si="250"/>
        <v>24.457371048910868</v>
      </c>
      <c r="Q1104" s="19"/>
      <c r="R1104" s="38">
        <f t="shared" si="251"/>
        <v>2.3545227932979314E-2</v>
      </c>
      <c r="S1104" s="16">
        <f t="shared" si="260"/>
        <v>1.0007326009996715</v>
      </c>
      <c r="T1104" s="16">
        <f t="shared" si="262"/>
        <v>11.687893148485825</v>
      </c>
      <c r="U1104" s="22">
        <f t="shared" si="252"/>
        <v>4.8349863318874364E-2</v>
      </c>
      <c r="V1104" s="22">
        <f t="shared" si="253"/>
        <v>2.1442348125504385E-3</v>
      </c>
      <c r="W1104" s="22">
        <f t="shared" si="254"/>
        <v>4.6205628506323926E-2</v>
      </c>
      <c r="Z1104" s="37"/>
      <c r="AA1104" s="37"/>
    </row>
    <row r="1105" spans="1:27">
      <c r="A1105" s="61">
        <f t="shared" si="255"/>
        <v>22797</v>
      </c>
      <c r="B1105" s="13">
        <v>1962.05</v>
      </c>
      <c r="C1105" s="14">
        <v>62.99</v>
      </c>
      <c r="D1105" s="15">
        <v>2.0533299999999999</v>
      </c>
      <c r="E1105" s="14">
        <v>3.4366699999999999</v>
      </c>
      <c r="F1105" s="14">
        <v>30.2</v>
      </c>
      <c r="G1105" s="15">
        <f t="shared" si="263"/>
        <v>1962.374999999917</v>
      </c>
      <c r="H1105" s="16">
        <v>3.87</v>
      </c>
      <c r="I1105" s="15">
        <f t="shared" si="256"/>
        <v>655.45996539735131</v>
      </c>
      <c r="J1105" s="15">
        <f t="shared" si="257"/>
        <v>21.366496439900668</v>
      </c>
      <c r="K1105" s="17">
        <f t="shared" si="261"/>
        <v>75799.855430587806</v>
      </c>
      <c r="L1105" s="15">
        <f t="shared" si="258"/>
        <v>35.761225579966904</v>
      </c>
      <c r="M1105" s="17">
        <f t="shared" si="259"/>
        <v>4135.5626156951612</v>
      </c>
      <c r="N1105" s="36">
        <f t="shared" si="249"/>
        <v>19.089367498116655</v>
      </c>
      <c r="O1105" s="18"/>
      <c r="P1105" s="19">
        <f t="shared" si="250"/>
        <v>22.592739011982133</v>
      </c>
      <c r="Q1105" s="19"/>
      <c r="R1105" s="38">
        <f t="shared" si="251"/>
        <v>2.722380214925571E-2</v>
      </c>
      <c r="S1105" s="16">
        <f t="shared" si="260"/>
        <v>0.99994127099060903</v>
      </c>
      <c r="T1105" s="16">
        <f t="shared" si="262"/>
        <v>11.696455710690458</v>
      </c>
      <c r="U1105" s="22">
        <f t="shared" si="252"/>
        <v>5.511859855153145E-2</v>
      </c>
      <c r="V1105" s="22">
        <f t="shared" si="253"/>
        <v>2.7881753337712922E-3</v>
      </c>
      <c r="W1105" s="22">
        <f t="shared" si="254"/>
        <v>5.2330423217760158E-2</v>
      </c>
      <c r="Z1105" s="37"/>
      <c r="AA1105" s="37"/>
    </row>
    <row r="1106" spans="1:27">
      <c r="A1106" s="61">
        <f t="shared" si="255"/>
        <v>22827</v>
      </c>
      <c r="B1106" s="13">
        <v>1962.06</v>
      </c>
      <c r="C1106" s="14">
        <v>55.63</v>
      </c>
      <c r="D1106" s="15">
        <v>2.06</v>
      </c>
      <c r="E1106" s="14">
        <v>3.47</v>
      </c>
      <c r="F1106" s="14">
        <v>30.2</v>
      </c>
      <c r="G1106" s="15">
        <f t="shared" si="263"/>
        <v>1962.4583333332503</v>
      </c>
      <c r="H1106" s="16">
        <v>3.91</v>
      </c>
      <c r="I1106" s="15">
        <f t="shared" si="256"/>
        <v>578.87343824503341</v>
      </c>
      <c r="J1106" s="15">
        <f t="shared" si="257"/>
        <v>21.435902980132461</v>
      </c>
      <c r="K1106" s="17">
        <f t="shared" si="261"/>
        <v>67149.678776300745</v>
      </c>
      <c r="L1106" s="15">
        <f t="shared" si="258"/>
        <v>36.108050165562929</v>
      </c>
      <c r="M1106" s="17">
        <f t="shared" si="259"/>
        <v>4188.556270964651</v>
      </c>
      <c r="N1106" s="36">
        <f t="shared" si="249"/>
        <v>16.827571244792466</v>
      </c>
      <c r="O1106" s="18"/>
      <c r="P1106" s="19">
        <f t="shared" si="250"/>
        <v>19.917222641066676</v>
      </c>
      <c r="Q1106" s="19"/>
      <c r="R1106" s="38">
        <f t="shared" si="251"/>
        <v>3.3481783573162498E-2</v>
      </c>
      <c r="S1106" s="16">
        <f t="shared" si="260"/>
        <v>0.99508718933734119</v>
      </c>
      <c r="T1106" s="16">
        <f t="shared" si="262"/>
        <v>11.695768789433183</v>
      </c>
      <c r="U1106" s="22">
        <f t="shared" si="252"/>
        <v>6.8274864984938288E-2</v>
      </c>
      <c r="V1106" s="22">
        <f t="shared" si="253"/>
        <v>3.2123625469537842E-3</v>
      </c>
      <c r="W1106" s="22">
        <f t="shared" si="254"/>
        <v>6.5062502437984504E-2</v>
      </c>
      <c r="Z1106" s="37"/>
      <c r="AA1106" s="37"/>
    </row>
    <row r="1107" spans="1:27">
      <c r="A1107" s="61">
        <f t="shared" si="255"/>
        <v>22858</v>
      </c>
      <c r="B1107" s="13">
        <v>1962.07</v>
      </c>
      <c r="C1107" s="14">
        <v>56.97</v>
      </c>
      <c r="D1107" s="15">
        <v>2.0666699999999998</v>
      </c>
      <c r="E1107" s="14">
        <v>3.49</v>
      </c>
      <c r="F1107" s="14">
        <v>30.3</v>
      </c>
      <c r="G1107" s="15">
        <f t="shared" si="263"/>
        <v>1962.5416666665835</v>
      </c>
      <c r="H1107" s="16">
        <v>4.01</v>
      </c>
      <c r="I1107" s="15">
        <f t="shared" si="256"/>
        <v>590.86068861386161</v>
      </c>
      <c r="J1107" s="15">
        <f t="shared" si="257"/>
        <v>21.434334901485155</v>
      </c>
      <c r="K1107" s="17">
        <f t="shared" si="261"/>
        <v>68747.40695404094</v>
      </c>
      <c r="L1107" s="15">
        <f t="shared" si="258"/>
        <v>36.196310396039621</v>
      </c>
      <c r="M1107" s="17">
        <f t="shared" si="259"/>
        <v>4211.48762979819</v>
      </c>
      <c r="N1107" s="36">
        <f t="shared" si="249"/>
        <v>17.141325661322789</v>
      </c>
      <c r="O1107" s="18"/>
      <c r="P1107" s="19">
        <f t="shared" si="250"/>
        <v>20.289071663902085</v>
      </c>
      <c r="Q1107" s="19"/>
      <c r="R1107" s="38">
        <f t="shared" si="251"/>
        <v>3.096728932160786E-2</v>
      </c>
      <c r="S1107" s="16">
        <f t="shared" si="260"/>
        <v>1.005796438146745</v>
      </c>
      <c r="T1107" s="16">
        <f t="shared" si="262"/>
        <v>11.599899428807168</v>
      </c>
      <c r="U1107" s="22">
        <f t="shared" si="252"/>
        <v>6.4718282245189052E-2</v>
      </c>
      <c r="V1107" s="22">
        <f t="shared" si="253"/>
        <v>4.0679412523005887E-3</v>
      </c>
      <c r="W1107" s="22">
        <f t="shared" si="254"/>
        <v>6.0650340992888463E-2</v>
      </c>
      <c r="Z1107" s="37"/>
      <c r="AA1107" s="37"/>
    </row>
    <row r="1108" spans="1:27">
      <c r="A1108" s="61">
        <f t="shared" si="255"/>
        <v>22889</v>
      </c>
      <c r="B1108" s="13">
        <v>1962.08</v>
      </c>
      <c r="C1108" s="14">
        <v>58.52</v>
      </c>
      <c r="D1108" s="15">
        <v>2.0733299999999999</v>
      </c>
      <c r="E1108" s="14">
        <v>3.51</v>
      </c>
      <c r="F1108" s="14">
        <v>30.3</v>
      </c>
      <c r="G1108" s="15">
        <f t="shared" si="263"/>
        <v>1962.6249999999168</v>
      </c>
      <c r="H1108" s="16">
        <v>3.98</v>
      </c>
      <c r="I1108" s="15">
        <f t="shared" si="256"/>
        <v>606.93641386138643</v>
      </c>
      <c r="J1108" s="15">
        <f t="shared" si="257"/>
        <v>21.503408662871294</v>
      </c>
      <c r="K1108" s="17">
        <f t="shared" si="261"/>
        <v>70826.33421196205</v>
      </c>
      <c r="L1108" s="15">
        <f t="shared" si="258"/>
        <v>36.403739108910905</v>
      </c>
      <c r="M1108" s="17">
        <f t="shared" si="259"/>
        <v>4248.1277013668278</v>
      </c>
      <c r="N1108" s="36">
        <f t="shared" si="249"/>
        <v>17.571262631045535</v>
      </c>
      <c r="O1108" s="18"/>
      <c r="P1108" s="19">
        <f t="shared" si="250"/>
        <v>20.797371453348273</v>
      </c>
      <c r="Q1108" s="19"/>
      <c r="R1108" s="38">
        <f t="shared" si="251"/>
        <v>2.9839850791958493E-2</v>
      </c>
      <c r="S1108" s="16">
        <f t="shared" si="260"/>
        <v>1.0033166666666666</v>
      </c>
      <c r="T1108" s="16">
        <f t="shared" si="262"/>
        <v>11.667137528354711</v>
      </c>
      <c r="U1108" s="22">
        <f t="shared" si="252"/>
        <v>6.5247093555214741E-2</v>
      </c>
      <c r="V1108" s="22">
        <f t="shared" si="253"/>
        <v>3.0177421481709654E-3</v>
      </c>
      <c r="W1108" s="22">
        <f t="shared" si="254"/>
        <v>6.2229351407043776E-2</v>
      </c>
      <c r="Z1108" s="37"/>
      <c r="AA1108" s="37"/>
    </row>
    <row r="1109" spans="1:27">
      <c r="A1109" s="61">
        <f t="shared" si="255"/>
        <v>22919</v>
      </c>
      <c r="B1109" s="13">
        <v>1962.09</v>
      </c>
      <c r="C1109" s="14">
        <v>58</v>
      </c>
      <c r="D1109" s="15">
        <v>2.08</v>
      </c>
      <c r="E1109" s="14">
        <v>3.53</v>
      </c>
      <c r="F1109" s="14">
        <v>30.4</v>
      </c>
      <c r="G1109" s="15">
        <f t="shared" si="263"/>
        <v>1962.70833333325</v>
      </c>
      <c r="H1109" s="16">
        <v>3.98</v>
      </c>
      <c r="I1109" s="15">
        <f t="shared" si="256"/>
        <v>599.56450657894754</v>
      </c>
      <c r="J1109" s="15">
        <f t="shared" si="257"/>
        <v>21.501623684210536</v>
      </c>
      <c r="K1109" s="17">
        <f t="shared" si="261"/>
        <v>70175.164839833946</v>
      </c>
      <c r="L1109" s="15">
        <f t="shared" si="258"/>
        <v>36.490736348684223</v>
      </c>
      <c r="M1109" s="17">
        <f t="shared" si="259"/>
        <v>4271.0057221485149</v>
      </c>
      <c r="N1109" s="36">
        <f t="shared" si="249"/>
        <v>17.321461147465481</v>
      </c>
      <c r="O1109" s="18"/>
      <c r="P1109" s="19">
        <f t="shared" si="250"/>
        <v>20.501925308455839</v>
      </c>
      <c r="Q1109" s="19"/>
      <c r="R1109" s="38">
        <f t="shared" si="251"/>
        <v>3.0994332976254542E-2</v>
      </c>
      <c r="S1109" s="16">
        <f t="shared" si="260"/>
        <v>1.007417500176147</v>
      </c>
      <c r="T1109" s="16">
        <f t="shared" si="262"/>
        <v>11.667327503126966</v>
      </c>
      <c r="U1109" s="22">
        <f t="shared" si="252"/>
        <v>6.4680784220179754E-2</v>
      </c>
      <c r="V1109" s="22">
        <f t="shared" si="253"/>
        <v>7.9721457991022149E-4</v>
      </c>
      <c r="W1109" s="22">
        <f t="shared" si="254"/>
        <v>6.3883569640269533E-2</v>
      </c>
      <c r="Z1109" s="37"/>
      <c r="AA1109" s="37"/>
    </row>
    <row r="1110" spans="1:27">
      <c r="A1110" s="61">
        <f t="shared" si="255"/>
        <v>22646</v>
      </c>
      <c r="B1110" s="13">
        <v>1962.1</v>
      </c>
      <c r="C1110" s="14">
        <v>56.17</v>
      </c>
      <c r="D1110" s="15">
        <v>2.09667</v>
      </c>
      <c r="E1110" s="14">
        <v>3.57667</v>
      </c>
      <c r="F1110" s="14">
        <v>30.4</v>
      </c>
      <c r="G1110" s="15">
        <f t="shared" si="263"/>
        <v>1962.7916666665833</v>
      </c>
      <c r="H1110" s="16">
        <v>3.93</v>
      </c>
      <c r="I1110" s="15">
        <f t="shared" si="256"/>
        <v>580.64721266447395</v>
      </c>
      <c r="J1110" s="15">
        <f t="shared" si="257"/>
        <v>21.67394679325659</v>
      </c>
      <c r="K1110" s="17">
        <f t="shared" si="261"/>
        <v>68172.417056762089</v>
      </c>
      <c r="L1110" s="15">
        <f t="shared" si="258"/>
        <v>36.973179030098699</v>
      </c>
      <c r="M1110" s="17">
        <f t="shared" si="259"/>
        <v>4340.9335751185554</v>
      </c>
      <c r="N1110" s="36">
        <f t="shared" si="249"/>
        <v>16.739820967901334</v>
      </c>
      <c r="O1110" s="18"/>
      <c r="P1110" s="19">
        <f t="shared" si="250"/>
        <v>19.816278671377084</v>
      </c>
      <c r="Q1110" s="19"/>
      <c r="R1110" s="38">
        <f t="shared" si="251"/>
        <v>3.3500278187628955E-2</v>
      </c>
      <c r="S1110" s="16">
        <f t="shared" si="260"/>
        <v>1.0040955493531014</v>
      </c>
      <c r="T1110" s="16">
        <f t="shared" si="262"/>
        <v>11.753869906936574</v>
      </c>
      <c r="U1110" s="22">
        <f t="shared" si="252"/>
        <v>6.7708602152785735E-2</v>
      </c>
      <c r="V1110" s="22">
        <f t="shared" si="253"/>
        <v>6.3557512811973638E-4</v>
      </c>
      <c r="W1110" s="22">
        <f t="shared" si="254"/>
        <v>6.7073027024665999E-2</v>
      </c>
      <c r="Z1110" s="37"/>
      <c r="AA1110" s="37"/>
    </row>
    <row r="1111" spans="1:27">
      <c r="A1111" s="61">
        <f t="shared" si="255"/>
        <v>22980</v>
      </c>
      <c r="B1111" s="13">
        <v>1962.11</v>
      </c>
      <c r="C1111" s="14">
        <v>60.04</v>
      </c>
      <c r="D1111" s="15">
        <v>2.1133299999999999</v>
      </c>
      <c r="E1111" s="14">
        <v>3.6233300000000002</v>
      </c>
      <c r="F1111" s="14">
        <v>30.4</v>
      </c>
      <c r="G1111" s="15">
        <f t="shared" si="263"/>
        <v>1962.8749999999166</v>
      </c>
      <c r="H1111" s="16">
        <v>3.92</v>
      </c>
      <c r="I1111" s="15">
        <f t="shared" si="256"/>
        <v>620.6526375000002</v>
      </c>
      <c r="J1111" s="15">
        <f t="shared" si="257"/>
        <v>21.846166529111851</v>
      </c>
      <c r="K1111" s="17">
        <f t="shared" si="261"/>
        <v>73083.101678230538</v>
      </c>
      <c r="L1111" s="15">
        <f t="shared" si="258"/>
        <v>37.455518338322385</v>
      </c>
      <c r="M1111" s="17">
        <f t="shared" si="259"/>
        <v>4410.4629381043151</v>
      </c>
      <c r="N1111" s="36">
        <f t="shared" si="249"/>
        <v>17.854386489497148</v>
      </c>
      <c r="O1111" s="18"/>
      <c r="P1111" s="19">
        <f t="shared" si="250"/>
        <v>21.134634868091059</v>
      </c>
      <c r="Q1111" s="19"/>
      <c r="R1111" s="38">
        <f t="shared" si="251"/>
        <v>2.9871128091809189E-2</v>
      </c>
      <c r="S1111" s="16">
        <f t="shared" si="260"/>
        <v>1.0082037695206869</v>
      </c>
      <c r="T1111" s="16">
        <f t="shared" si="262"/>
        <v>11.802008461230367</v>
      </c>
      <c r="U1111" s="22">
        <f t="shared" si="252"/>
        <v>6.5501446156986498E-2</v>
      </c>
      <c r="V1111" s="22">
        <f t="shared" si="253"/>
        <v>1.9859653960729862E-3</v>
      </c>
      <c r="W1111" s="22">
        <f t="shared" si="254"/>
        <v>6.3515480760913512E-2</v>
      </c>
      <c r="Z1111" s="37"/>
      <c r="AA1111" s="37"/>
    </row>
    <row r="1112" spans="1:27">
      <c r="A1112" s="61">
        <f t="shared" si="255"/>
        <v>23011</v>
      </c>
      <c r="B1112" s="13">
        <v>1962.12</v>
      </c>
      <c r="C1112" s="14">
        <v>62.64</v>
      </c>
      <c r="D1112" s="15">
        <v>2.13</v>
      </c>
      <c r="E1112" s="14">
        <v>3.67</v>
      </c>
      <c r="F1112" s="14">
        <v>30.4</v>
      </c>
      <c r="G1112" s="15">
        <f t="shared" si="263"/>
        <v>1962.9583333332498</v>
      </c>
      <c r="H1112" s="16">
        <v>3.86</v>
      </c>
      <c r="I1112" s="15">
        <f t="shared" si="256"/>
        <v>647.52966710526346</v>
      </c>
      <c r="J1112" s="15">
        <f t="shared" si="257"/>
        <v>22.018489638157902</v>
      </c>
      <c r="K1112" s="17">
        <f t="shared" si="261"/>
        <v>76463.986336979462</v>
      </c>
      <c r="L1112" s="15">
        <f t="shared" si="258"/>
        <v>37.937961019736854</v>
      </c>
      <c r="M1112" s="17">
        <f t="shared" si="259"/>
        <v>4479.9302339833112</v>
      </c>
      <c r="N1112" s="36">
        <f t="shared" si="249"/>
        <v>18.585836118439865</v>
      </c>
      <c r="O1112" s="18"/>
      <c r="P1112" s="19">
        <f t="shared" si="250"/>
        <v>21.996928448150367</v>
      </c>
      <c r="Q1112" s="19"/>
      <c r="R1112" s="38">
        <f t="shared" si="251"/>
        <v>2.8266895655685007E-2</v>
      </c>
      <c r="S1112" s="16">
        <f t="shared" si="260"/>
        <v>1.0056886798606937</v>
      </c>
      <c r="T1112" s="16">
        <f t="shared" si="262"/>
        <v>11.898829418527498</v>
      </c>
      <c r="U1112" s="22">
        <f t="shared" si="252"/>
        <v>6.2871859796683971E-2</v>
      </c>
      <c r="V1112" s="22">
        <f t="shared" si="253"/>
        <v>8.6779591041552528E-4</v>
      </c>
      <c r="W1112" s="22">
        <f t="shared" si="254"/>
        <v>6.2004063886268446E-2</v>
      </c>
      <c r="Z1112" s="37"/>
      <c r="AA1112" s="37"/>
    </row>
    <row r="1113" spans="1:27">
      <c r="A1113" s="61">
        <f t="shared" si="255"/>
        <v>23042</v>
      </c>
      <c r="B1113" s="13">
        <v>1963.01</v>
      </c>
      <c r="C1113" s="14">
        <v>65.06</v>
      </c>
      <c r="D1113" s="15">
        <v>2.1366700000000001</v>
      </c>
      <c r="E1113" s="14">
        <v>3.6833300000000002</v>
      </c>
      <c r="F1113" s="14">
        <v>30.4</v>
      </c>
      <c r="G1113" s="15">
        <f t="shared" si="263"/>
        <v>1963.0416666665831</v>
      </c>
      <c r="H1113" s="16">
        <v>3.83</v>
      </c>
      <c r="I1113" s="15">
        <f t="shared" si="256"/>
        <v>672.54597927631607</v>
      </c>
      <c r="J1113" s="15">
        <f t="shared" si="257"/>
        <v>22.087439556414484</v>
      </c>
      <c r="K1113" s="17">
        <f t="shared" si="261"/>
        <v>79635.405649602544</v>
      </c>
      <c r="L1113" s="15">
        <f t="shared" si="258"/>
        <v>38.075757483059228</v>
      </c>
      <c r="M1113" s="17">
        <f t="shared" si="259"/>
        <v>4508.5072039863289</v>
      </c>
      <c r="N1113" s="36">
        <f t="shared" si="249"/>
        <v>19.259231693254058</v>
      </c>
      <c r="O1113" s="18"/>
      <c r="P1113" s="19">
        <f t="shared" si="250"/>
        <v>22.787775396063651</v>
      </c>
      <c r="Q1113" s="19"/>
      <c r="R1113" s="38">
        <f t="shared" si="251"/>
        <v>2.7065841820962055E-2</v>
      </c>
      <c r="S1113" s="16">
        <f t="shared" si="260"/>
        <v>0.9958067224887539</v>
      </c>
      <c r="T1113" s="16">
        <f t="shared" si="262"/>
        <v>11.966518049806504</v>
      </c>
      <c r="U1113" s="22">
        <f t="shared" si="252"/>
        <v>5.9355393684216162E-2</v>
      </c>
      <c r="V1113" s="22">
        <f t="shared" si="253"/>
        <v>-1.3589280584125341E-4</v>
      </c>
      <c r="W1113" s="22">
        <f t="shared" si="254"/>
        <v>5.9491286490057416E-2</v>
      </c>
      <c r="Z1113" s="37"/>
      <c r="AA1113" s="37"/>
    </row>
    <row r="1114" spans="1:27">
      <c r="A1114" s="61">
        <f t="shared" si="255"/>
        <v>23070</v>
      </c>
      <c r="B1114" s="13">
        <v>1963.02</v>
      </c>
      <c r="C1114" s="14">
        <v>65.92</v>
      </c>
      <c r="D1114" s="15">
        <v>2.1433300000000002</v>
      </c>
      <c r="E1114" s="14">
        <v>3.6966700000000001</v>
      </c>
      <c r="F1114" s="14">
        <v>30.4</v>
      </c>
      <c r="G1114" s="15">
        <f t="shared" si="263"/>
        <v>1963.1249999999163</v>
      </c>
      <c r="H1114" s="16">
        <v>3.92</v>
      </c>
      <c r="I1114" s="15">
        <f t="shared" si="256"/>
        <v>681.43607368421078</v>
      </c>
      <c r="J1114" s="15">
        <f t="shared" si="257"/>
        <v>22.156286101480276</v>
      </c>
      <c r="K1114" s="17">
        <f t="shared" si="261"/>
        <v>80906.696689021104</v>
      </c>
      <c r="L1114" s="15">
        <f t="shared" si="258"/>
        <v>38.213657319572384</v>
      </c>
      <c r="M1114" s="17">
        <f t="shared" si="259"/>
        <v>4537.0958502640124</v>
      </c>
      <c r="N1114" s="36">
        <f t="shared" si="249"/>
        <v>19.469191309671416</v>
      </c>
      <c r="O1114" s="18"/>
      <c r="P1114" s="19">
        <f t="shared" si="250"/>
        <v>23.029397502210216</v>
      </c>
      <c r="Q1114" s="19"/>
      <c r="R1114" s="38">
        <f t="shared" si="251"/>
        <v>2.5987675611033254E-2</v>
      </c>
      <c r="S1114" s="16">
        <f t="shared" si="260"/>
        <v>1.0024464999647706</v>
      </c>
      <c r="T1114" s="16">
        <f t="shared" si="262"/>
        <v>11.91633911878033</v>
      </c>
      <c r="U1114" s="22">
        <f t="shared" si="252"/>
        <v>5.3369306237670999E-2</v>
      </c>
      <c r="V1114" s="22">
        <f t="shared" si="253"/>
        <v>-1.1864075961453002E-3</v>
      </c>
      <c r="W1114" s="22">
        <f t="shared" si="254"/>
        <v>5.4555713833816299E-2</v>
      </c>
      <c r="Z1114" s="37"/>
      <c r="AA1114" s="37"/>
    </row>
    <row r="1115" spans="1:27">
      <c r="A1115" s="61">
        <f t="shared" si="255"/>
        <v>23101</v>
      </c>
      <c r="B1115" s="13">
        <v>1963.03</v>
      </c>
      <c r="C1115" s="14">
        <v>65.67</v>
      </c>
      <c r="D1115" s="15">
        <v>2.15</v>
      </c>
      <c r="E1115" s="14">
        <v>3.71</v>
      </c>
      <c r="F1115" s="14">
        <v>30.5</v>
      </c>
      <c r="G1115" s="15">
        <f t="shared" si="263"/>
        <v>1963.2083333332496</v>
      </c>
      <c r="H1115" s="16">
        <v>3.93</v>
      </c>
      <c r="I1115" s="15">
        <f t="shared" si="256"/>
        <v>676.62600049180355</v>
      </c>
      <c r="J1115" s="15">
        <f t="shared" si="257"/>
        <v>22.152366393442634</v>
      </c>
      <c r="K1115" s="17">
        <f t="shared" si="261"/>
        <v>80554.776810258787</v>
      </c>
      <c r="L1115" s="15">
        <f t="shared" si="258"/>
        <v>38.225711311475429</v>
      </c>
      <c r="M1115" s="17">
        <f t="shared" si="259"/>
        <v>4550.9094254006413</v>
      </c>
      <c r="N1115" s="36">
        <f t="shared" si="249"/>
        <v>19.288064606604845</v>
      </c>
      <c r="O1115" s="18"/>
      <c r="P1115" s="19">
        <f t="shared" si="250"/>
        <v>22.80887539793482</v>
      </c>
      <c r="Q1115" s="19"/>
      <c r="R1115" s="38">
        <f t="shared" si="251"/>
        <v>2.6321100952038316E-2</v>
      </c>
      <c r="S1115" s="16">
        <f t="shared" si="260"/>
        <v>1.0000004457048253</v>
      </c>
      <c r="T1115" s="16">
        <f t="shared" si="262"/>
        <v>11.906326893024408</v>
      </c>
      <c r="U1115" s="22">
        <f t="shared" si="252"/>
        <v>5.1426422329269306E-2</v>
      </c>
      <c r="V1115" s="22">
        <f t="shared" si="253"/>
        <v>-1.9817913313385782E-3</v>
      </c>
      <c r="W1115" s="22">
        <f t="shared" si="254"/>
        <v>5.3408213660607884E-2</v>
      </c>
      <c r="Z1115" s="37"/>
      <c r="AA1115" s="37"/>
    </row>
    <row r="1116" spans="1:27">
      <c r="A1116" s="61">
        <f t="shared" si="255"/>
        <v>23131</v>
      </c>
      <c r="B1116" s="13">
        <v>1963.04</v>
      </c>
      <c r="C1116" s="14">
        <v>68.760000000000005</v>
      </c>
      <c r="D1116" s="15">
        <v>2.1666699999999999</v>
      </c>
      <c r="E1116" s="14">
        <v>3.7533300000000001</v>
      </c>
      <c r="F1116" s="14">
        <v>30.5</v>
      </c>
      <c r="G1116" s="15">
        <f t="shared" si="263"/>
        <v>1963.2916666665828</v>
      </c>
      <c r="H1116" s="16">
        <v>3.97</v>
      </c>
      <c r="I1116" s="15">
        <f t="shared" si="256"/>
        <v>708.46358754098389</v>
      </c>
      <c r="J1116" s="15">
        <f t="shared" si="257"/>
        <v>22.324124508688534</v>
      </c>
      <c r="K1116" s="17">
        <f t="shared" si="261"/>
        <v>84566.637556408576</v>
      </c>
      <c r="L1116" s="15">
        <f t="shared" si="258"/>
        <v>38.672158770000017</v>
      </c>
      <c r="M1116" s="17">
        <f t="shared" si="259"/>
        <v>4616.1503452529814</v>
      </c>
      <c r="N1116" s="36">
        <f t="shared" si="249"/>
        <v>20.150077238226984</v>
      </c>
      <c r="O1116" s="18"/>
      <c r="P1116" s="19">
        <f t="shared" si="250"/>
        <v>23.819656401644671</v>
      </c>
      <c r="Q1116" s="19"/>
      <c r="R1116" s="38">
        <f t="shared" si="251"/>
        <v>2.3703168769710015E-2</v>
      </c>
      <c r="S1116" s="16">
        <f t="shared" si="260"/>
        <v>1.0065890001409175</v>
      </c>
      <c r="T1116" s="16">
        <f t="shared" si="262"/>
        <v>11.906332199731755</v>
      </c>
      <c r="U1116" s="22">
        <f t="shared" si="252"/>
        <v>4.3887278797796858E-2</v>
      </c>
      <c r="V1116" s="22">
        <f t="shared" si="253"/>
        <v>-1.8273739201424277E-3</v>
      </c>
      <c r="W1116" s="22">
        <f t="shared" si="254"/>
        <v>4.5714652717939286E-2</v>
      </c>
      <c r="Z1116" s="37"/>
      <c r="AA1116" s="37"/>
    </row>
    <row r="1117" spans="1:27">
      <c r="A1117" s="61">
        <f t="shared" si="255"/>
        <v>23162</v>
      </c>
      <c r="B1117" s="13">
        <v>1963.05</v>
      </c>
      <c r="C1117" s="14">
        <v>70.14</v>
      </c>
      <c r="D1117" s="15">
        <v>2.1833300000000002</v>
      </c>
      <c r="E1117" s="14">
        <v>3.7966700000000002</v>
      </c>
      <c r="F1117" s="14">
        <v>30.5</v>
      </c>
      <c r="G1117" s="15">
        <f t="shared" si="263"/>
        <v>1963.3749999999161</v>
      </c>
      <c r="H1117" s="16">
        <v>3.93</v>
      </c>
      <c r="I1117" s="15">
        <f t="shared" si="256"/>
        <v>722.68231573770515</v>
      </c>
      <c r="J1117" s="15">
        <f t="shared" si="257"/>
        <v>22.495779589672139</v>
      </c>
      <c r="K1117" s="17">
        <f t="shared" si="261"/>
        <v>86487.643464288834</v>
      </c>
      <c r="L1117" s="15">
        <f t="shared" si="258"/>
        <v>39.118709262786908</v>
      </c>
      <c r="M1117" s="17">
        <f t="shared" si="259"/>
        <v>4681.5660295346679</v>
      </c>
      <c r="N1117" s="36">
        <f t="shared" si="249"/>
        <v>20.50758586495261</v>
      </c>
      <c r="O1117" s="18"/>
      <c r="P1117" s="19">
        <f t="shared" si="250"/>
        <v>24.232447349964072</v>
      </c>
      <c r="Q1117" s="19"/>
      <c r="R1117" s="38">
        <f t="shared" si="251"/>
        <v>2.285767840555096E-2</v>
      </c>
      <c r="S1117" s="16">
        <f t="shared" si="260"/>
        <v>0.99836774404083739</v>
      </c>
      <c r="T1117" s="16">
        <f t="shared" si="262"/>
        <v>11.984783024273598</v>
      </c>
      <c r="U1117" s="22">
        <f t="shared" si="252"/>
        <v>3.8126412445393942E-2</v>
      </c>
      <c r="V1117" s="22">
        <f t="shared" si="253"/>
        <v>-3.9037208183410055E-3</v>
      </c>
      <c r="W1117" s="22">
        <f t="shared" si="254"/>
        <v>4.2030133263734948E-2</v>
      </c>
      <c r="Z1117" s="37"/>
      <c r="AA1117" s="37"/>
    </row>
    <row r="1118" spans="1:27">
      <c r="A1118" s="61">
        <f t="shared" si="255"/>
        <v>23192</v>
      </c>
      <c r="B1118" s="13">
        <v>1963.06</v>
      </c>
      <c r="C1118" s="14">
        <v>70.11</v>
      </c>
      <c r="D1118" s="15">
        <v>2.2000000000000002</v>
      </c>
      <c r="E1118" s="14">
        <v>3.84</v>
      </c>
      <c r="F1118" s="14">
        <v>30.6</v>
      </c>
      <c r="G1118" s="15">
        <f t="shared" si="263"/>
        <v>1963.4583333332494</v>
      </c>
      <c r="H1118" s="16">
        <v>3.99</v>
      </c>
      <c r="I1118" s="15">
        <f t="shared" si="256"/>
        <v>720.01251617647074</v>
      </c>
      <c r="J1118" s="15">
        <f t="shared" si="257"/>
        <v>22.593460784313734</v>
      </c>
      <c r="K1118" s="17">
        <f t="shared" si="261"/>
        <v>86393.457209352142</v>
      </c>
      <c r="L1118" s="15">
        <f t="shared" si="258"/>
        <v>39.435858823529429</v>
      </c>
      <c r="M1118" s="17">
        <f t="shared" si="259"/>
        <v>4731.8624402212563</v>
      </c>
      <c r="N1118" s="36">
        <f t="shared" si="249"/>
        <v>20.384149993840996</v>
      </c>
      <c r="O1118" s="18"/>
      <c r="P1118" s="19">
        <f t="shared" si="250"/>
        <v>24.077153173393203</v>
      </c>
      <c r="Q1118" s="19"/>
      <c r="R1118" s="38">
        <f t="shared" si="251"/>
        <v>2.2505837092669838E-2</v>
      </c>
      <c r="S1118" s="16">
        <f t="shared" si="260"/>
        <v>1.0008747980825903</v>
      </c>
      <c r="T1118" s="16">
        <f t="shared" si="262"/>
        <v>11.926118762034974</v>
      </c>
      <c r="U1118" s="22">
        <f t="shared" si="252"/>
        <v>3.5450858712644528E-2</v>
      </c>
      <c r="V1118" s="22">
        <f t="shared" si="253"/>
        <v>-3.8819172565733862E-3</v>
      </c>
      <c r="W1118" s="22">
        <f t="shared" si="254"/>
        <v>3.9332775969217915E-2</v>
      </c>
      <c r="Z1118" s="37"/>
      <c r="AA1118" s="37"/>
    </row>
    <row r="1119" spans="1:27">
      <c r="A1119" s="61">
        <f t="shared" si="255"/>
        <v>23223</v>
      </c>
      <c r="B1119" s="13">
        <v>1963.07</v>
      </c>
      <c r="C1119" s="14">
        <v>69.069999999999993</v>
      </c>
      <c r="D1119" s="15">
        <v>2.2033299999999998</v>
      </c>
      <c r="E1119" s="14">
        <v>3.88</v>
      </c>
      <c r="F1119" s="14">
        <v>30.7</v>
      </c>
      <c r="G1119" s="15">
        <f t="shared" si="263"/>
        <v>1963.5416666665826</v>
      </c>
      <c r="H1119" s="16">
        <v>4.0199999999999996</v>
      </c>
      <c r="I1119" s="15">
        <f t="shared" si="256"/>
        <v>707.02144348534227</v>
      </c>
      <c r="J1119" s="15">
        <f t="shared" si="257"/>
        <v>22.553953338273622</v>
      </c>
      <c r="K1119" s="17">
        <f t="shared" si="261"/>
        <v>85060.192169938135</v>
      </c>
      <c r="L1119" s="15">
        <f t="shared" si="258"/>
        <v>39.716855374592846</v>
      </c>
      <c r="M1119" s="17">
        <f t="shared" si="259"/>
        <v>4778.2473667201384</v>
      </c>
      <c r="N1119" s="36">
        <f t="shared" si="249"/>
        <v>19.96923188594964</v>
      </c>
      <c r="O1119" s="18"/>
      <c r="P1119" s="19">
        <f t="shared" si="250"/>
        <v>23.578826512048245</v>
      </c>
      <c r="Q1119" s="19"/>
      <c r="R1119" s="38">
        <f t="shared" si="251"/>
        <v>2.3555825629666571E-2</v>
      </c>
      <c r="S1119" s="16">
        <f t="shared" si="260"/>
        <v>1.0049849901462253</v>
      </c>
      <c r="T1119" s="16">
        <f t="shared" si="262"/>
        <v>11.897670431939375</v>
      </c>
      <c r="U1119" s="22">
        <f t="shared" si="252"/>
        <v>3.8077579765875669E-2</v>
      </c>
      <c r="V1119" s="22">
        <f t="shared" si="253"/>
        <v>-4.9269379762899579E-3</v>
      </c>
      <c r="W1119" s="22">
        <f t="shared" si="254"/>
        <v>4.3004517742165627E-2</v>
      </c>
      <c r="Z1119" s="37"/>
      <c r="AA1119" s="37"/>
    </row>
    <row r="1120" spans="1:27">
      <c r="A1120" s="61">
        <f t="shared" si="255"/>
        <v>23254</v>
      </c>
      <c r="B1120" s="13">
        <v>1963.08</v>
      </c>
      <c r="C1120" s="14">
        <v>70.98</v>
      </c>
      <c r="D1120" s="15">
        <v>2.2066699999999999</v>
      </c>
      <c r="E1120" s="14">
        <v>3.92</v>
      </c>
      <c r="F1120" s="14">
        <v>30.7</v>
      </c>
      <c r="G1120" s="15">
        <f t="shared" si="263"/>
        <v>1963.6249999999159</v>
      </c>
      <c r="H1120" s="16">
        <v>4</v>
      </c>
      <c r="I1120" s="15">
        <f t="shared" si="256"/>
        <v>726.57278208469097</v>
      </c>
      <c r="J1120" s="15">
        <f t="shared" si="257"/>
        <v>22.588142590065154</v>
      </c>
      <c r="K1120" s="17">
        <f t="shared" si="261"/>
        <v>87638.831447471355</v>
      </c>
      <c r="L1120" s="15">
        <f t="shared" si="258"/>
        <v>40.126307491856693</v>
      </c>
      <c r="M1120" s="17">
        <f t="shared" si="259"/>
        <v>4840.0143600181409</v>
      </c>
      <c r="N1120" s="36">
        <f t="shared" si="249"/>
        <v>20.47263790052768</v>
      </c>
      <c r="O1120" s="18"/>
      <c r="P1120" s="19">
        <f t="shared" si="250"/>
        <v>24.163214231057228</v>
      </c>
      <c r="Q1120" s="19"/>
      <c r="R1120" s="38">
        <f t="shared" si="251"/>
        <v>2.2147006613097993E-2</v>
      </c>
      <c r="S1120" s="16">
        <f t="shared" si="260"/>
        <v>0.99681768074530663</v>
      </c>
      <c r="T1120" s="16">
        <f t="shared" si="262"/>
        <v>11.95698020180563</v>
      </c>
      <c r="U1120" s="22">
        <f t="shared" si="252"/>
        <v>3.1430477529298173E-2</v>
      </c>
      <c r="V1120" s="22">
        <f t="shared" si="253"/>
        <v>-8.4972764927202515E-3</v>
      </c>
      <c r="W1120" s="22">
        <f t="shared" si="254"/>
        <v>3.9927754022018425E-2</v>
      </c>
      <c r="Z1120" s="37"/>
      <c r="AA1120" s="37"/>
    </row>
    <row r="1121" spans="1:27">
      <c r="A1121" s="61">
        <f t="shared" si="255"/>
        <v>23284</v>
      </c>
      <c r="B1121" s="13">
        <v>1963.09</v>
      </c>
      <c r="C1121" s="14">
        <v>72.849999999999994</v>
      </c>
      <c r="D1121" s="15">
        <v>2.21</v>
      </c>
      <c r="E1121" s="14">
        <v>3.96</v>
      </c>
      <c r="F1121" s="14">
        <v>30.7</v>
      </c>
      <c r="G1121" s="15">
        <f t="shared" si="263"/>
        <v>1963.7083333332491</v>
      </c>
      <c r="H1121" s="16">
        <v>4.08</v>
      </c>
      <c r="I1121" s="15">
        <f t="shared" si="256"/>
        <v>745.71466856677546</v>
      </c>
      <c r="J1121" s="15">
        <f t="shared" si="257"/>
        <v>22.622229478827371</v>
      </c>
      <c r="K1121" s="17">
        <f t="shared" si="261"/>
        <v>90175.105979241038</v>
      </c>
      <c r="L1121" s="15">
        <f t="shared" si="258"/>
        <v>40.535759609120539</v>
      </c>
      <c r="M1121" s="17">
        <f t="shared" si="259"/>
        <v>4901.7627958516759</v>
      </c>
      <c r="N1121" s="36">
        <f t="shared" si="249"/>
        <v>20.960360090705105</v>
      </c>
      <c r="O1121" s="18"/>
      <c r="P1121" s="19">
        <f t="shared" si="250"/>
        <v>24.727136816950264</v>
      </c>
      <c r="Q1121" s="19"/>
      <c r="R1121" s="38">
        <f t="shared" si="251"/>
        <v>2.0210426714588711E-2</v>
      </c>
      <c r="S1121" s="16">
        <f t="shared" si="260"/>
        <v>1.0009600364438389</v>
      </c>
      <c r="T1121" s="16">
        <f t="shared" si="262"/>
        <v>11.918929273481437</v>
      </c>
      <c r="U1121" s="22">
        <f t="shared" si="252"/>
        <v>3.0299155865835647E-2</v>
      </c>
      <c r="V1121" s="22">
        <f t="shared" si="253"/>
        <v>-5.6394029686827052E-3</v>
      </c>
      <c r="W1121" s="22">
        <f t="shared" si="254"/>
        <v>3.5938558834518353E-2</v>
      </c>
      <c r="Z1121" s="37"/>
      <c r="AA1121" s="37"/>
    </row>
    <row r="1122" spans="1:27">
      <c r="A1122" s="61">
        <f t="shared" si="255"/>
        <v>23011</v>
      </c>
      <c r="B1122" s="13">
        <v>1963.1</v>
      </c>
      <c r="C1122" s="14">
        <v>73.03</v>
      </c>
      <c r="D1122" s="15">
        <v>2.23333</v>
      </c>
      <c r="E1122" s="14">
        <v>3.98</v>
      </c>
      <c r="F1122" s="14">
        <v>30.8</v>
      </c>
      <c r="G1122" s="15">
        <f t="shared" si="263"/>
        <v>1963.7916666665824</v>
      </c>
      <c r="H1122" s="16">
        <v>4.1100000000000003</v>
      </c>
      <c r="I1122" s="15">
        <f t="shared" si="256"/>
        <v>745.13006931818211</v>
      </c>
      <c r="J1122" s="15">
        <f t="shared" si="257"/>
        <v>22.78681826250001</v>
      </c>
      <c r="K1122" s="17">
        <f t="shared" si="261"/>
        <v>90334.03720559027</v>
      </c>
      <c r="L1122" s="15">
        <f t="shared" si="258"/>
        <v>40.608211363636379</v>
      </c>
      <c r="M1122" s="17">
        <f t="shared" si="259"/>
        <v>4923.0380402334558</v>
      </c>
      <c r="N1122" s="36">
        <f t="shared" si="249"/>
        <v>20.891344595411496</v>
      </c>
      <c r="O1122" s="18"/>
      <c r="P1122" s="19">
        <f t="shared" si="250"/>
        <v>24.634554206566811</v>
      </c>
      <c r="Q1122" s="19"/>
      <c r="R1122" s="38">
        <f t="shared" si="251"/>
        <v>2.0021572622875648E-2</v>
      </c>
      <c r="S1122" s="16">
        <f t="shared" si="260"/>
        <v>1.0026120567879613</v>
      </c>
      <c r="T1122" s="16">
        <f t="shared" si="262"/>
        <v>11.891636906319297</v>
      </c>
      <c r="U1122" s="22">
        <f t="shared" si="252"/>
        <v>3.3491536019557344E-2</v>
      </c>
      <c r="V1122" s="22">
        <f t="shared" si="253"/>
        <v>-3.586413357661522E-3</v>
      </c>
      <c r="W1122" s="22">
        <f t="shared" si="254"/>
        <v>3.7077949377218866E-2</v>
      </c>
      <c r="Z1122" s="37"/>
      <c r="AA1122" s="37"/>
    </row>
    <row r="1123" spans="1:27">
      <c r="A1123" s="61">
        <f t="shared" si="255"/>
        <v>23345</v>
      </c>
      <c r="B1123" s="13">
        <v>1963.11</v>
      </c>
      <c r="C1123" s="14">
        <v>72.62</v>
      </c>
      <c r="D1123" s="15">
        <v>2.2566700000000002</v>
      </c>
      <c r="E1123" s="14">
        <v>4</v>
      </c>
      <c r="F1123" s="14">
        <v>30.8</v>
      </c>
      <c r="G1123" s="15">
        <f t="shared" si="263"/>
        <v>1963.8749999999156</v>
      </c>
      <c r="H1123" s="16">
        <v>4.12</v>
      </c>
      <c r="I1123" s="15">
        <f t="shared" si="256"/>
        <v>740.9468113636367</v>
      </c>
      <c r="J1123" s="15">
        <f t="shared" si="257"/>
        <v>23.024957873863645</v>
      </c>
      <c r="K1123" s="17">
        <f t="shared" si="261"/>
        <v>90059.504648980248</v>
      </c>
      <c r="L1123" s="15">
        <f t="shared" si="258"/>
        <v>40.812272727272742</v>
      </c>
      <c r="M1123" s="17">
        <f t="shared" si="259"/>
        <v>4960.5896253913652</v>
      </c>
      <c r="N1123" s="36">
        <f t="shared" si="249"/>
        <v>20.720399335339703</v>
      </c>
      <c r="O1123" s="18"/>
      <c r="P1123" s="19">
        <f t="shared" si="250"/>
        <v>24.42370179163445</v>
      </c>
      <c r="Q1123" s="19"/>
      <c r="R1123" s="38">
        <f t="shared" si="251"/>
        <v>2.0692523571010403E-2</v>
      </c>
      <c r="S1123" s="16">
        <f t="shared" si="260"/>
        <v>1.0026207678502677</v>
      </c>
      <c r="T1123" s="16">
        <f t="shared" si="262"/>
        <v>11.92269853722042</v>
      </c>
      <c r="U1123" s="22">
        <f t="shared" si="252"/>
        <v>2.5823336524494422E-2</v>
      </c>
      <c r="V1123" s="22">
        <f t="shared" si="253"/>
        <v>-3.5091369210143997E-3</v>
      </c>
      <c r="W1123" s="22">
        <f t="shared" si="254"/>
        <v>2.9332473445508822E-2</v>
      </c>
      <c r="Z1123" s="37"/>
      <c r="AA1123" s="37"/>
    </row>
    <row r="1124" spans="1:27">
      <c r="A1124" s="61">
        <f t="shared" si="255"/>
        <v>23376</v>
      </c>
      <c r="B1124" s="13">
        <v>1963.12</v>
      </c>
      <c r="C1124" s="14">
        <v>74.17</v>
      </c>
      <c r="D1124" s="15">
        <v>2.2799999999999998</v>
      </c>
      <c r="E1124" s="14">
        <v>4.0199999999999996</v>
      </c>
      <c r="F1124" s="14">
        <v>30.9</v>
      </c>
      <c r="G1124" s="15">
        <f t="shared" si="263"/>
        <v>1963.9583333332489</v>
      </c>
      <c r="H1124" s="16">
        <v>4.13</v>
      </c>
      <c r="I1124" s="15">
        <f t="shared" si="256"/>
        <v>754.31250048543723</v>
      </c>
      <c r="J1124" s="15">
        <f t="shared" si="257"/>
        <v>23.187710679611659</v>
      </c>
      <c r="K1124" s="17">
        <f t="shared" si="261"/>
        <v>91918.923074096616</v>
      </c>
      <c r="L1124" s="15">
        <f t="shared" si="258"/>
        <v>40.883595145631084</v>
      </c>
      <c r="M1124" s="17">
        <f t="shared" si="259"/>
        <v>4981.9882804080944</v>
      </c>
      <c r="N1124" s="36">
        <f t="shared" si="249"/>
        <v>21.038599376737046</v>
      </c>
      <c r="O1124" s="18"/>
      <c r="P1124" s="19">
        <f t="shared" si="250"/>
        <v>24.78906855362926</v>
      </c>
      <c r="Q1124" s="19"/>
      <c r="R1124" s="38">
        <f t="shared" si="251"/>
        <v>2.0191207824954024E-2</v>
      </c>
      <c r="S1124" s="16">
        <f t="shared" si="260"/>
        <v>1.0001974386374914</v>
      </c>
      <c r="T1124" s="16">
        <f t="shared" si="262"/>
        <v>11.915259255561301</v>
      </c>
      <c r="U1124" s="22">
        <f t="shared" si="252"/>
        <v>1.5880522174610112E-2</v>
      </c>
      <c r="V1124" s="22">
        <f t="shared" si="253"/>
        <v>-3.6103662700108785E-3</v>
      </c>
      <c r="W1124" s="22">
        <f t="shared" si="254"/>
        <v>1.9490888444620991E-2</v>
      </c>
      <c r="Z1124" s="37"/>
      <c r="AA1124" s="37"/>
    </row>
    <row r="1125" spans="1:27">
      <c r="A1125" s="61">
        <f t="shared" si="255"/>
        <v>23407</v>
      </c>
      <c r="B1125" s="13">
        <v>1964.01</v>
      </c>
      <c r="C1125" s="14">
        <v>76.45</v>
      </c>
      <c r="D1125" s="15">
        <v>2.2966700000000002</v>
      </c>
      <c r="E1125" s="14">
        <v>4.0733300000000003</v>
      </c>
      <c r="F1125" s="14">
        <v>30.9</v>
      </c>
      <c r="G1125" s="15">
        <f t="shared" si="263"/>
        <v>1964.0416666665822</v>
      </c>
      <c r="H1125" s="16">
        <v>4.17</v>
      </c>
      <c r="I1125" s="15">
        <f t="shared" si="256"/>
        <v>777.500211165049</v>
      </c>
      <c r="J1125" s="15">
        <f t="shared" si="257"/>
        <v>23.357245388834965</v>
      </c>
      <c r="K1125" s="17">
        <f t="shared" si="261"/>
        <v>94981.717070280924</v>
      </c>
      <c r="L1125" s="15">
        <f t="shared" si="258"/>
        <v>41.425963834466046</v>
      </c>
      <c r="M1125" s="17">
        <f t="shared" si="259"/>
        <v>5060.717823334041</v>
      </c>
      <c r="N1125" s="36">
        <f t="shared" si="249"/>
        <v>21.627216196980925</v>
      </c>
      <c r="O1125" s="18"/>
      <c r="P1125" s="19">
        <f t="shared" si="250"/>
        <v>25.471838579072283</v>
      </c>
      <c r="Q1125" s="19"/>
      <c r="R1125" s="38">
        <f t="shared" si="251"/>
        <v>1.8497562501543732E-2</v>
      </c>
      <c r="S1125" s="16">
        <f t="shared" si="260"/>
        <v>1.0050986215150373</v>
      </c>
      <c r="T1125" s="16">
        <f t="shared" si="262"/>
        <v>11.917611788114076</v>
      </c>
      <c r="U1125" s="22">
        <f t="shared" si="252"/>
        <v>1.3392673012419865E-2</v>
      </c>
      <c r="V1125" s="22">
        <f t="shared" si="253"/>
        <v>-5.7129274244506201E-3</v>
      </c>
      <c r="W1125" s="22">
        <f t="shared" si="254"/>
        <v>1.9105600436870485E-2</v>
      </c>
      <c r="Z1125" s="37"/>
      <c r="AA1125" s="37"/>
    </row>
    <row r="1126" spans="1:27">
      <c r="A1126" s="61">
        <f t="shared" si="255"/>
        <v>23436</v>
      </c>
      <c r="B1126" s="13">
        <v>1964.02</v>
      </c>
      <c r="C1126" s="14">
        <v>77.39</v>
      </c>
      <c r="D1126" s="15">
        <v>2.3133300000000001</v>
      </c>
      <c r="E1126" s="14">
        <v>4.1266699999999998</v>
      </c>
      <c r="F1126" s="14">
        <v>30.9</v>
      </c>
      <c r="G1126" s="15">
        <f t="shared" si="263"/>
        <v>1964.1249999999154</v>
      </c>
      <c r="H1126" s="16">
        <v>4.1500000000000004</v>
      </c>
      <c r="I1126" s="15">
        <f t="shared" si="256"/>
        <v>787.0600567961169</v>
      </c>
      <c r="J1126" s="15">
        <f t="shared" si="257"/>
        <v>23.52667839757283</v>
      </c>
      <c r="K1126" s="17">
        <f t="shared" si="261"/>
        <v>96389.083349006614</v>
      </c>
      <c r="L1126" s="15">
        <f t="shared" si="258"/>
        <v>41.968434223786424</v>
      </c>
      <c r="M1126" s="17">
        <f t="shared" si="259"/>
        <v>5139.7588652777504</v>
      </c>
      <c r="N1126" s="36">
        <f t="shared" si="249"/>
        <v>21.832670826710324</v>
      </c>
      <c r="O1126" s="18"/>
      <c r="P1126" s="19">
        <f t="shared" si="250"/>
        <v>25.702472478695206</v>
      </c>
      <c r="Q1126" s="19"/>
      <c r="R1126" s="38">
        <f t="shared" si="251"/>
        <v>1.8262443104984948E-2</v>
      </c>
      <c r="S1126" s="16">
        <f t="shared" si="260"/>
        <v>0.99779409510853112</v>
      </c>
      <c r="T1126" s="16">
        <f t="shared" si="262"/>
        <v>11.978375179984816</v>
      </c>
      <c r="U1126" s="22">
        <f t="shared" si="252"/>
        <v>8.0839239092018733E-3</v>
      </c>
      <c r="V1126" s="22">
        <f t="shared" si="253"/>
        <v>-6.7008680477482763E-3</v>
      </c>
      <c r="W1126" s="22">
        <f t="shared" si="254"/>
        <v>1.478479195695015E-2</v>
      </c>
      <c r="Z1126" s="37"/>
      <c r="AA1126" s="37"/>
    </row>
    <row r="1127" spans="1:27">
      <c r="A1127" s="61">
        <f t="shared" si="255"/>
        <v>23467</v>
      </c>
      <c r="B1127" s="13">
        <v>1964.03</v>
      </c>
      <c r="C1127" s="14">
        <v>78.8</v>
      </c>
      <c r="D1127" s="15">
        <v>2.33</v>
      </c>
      <c r="E1127" s="14">
        <v>4.18</v>
      </c>
      <c r="F1127" s="14">
        <v>30.9</v>
      </c>
      <c r="G1127" s="15">
        <f t="shared" si="263"/>
        <v>1964.2083333332487</v>
      </c>
      <c r="H1127" s="16">
        <v>4.22</v>
      </c>
      <c r="I1127" s="15">
        <f t="shared" si="256"/>
        <v>801.39982524271875</v>
      </c>
      <c r="J1127" s="15">
        <f t="shared" si="257"/>
        <v>23.696213106796129</v>
      </c>
      <c r="K1127" s="17">
        <f t="shared" si="261"/>
        <v>98387.069581582269</v>
      </c>
      <c r="L1127" s="15">
        <f t="shared" si="258"/>
        <v>42.510802912621372</v>
      </c>
      <c r="M1127" s="17">
        <f t="shared" si="259"/>
        <v>5219.0095285661655</v>
      </c>
      <c r="N1127" s="36">
        <f t="shared" si="249"/>
        <v>22.167245585982634</v>
      </c>
      <c r="O1127" s="18"/>
      <c r="P1127" s="19">
        <f t="shared" si="250"/>
        <v>26.083991410252395</v>
      </c>
      <c r="Q1127" s="19"/>
      <c r="R1127" s="38">
        <f t="shared" si="251"/>
        <v>1.687113034264047E-2</v>
      </c>
      <c r="S1127" s="16">
        <f t="shared" si="260"/>
        <v>1.0027078650726009</v>
      </c>
      <c r="T1127" s="16">
        <f t="shared" si="262"/>
        <v>11.951952023583438</v>
      </c>
      <c r="U1127" s="22">
        <f t="shared" si="252"/>
        <v>9.2539543885130637E-3</v>
      </c>
      <c r="V1127" s="22">
        <f t="shared" si="253"/>
        <v>-8.9203745345536323E-3</v>
      </c>
      <c r="W1127" s="22">
        <f t="shared" si="254"/>
        <v>1.8174328923066696E-2</v>
      </c>
      <c r="Z1127" s="37"/>
      <c r="AA1127" s="37"/>
    </row>
    <row r="1128" spans="1:27">
      <c r="A1128" s="61">
        <f t="shared" si="255"/>
        <v>23497</v>
      </c>
      <c r="B1128" s="13">
        <v>1964.04</v>
      </c>
      <c r="C1128" s="14">
        <v>79.94</v>
      </c>
      <c r="D1128" s="15">
        <v>2.34667</v>
      </c>
      <c r="E1128" s="14">
        <v>4.2300000000000004</v>
      </c>
      <c r="F1128" s="14">
        <v>30.9</v>
      </c>
      <c r="G1128" s="15">
        <f t="shared" si="263"/>
        <v>1964.2916666665819</v>
      </c>
      <c r="H1128" s="16">
        <v>4.2300000000000004</v>
      </c>
      <c r="I1128" s="15">
        <f t="shared" si="256"/>
        <v>812.99368058252458</v>
      </c>
      <c r="J1128" s="15">
        <f t="shared" si="257"/>
        <v>23.865747816019429</v>
      </c>
      <c r="K1128" s="17">
        <f t="shared" si="261"/>
        <v>100054.60035194083</v>
      </c>
      <c r="L1128" s="15">
        <f t="shared" si="258"/>
        <v>43.019305339805847</v>
      </c>
      <c r="M1128" s="17">
        <f t="shared" si="259"/>
        <v>5294.3577619303196</v>
      </c>
      <c r="N1128" s="36">
        <f t="shared" si="249"/>
        <v>22.422192169737173</v>
      </c>
      <c r="O1128" s="18"/>
      <c r="P1128" s="19">
        <f t="shared" si="250"/>
        <v>26.370888403447527</v>
      </c>
      <c r="Q1128" s="19"/>
      <c r="R1128" s="38">
        <f t="shared" si="251"/>
        <v>1.6635908141929924E-2</v>
      </c>
      <c r="S1128" s="16">
        <f t="shared" si="260"/>
        <v>1.0059547846225443</v>
      </c>
      <c r="T1128" s="16">
        <f t="shared" si="262"/>
        <v>11.984316297017502</v>
      </c>
      <c r="U1128" s="22">
        <f t="shared" si="252"/>
        <v>2.1808639941738317E-3</v>
      </c>
      <c r="V1128" s="22">
        <f t="shared" si="253"/>
        <v>-1.1090187213023905E-2</v>
      </c>
      <c r="W1128" s="22">
        <f t="shared" si="254"/>
        <v>1.3271051207197737E-2</v>
      </c>
      <c r="Z1128" s="37"/>
      <c r="AA1128" s="37"/>
    </row>
    <row r="1129" spans="1:27">
      <c r="A1129" s="61">
        <f t="shared" si="255"/>
        <v>23528</v>
      </c>
      <c r="B1129" s="13">
        <v>1964.05</v>
      </c>
      <c r="C1129" s="14">
        <v>80.72</v>
      </c>
      <c r="D1129" s="15">
        <v>2.3633299999999999</v>
      </c>
      <c r="E1129" s="14">
        <v>4.28</v>
      </c>
      <c r="F1129" s="14">
        <v>30.9</v>
      </c>
      <c r="G1129" s="15">
        <f t="shared" si="263"/>
        <v>1964.3749999999152</v>
      </c>
      <c r="H1129" s="16">
        <v>4.2</v>
      </c>
      <c r="I1129" s="15">
        <f t="shared" si="256"/>
        <v>820.92631844660229</v>
      </c>
      <c r="J1129" s="15">
        <f t="shared" si="257"/>
        <v>24.03518082475729</v>
      </c>
      <c r="K1129" s="17">
        <f t="shared" si="261"/>
        <v>101277.3644020033</v>
      </c>
      <c r="L1129" s="15">
        <f t="shared" si="258"/>
        <v>43.527807766990307</v>
      </c>
      <c r="M1129" s="17">
        <f t="shared" si="259"/>
        <v>5370.0089152697483</v>
      </c>
      <c r="N1129" s="36">
        <f t="shared" si="249"/>
        <v>22.574330769563833</v>
      </c>
      <c r="O1129" s="18"/>
      <c r="P1129" s="19">
        <f t="shared" si="250"/>
        <v>26.536112909394053</v>
      </c>
      <c r="Q1129" s="19"/>
      <c r="R1129" s="38">
        <f t="shared" si="251"/>
        <v>1.6257628241597925E-2</v>
      </c>
      <c r="S1129" s="16">
        <f t="shared" si="260"/>
        <v>1.0059331710218815</v>
      </c>
      <c r="T1129" s="16">
        <f t="shared" si="262"/>
        <v>12.055680319414689</v>
      </c>
      <c r="U1129" s="22">
        <f t="shared" si="252"/>
        <v>-3.014996991643093E-3</v>
      </c>
      <c r="V1129" s="22">
        <f t="shared" si="253"/>
        <v>-1.2767132461679709E-2</v>
      </c>
      <c r="W1129" s="22">
        <f t="shared" si="254"/>
        <v>9.7521354700366158E-3</v>
      </c>
      <c r="Z1129" s="37"/>
      <c r="AA1129" s="37"/>
    </row>
    <row r="1130" spans="1:27">
      <c r="A1130" s="61">
        <f t="shared" si="255"/>
        <v>23558</v>
      </c>
      <c r="B1130" s="13">
        <v>1964.06</v>
      </c>
      <c r="C1130" s="14">
        <v>80.239999999999995</v>
      </c>
      <c r="D1130" s="15">
        <v>2.38</v>
      </c>
      <c r="E1130" s="14">
        <v>4.33</v>
      </c>
      <c r="F1130" s="14">
        <v>31</v>
      </c>
      <c r="G1130" s="15">
        <f t="shared" si="263"/>
        <v>1964.4583333332484</v>
      </c>
      <c r="H1130" s="16">
        <v>4.17</v>
      </c>
      <c r="I1130" s="15">
        <f t="shared" si="256"/>
        <v>813.4122929032261</v>
      </c>
      <c r="J1130" s="15">
        <f t="shared" si="257"/>
        <v>24.12663580645162</v>
      </c>
      <c r="K1130" s="17">
        <f t="shared" si="261"/>
        <v>100598.40310747428</v>
      </c>
      <c r="L1130" s="15">
        <f t="shared" si="258"/>
        <v>43.894257580645181</v>
      </c>
      <c r="M1130" s="17">
        <f t="shared" si="259"/>
        <v>5428.602759912309</v>
      </c>
      <c r="N1130" s="36">
        <f t="shared" si="249"/>
        <v>22.300288036082794</v>
      </c>
      <c r="O1130" s="18"/>
      <c r="P1130" s="19">
        <f t="shared" si="250"/>
        <v>26.201151795356168</v>
      </c>
      <c r="Q1130" s="19"/>
      <c r="R1130" s="38">
        <f t="shared" si="251"/>
        <v>1.7429662017281418E-2</v>
      </c>
      <c r="S1130" s="16">
        <f t="shared" si="260"/>
        <v>1.0018543915381173</v>
      </c>
      <c r="T1130" s="16">
        <f t="shared" si="262"/>
        <v>12.088088704365438</v>
      </c>
      <c r="U1130" s="22">
        <f t="shared" si="252"/>
        <v>-2.7048679423667954E-3</v>
      </c>
      <c r="V1130" s="22">
        <f t="shared" si="253"/>
        <v>-1.2946635205408064E-2</v>
      </c>
      <c r="W1130" s="22">
        <f t="shared" si="254"/>
        <v>1.0241767263041268E-2</v>
      </c>
      <c r="Z1130" s="37"/>
      <c r="AA1130" s="37"/>
    </row>
    <row r="1131" spans="1:27">
      <c r="A1131" s="61">
        <f t="shared" si="255"/>
        <v>23589</v>
      </c>
      <c r="B1131" s="13">
        <v>1964.07</v>
      </c>
      <c r="C1131" s="14">
        <v>83.22</v>
      </c>
      <c r="D1131" s="15">
        <v>2.4</v>
      </c>
      <c r="E1131" s="14">
        <v>4.3766699999999998</v>
      </c>
      <c r="F1131" s="14">
        <v>31.1</v>
      </c>
      <c r="G1131" s="15">
        <f t="shared" si="263"/>
        <v>1964.5416666665817</v>
      </c>
      <c r="H1131" s="16">
        <v>4.1900000000000004</v>
      </c>
      <c r="I1131" s="15">
        <f t="shared" si="256"/>
        <v>840.90866527331218</v>
      </c>
      <c r="J1131" s="15">
        <f t="shared" si="257"/>
        <v>24.251151125401936</v>
      </c>
      <c r="K1131" s="17">
        <f t="shared" si="261"/>
        <v>104248.94224240087</v>
      </c>
      <c r="L1131" s="15">
        <f t="shared" si="258"/>
        <v>44.224702331672042</v>
      </c>
      <c r="M1131" s="17">
        <f t="shared" si="259"/>
        <v>5482.6149728917162</v>
      </c>
      <c r="N1131" s="36">
        <f t="shared" si="249"/>
        <v>22.984351845738409</v>
      </c>
      <c r="O1131" s="18"/>
      <c r="P1131" s="19">
        <f t="shared" si="250"/>
        <v>26.989715153331488</v>
      </c>
      <c r="Q1131" s="19"/>
      <c r="R1131" s="38">
        <f t="shared" si="251"/>
        <v>1.6221768966826138E-2</v>
      </c>
      <c r="S1131" s="16">
        <f t="shared" si="260"/>
        <v>1.0034916666666667</v>
      </c>
      <c r="T1131" s="16">
        <f t="shared" si="262"/>
        <v>12.071564224015933</v>
      </c>
      <c r="U1131" s="22">
        <f t="shared" si="252"/>
        <v>-1.8945039250053863E-2</v>
      </c>
      <c r="V1131" s="22">
        <f t="shared" si="253"/>
        <v>-1.4835150590170598E-2</v>
      </c>
      <c r="W1131" s="22">
        <f t="shared" si="254"/>
        <v>-4.1098886598832651E-3</v>
      </c>
      <c r="Z1131" s="37"/>
      <c r="AA1131" s="37"/>
    </row>
    <row r="1132" spans="1:27">
      <c r="A1132" s="61">
        <f t="shared" si="255"/>
        <v>23620</v>
      </c>
      <c r="B1132" s="13">
        <v>1964.08</v>
      </c>
      <c r="C1132" s="14">
        <v>82</v>
      </c>
      <c r="D1132" s="15">
        <v>2.42</v>
      </c>
      <c r="E1132" s="14">
        <v>4.42333</v>
      </c>
      <c r="F1132" s="14">
        <v>31</v>
      </c>
      <c r="G1132" s="15">
        <f t="shared" si="263"/>
        <v>1964.624999999915</v>
      </c>
      <c r="H1132" s="16">
        <v>4.1900000000000004</v>
      </c>
      <c r="I1132" s="15">
        <f t="shared" si="256"/>
        <v>831.25383870967778</v>
      </c>
      <c r="J1132" s="15">
        <f t="shared" si="257"/>
        <v>24.532125483870978</v>
      </c>
      <c r="K1132" s="17">
        <f t="shared" si="261"/>
        <v>103305.45716270567</v>
      </c>
      <c r="L1132" s="15">
        <f t="shared" si="258"/>
        <v>44.840366370483892</v>
      </c>
      <c r="M1132" s="17">
        <f t="shared" si="259"/>
        <v>5572.6113150184256</v>
      </c>
      <c r="N1132" s="36">
        <f t="shared" si="249"/>
        <v>22.650407292938802</v>
      </c>
      <c r="O1132" s="18"/>
      <c r="P1132" s="19">
        <f t="shared" si="250"/>
        <v>26.584322276294202</v>
      </c>
      <c r="Q1132" s="19"/>
      <c r="R1132" s="38">
        <f t="shared" si="251"/>
        <v>1.653650837495961E-2</v>
      </c>
      <c r="S1132" s="16">
        <f t="shared" si="260"/>
        <v>1.002681738459152</v>
      </c>
      <c r="T1132" s="16">
        <f t="shared" si="262"/>
        <v>12.152790599536072</v>
      </c>
      <c r="U1132" s="22">
        <f t="shared" si="252"/>
        <v>-2.299068010133043E-2</v>
      </c>
      <c r="V1132" s="22">
        <f t="shared" si="253"/>
        <v>-1.7589435600864012E-2</v>
      </c>
      <c r="W1132" s="22">
        <f t="shared" si="254"/>
        <v>-5.4012445004664178E-3</v>
      </c>
      <c r="Z1132" s="37"/>
      <c r="AA1132" s="37"/>
    </row>
    <row r="1133" spans="1:27">
      <c r="A1133" s="61">
        <f t="shared" si="255"/>
        <v>23650</v>
      </c>
      <c r="B1133" s="13">
        <v>1964.09</v>
      </c>
      <c r="C1133" s="14">
        <v>83.41</v>
      </c>
      <c r="D1133" s="15">
        <v>2.44</v>
      </c>
      <c r="E1133" s="14">
        <v>4.47</v>
      </c>
      <c r="F1133" s="14">
        <v>31.1</v>
      </c>
      <c r="G1133" s="15">
        <f t="shared" si="263"/>
        <v>1964.7083333332482</v>
      </c>
      <c r="H1133" s="16">
        <v>4.2</v>
      </c>
      <c r="I1133" s="15">
        <f t="shared" si="256"/>
        <v>842.82854807073988</v>
      </c>
      <c r="J1133" s="15">
        <f t="shared" si="257"/>
        <v>24.655336977491967</v>
      </c>
      <c r="K1133" s="17">
        <f t="shared" si="261"/>
        <v>104999.26373297334</v>
      </c>
      <c r="L1133" s="15">
        <f t="shared" si="258"/>
        <v>45.167768971061108</v>
      </c>
      <c r="M1133" s="17">
        <f t="shared" si="259"/>
        <v>5626.9836816495717</v>
      </c>
      <c r="N1133" s="36">
        <f t="shared" si="249"/>
        <v>22.892221984231696</v>
      </c>
      <c r="O1133" s="18"/>
      <c r="P1133" s="19">
        <f t="shared" si="250"/>
        <v>26.854044617703867</v>
      </c>
      <c r="Q1133" s="19"/>
      <c r="R1133" s="38">
        <f t="shared" si="251"/>
        <v>1.6674819662362957E-2</v>
      </c>
      <c r="S1133" s="16">
        <f t="shared" si="260"/>
        <v>1.0043103042309414</v>
      </c>
      <c r="T1133" s="16">
        <f t="shared" si="262"/>
        <v>12.146199915423116</v>
      </c>
      <c r="U1133" s="22">
        <f t="shared" si="252"/>
        <v>-3.5963149282603246E-2</v>
      </c>
      <c r="V1133" s="22">
        <f t="shared" si="253"/>
        <v>-1.8051889864259096E-2</v>
      </c>
      <c r="W1133" s="22">
        <f t="shared" si="254"/>
        <v>-1.791125941834415E-2</v>
      </c>
      <c r="Z1133" s="37"/>
      <c r="AA1133" s="37"/>
    </row>
    <row r="1134" spans="1:27">
      <c r="A1134" s="61">
        <f t="shared" si="255"/>
        <v>23376</v>
      </c>
      <c r="B1134" s="13">
        <v>1964.1</v>
      </c>
      <c r="C1134" s="14">
        <v>84.85</v>
      </c>
      <c r="D1134" s="15">
        <v>2.46</v>
      </c>
      <c r="E1134" s="14">
        <v>4.4966699999999999</v>
      </c>
      <c r="F1134" s="14">
        <v>31.1</v>
      </c>
      <c r="G1134" s="15">
        <f t="shared" si="263"/>
        <v>1964.7916666665815</v>
      </c>
      <c r="H1134" s="16">
        <v>4.1900000000000004</v>
      </c>
      <c r="I1134" s="15">
        <f t="shared" si="256"/>
        <v>857.37923874598084</v>
      </c>
      <c r="J1134" s="15">
        <f t="shared" si="257"/>
        <v>24.857429903536985</v>
      </c>
      <c r="K1134" s="17">
        <f t="shared" si="261"/>
        <v>107070.04408114188</v>
      </c>
      <c r="L1134" s="15">
        <f t="shared" si="258"/>
        <v>45.437259887942133</v>
      </c>
      <c r="M1134" s="17">
        <f t="shared" si="259"/>
        <v>5674.2328240229617</v>
      </c>
      <c r="N1134" s="36">
        <f t="shared" si="249"/>
        <v>23.212154680675333</v>
      </c>
      <c r="O1134" s="18"/>
      <c r="P1134" s="19">
        <f t="shared" si="250"/>
        <v>27.21454070971426</v>
      </c>
      <c r="Q1134" s="19"/>
      <c r="R1134" s="38">
        <f t="shared" si="251"/>
        <v>1.617273824714565E-2</v>
      </c>
      <c r="S1134" s="16">
        <f t="shared" si="260"/>
        <v>1.0067389096967414</v>
      </c>
      <c r="T1134" s="16">
        <f t="shared" si="262"/>
        <v>12.198553732308424</v>
      </c>
      <c r="U1134" s="22">
        <f t="shared" si="252"/>
        <v>-3.6528642143336509E-2</v>
      </c>
      <c r="V1134" s="22">
        <f t="shared" si="253"/>
        <v>-1.7851620173030325E-2</v>
      </c>
      <c r="W1134" s="22">
        <f t="shared" si="254"/>
        <v>-1.8677021970306185E-2</v>
      </c>
      <c r="Z1134" s="37"/>
      <c r="AA1134" s="37"/>
    </row>
    <row r="1135" spans="1:27">
      <c r="A1135" s="61">
        <f t="shared" si="255"/>
        <v>23711</v>
      </c>
      <c r="B1135" s="13">
        <v>1964.11</v>
      </c>
      <c r="C1135" s="14">
        <v>85.44</v>
      </c>
      <c r="D1135" s="15">
        <v>2.48</v>
      </c>
      <c r="E1135" s="14">
        <v>4.5233299999999996</v>
      </c>
      <c r="F1135" s="14">
        <v>31.2</v>
      </c>
      <c r="G1135" s="15">
        <f t="shared" si="263"/>
        <v>1964.8749999999147</v>
      </c>
      <c r="H1135" s="16">
        <v>4.1500000000000004</v>
      </c>
      <c r="I1135" s="15">
        <f t="shared" si="256"/>
        <v>860.57386153846187</v>
      </c>
      <c r="J1135" s="15">
        <f t="shared" si="257"/>
        <v>24.979203846153855</v>
      </c>
      <c r="K1135" s="17">
        <f t="shared" si="261"/>
        <v>107728.94205272848</v>
      </c>
      <c r="L1135" s="15">
        <f t="shared" si="258"/>
        <v>45.560154086057707</v>
      </c>
      <c r="M1135" s="17">
        <f t="shared" si="259"/>
        <v>5703.3421752735048</v>
      </c>
      <c r="N1135" s="36">
        <f t="shared" si="249"/>
        <v>23.225019793095818</v>
      </c>
      <c r="O1135" s="18"/>
      <c r="P1135" s="19">
        <f t="shared" si="250"/>
        <v>27.214609565060336</v>
      </c>
      <c r="Q1135" s="19"/>
      <c r="R1135" s="38">
        <f t="shared" si="251"/>
        <v>1.6874766984181146E-2</v>
      </c>
      <c r="S1135" s="16">
        <f t="shared" si="260"/>
        <v>1.0010262918409112</v>
      </c>
      <c r="T1135" s="16">
        <f t="shared" si="262"/>
        <v>12.241397278301745</v>
      </c>
      <c r="U1135" s="22">
        <f t="shared" si="252"/>
        <v>-3.432727278126102E-2</v>
      </c>
      <c r="V1135" s="22">
        <f t="shared" si="253"/>
        <v>-1.6841120852763569E-2</v>
      </c>
      <c r="W1135" s="22">
        <f t="shared" si="254"/>
        <v>-1.7486151928497451E-2</v>
      </c>
      <c r="Z1135" s="37"/>
      <c r="AA1135" s="37"/>
    </row>
    <row r="1136" spans="1:27">
      <c r="A1136" s="61">
        <f t="shared" si="255"/>
        <v>23742</v>
      </c>
      <c r="B1136" s="13">
        <v>1964.12</v>
      </c>
      <c r="C1136" s="14">
        <v>83.96</v>
      </c>
      <c r="D1136" s="15">
        <v>2.5</v>
      </c>
      <c r="E1136" s="14">
        <v>4.55</v>
      </c>
      <c r="F1136" s="14">
        <v>31.2</v>
      </c>
      <c r="G1136" s="15">
        <f t="shared" si="263"/>
        <v>1964.958333333248</v>
      </c>
      <c r="H1136" s="16">
        <v>4.18</v>
      </c>
      <c r="I1136" s="15">
        <f t="shared" si="256"/>
        <v>845.66691730769264</v>
      </c>
      <c r="J1136" s="15">
        <f t="shared" si="257"/>
        <v>25.180649038461546</v>
      </c>
      <c r="K1136" s="17">
        <f t="shared" si="261"/>
        <v>106125.53258826547</v>
      </c>
      <c r="L1136" s="15">
        <f t="shared" si="258"/>
        <v>45.82878125000002</v>
      </c>
      <c r="M1136" s="17">
        <f t="shared" si="259"/>
        <v>5751.2050175870399</v>
      </c>
      <c r="N1136" s="36">
        <f t="shared" si="249"/>
        <v>22.752984772787261</v>
      </c>
      <c r="O1136" s="18"/>
      <c r="P1136" s="19">
        <f t="shared" si="250"/>
        <v>26.64830703411381</v>
      </c>
      <c r="Q1136" s="19"/>
      <c r="R1136" s="38">
        <f t="shared" si="251"/>
        <v>1.7847660253903178E-2</v>
      </c>
      <c r="S1136" s="16">
        <f t="shared" si="260"/>
        <v>1.002673029102392</v>
      </c>
      <c r="T1136" s="16">
        <f t="shared" si="262"/>
        <v>12.253960524449818</v>
      </c>
      <c r="U1136" s="22">
        <f t="shared" si="252"/>
        <v>-3.9680556761408914E-2</v>
      </c>
      <c r="V1136" s="22">
        <f t="shared" si="253"/>
        <v>-1.5378885425028854E-2</v>
      </c>
      <c r="W1136" s="22">
        <f t="shared" si="254"/>
        <v>-2.430167133638006E-2</v>
      </c>
      <c r="Z1136" s="37"/>
      <c r="AA1136" s="37"/>
    </row>
    <row r="1137" spans="1:27">
      <c r="A1137" s="61">
        <f t="shared" si="255"/>
        <v>23773</v>
      </c>
      <c r="B1137" s="13">
        <v>1965.01</v>
      </c>
      <c r="C1137" s="14">
        <v>86.12</v>
      </c>
      <c r="D1137" s="15">
        <v>2.51667</v>
      </c>
      <c r="E1137" s="14">
        <v>4.5933299999999999</v>
      </c>
      <c r="F1137" s="14">
        <v>31.2</v>
      </c>
      <c r="G1137" s="15">
        <f t="shared" si="263"/>
        <v>1965.0416666665812</v>
      </c>
      <c r="H1137" s="16">
        <v>4.1900000000000004</v>
      </c>
      <c r="I1137" s="15">
        <f t="shared" si="256"/>
        <v>867.42299807692348</v>
      </c>
      <c r="J1137" s="15">
        <f t="shared" si="257"/>
        <v>25.348553606250011</v>
      </c>
      <c r="K1137" s="17">
        <f t="shared" si="261"/>
        <v>109120.86444151579</v>
      </c>
      <c r="L1137" s="15">
        <f t="shared" si="258"/>
        <v>46.265212259134636</v>
      </c>
      <c r="M1137" s="17">
        <f t="shared" si="259"/>
        <v>5820.1131010816034</v>
      </c>
      <c r="N1137" s="36">
        <f t="shared" si="249"/>
        <v>23.269335081922463</v>
      </c>
      <c r="O1137" s="18"/>
      <c r="P1137" s="19">
        <f t="shared" si="250"/>
        <v>27.237870222779112</v>
      </c>
      <c r="Q1137" s="19"/>
      <c r="R1137" s="38">
        <f t="shared" si="251"/>
        <v>1.6772396482347525E-2</v>
      </c>
      <c r="S1137" s="16">
        <f t="shared" si="260"/>
        <v>1.0018725618126394</v>
      </c>
      <c r="T1137" s="16">
        <f t="shared" si="262"/>
        <v>12.286715717551235</v>
      </c>
      <c r="U1137" s="22">
        <f t="shared" si="252"/>
        <v>-3.4755937557960692E-2</v>
      </c>
      <c r="V1137" s="22">
        <f t="shared" si="253"/>
        <v>-1.5891883407673668E-2</v>
      </c>
      <c r="W1137" s="22">
        <f t="shared" si="254"/>
        <v>-1.8864054150287024E-2</v>
      </c>
      <c r="Z1137" s="37"/>
      <c r="AA1137" s="37"/>
    </row>
    <row r="1138" spans="1:27">
      <c r="A1138" s="61">
        <f t="shared" si="255"/>
        <v>23801</v>
      </c>
      <c r="B1138" s="13">
        <v>1965.02</v>
      </c>
      <c r="C1138" s="14">
        <v>86.75</v>
      </c>
      <c r="D1138" s="15">
        <v>2.5333299999999999</v>
      </c>
      <c r="E1138" s="14">
        <v>4.6366699999999996</v>
      </c>
      <c r="F1138" s="14">
        <v>31.2</v>
      </c>
      <c r="G1138" s="15">
        <f t="shared" si="263"/>
        <v>1965.1249999999145</v>
      </c>
      <c r="H1138" s="16">
        <v>4.21</v>
      </c>
      <c r="I1138" s="15">
        <f t="shared" si="256"/>
        <v>873.76852163461569</v>
      </c>
      <c r="J1138" s="15">
        <f t="shared" si="257"/>
        <v>25.516357451442317</v>
      </c>
      <c r="K1138" s="17">
        <f t="shared" si="261"/>
        <v>110186.61851983042</v>
      </c>
      <c r="L1138" s="15">
        <f t="shared" si="258"/>
        <v>46.701743990865396</v>
      </c>
      <c r="M1138" s="17">
        <f t="shared" si="259"/>
        <v>5889.3255157618678</v>
      </c>
      <c r="N1138" s="36">
        <f t="shared" si="249"/>
        <v>23.372068272751331</v>
      </c>
      <c r="O1138" s="18"/>
      <c r="P1138" s="19">
        <f t="shared" si="250"/>
        <v>27.342132127815098</v>
      </c>
      <c r="Q1138" s="19"/>
      <c r="R1138" s="38">
        <f t="shared" si="251"/>
        <v>1.6383497482970695E-2</v>
      </c>
      <c r="S1138" s="16">
        <f t="shared" si="260"/>
        <v>1.0035083333333332</v>
      </c>
      <c r="T1138" s="16">
        <f t="shared" si="262"/>
        <v>12.309723352206678</v>
      </c>
      <c r="U1138" s="22">
        <f t="shared" si="252"/>
        <v>-2.6489022094819736E-2</v>
      </c>
      <c r="V1138" s="22">
        <f t="shared" si="253"/>
        <v>-1.5463666017966449E-2</v>
      </c>
      <c r="W1138" s="22">
        <f t="shared" si="254"/>
        <v>-1.1025356076853288E-2</v>
      </c>
      <c r="Z1138" s="37"/>
      <c r="AA1138" s="37"/>
    </row>
    <row r="1139" spans="1:27">
      <c r="A1139" s="61">
        <f t="shared" si="255"/>
        <v>23832</v>
      </c>
      <c r="B1139" s="13">
        <v>1965.03</v>
      </c>
      <c r="C1139" s="14">
        <v>86.83</v>
      </c>
      <c r="D1139" s="15">
        <v>2.5499999999999998</v>
      </c>
      <c r="E1139" s="14">
        <v>4.68</v>
      </c>
      <c r="F1139" s="14">
        <v>31.3</v>
      </c>
      <c r="G1139" s="15">
        <f t="shared" si="263"/>
        <v>1965.2083333332478</v>
      </c>
      <c r="H1139" s="16">
        <v>4.21</v>
      </c>
      <c r="I1139" s="15">
        <f t="shared" si="256"/>
        <v>871.78013530351473</v>
      </c>
      <c r="J1139" s="15">
        <f t="shared" si="257"/>
        <v>25.602203674121412</v>
      </c>
      <c r="K1139" s="17">
        <f t="shared" si="261"/>
        <v>110204.92022590163</v>
      </c>
      <c r="L1139" s="15">
        <f t="shared" si="258"/>
        <v>46.987573801916952</v>
      </c>
      <c r="M1139" s="17">
        <f t="shared" si="259"/>
        <v>5939.8713193276481</v>
      </c>
      <c r="N1139" s="36">
        <f t="shared" si="249"/>
        <v>23.25352820003484</v>
      </c>
      <c r="O1139" s="18"/>
      <c r="P1139" s="19">
        <f t="shared" si="250"/>
        <v>27.187223882061435</v>
      </c>
      <c r="Q1139" s="19"/>
      <c r="R1139" s="38">
        <f t="shared" si="251"/>
        <v>1.6926684744402738E-2</v>
      </c>
      <c r="S1139" s="16">
        <f t="shared" si="260"/>
        <v>1.0043182615408479</v>
      </c>
      <c r="T1139" s="16">
        <f t="shared" si="262"/>
        <v>12.313443798945073</v>
      </c>
      <c r="U1139" s="22">
        <f t="shared" si="252"/>
        <v>-2.2138064932353596E-2</v>
      </c>
      <c r="V1139" s="22">
        <f t="shared" si="253"/>
        <v>-1.7587657286617708E-2</v>
      </c>
      <c r="W1139" s="22">
        <f t="shared" si="254"/>
        <v>-4.5504076457358877E-3</v>
      </c>
      <c r="Z1139" s="37"/>
      <c r="AA1139" s="37"/>
    </row>
    <row r="1140" spans="1:27">
      <c r="A1140" s="61">
        <f t="shared" si="255"/>
        <v>23862</v>
      </c>
      <c r="B1140" s="13">
        <v>1965.04</v>
      </c>
      <c r="C1140" s="14">
        <v>87.97</v>
      </c>
      <c r="D1140" s="15">
        <v>2.57</v>
      </c>
      <c r="E1140" s="14">
        <v>4.7333299999999996</v>
      </c>
      <c r="F1140" s="14">
        <v>31.4</v>
      </c>
      <c r="G1140" s="15">
        <f t="shared" si="263"/>
        <v>1965.291666666581</v>
      </c>
      <c r="H1140" s="16">
        <v>4.2</v>
      </c>
      <c r="I1140" s="15">
        <f t="shared" si="256"/>
        <v>880.41300525477743</v>
      </c>
      <c r="J1140" s="15">
        <f t="shared" si="257"/>
        <v>25.720830095541412</v>
      </c>
      <c r="K1140" s="17">
        <f t="shared" si="261"/>
        <v>111567.18830085376</v>
      </c>
      <c r="L1140" s="15">
        <f t="shared" si="258"/>
        <v>47.371664091878998</v>
      </c>
      <c r="M1140" s="17">
        <f t="shared" si="259"/>
        <v>6003.004653860181</v>
      </c>
      <c r="N1140" s="36">
        <f t="shared" si="249"/>
        <v>23.420551954771295</v>
      </c>
      <c r="O1140" s="18"/>
      <c r="P1140" s="19">
        <f t="shared" si="250"/>
        <v>27.365269983870878</v>
      </c>
      <c r="Q1140" s="19"/>
      <c r="R1140" s="38">
        <f t="shared" si="251"/>
        <v>1.7044142006345749E-2</v>
      </c>
      <c r="S1140" s="16">
        <f t="shared" si="260"/>
        <v>1.0026904475729863</v>
      </c>
      <c r="T1140" s="16">
        <f t="shared" si="262"/>
        <v>12.327232340852936</v>
      </c>
      <c r="U1140" s="22">
        <f t="shared" si="252"/>
        <v>-2.2265125296573873E-2</v>
      </c>
      <c r="V1140" s="22">
        <f t="shared" si="253"/>
        <v>-2.0791407964532826E-2</v>
      </c>
      <c r="W1140" s="22">
        <f t="shared" si="254"/>
        <v>-1.4737173320410468E-3</v>
      </c>
      <c r="Z1140" s="37"/>
      <c r="AA1140" s="37"/>
    </row>
    <row r="1141" spans="1:27">
      <c r="A1141" s="61">
        <f t="shared" si="255"/>
        <v>23893</v>
      </c>
      <c r="B1141" s="13">
        <v>1965.05</v>
      </c>
      <c r="C1141" s="14">
        <v>89.28</v>
      </c>
      <c r="D1141" s="15">
        <v>2.59</v>
      </c>
      <c r="E1141" s="14">
        <v>4.78667</v>
      </c>
      <c r="F1141" s="14">
        <v>31.4</v>
      </c>
      <c r="G1141" s="15">
        <f t="shared" si="263"/>
        <v>1965.3749999999143</v>
      </c>
      <c r="H1141" s="16">
        <v>4.21</v>
      </c>
      <c r="I1141" s="15">
        <f t="shared" si="256"/>
        <v>893.52362292993666</v>
      </c>
      <c r="J1141" s="15">
        <f t="shared" si="257"/>
        <v>25.920992197452239</v>
      </c>
      <c r="K1141" s="17">
        <f t="shared" si="261"/>
        <v>113502.31317087443</v>
      </c>
      <c r="L1141" s="15">
        <f t="shared" si="258"/>
        <v>47.905496417675181</v>
      </c>
      <c r="M1141" s="17">
        <f t="shared" si="259"/>
        <v>6085.3283757350982</v>
      </c>
      <c r="N1141" s="36">
        <f t="shared" si="249"/>
        <v>23.708808308861943</v>
      </c>
      <c r="O1141" s="18"/>
      <c r="P1141" s="19">
        <f t="shared" si="250"/>
        <v>27.683223304413559</v>
      </c>
      <c r="Q1141" s="19"/>
      <c r="R1141" s="38">
        <f t="shared" si="251"/>
        <v>1.6425016894026381E-2</v>
      </c>
      <c r="S1141" s="16">
        <f t="shared" si="260"/>
        <v>1.0035083333333332</v>
      </c>
      <c r="T1141" s="16">
        <f t="shared" si="262"/>
        <v>12.360398113186021</v>
      </c>
      <c r="U1141" s="22">
        <f t="shared" si="252"/>
        <v>-1.8137200115091123E-2</v>
      </c>
      <c r="V1141" s="22">
        <f t="shared" si="253"/>
        <v>-1.981847792622049E-2</v>
      </c>
      <c r="W1141" s="22">
        <f t="shared" si="254"/>
        <v>1.6812778111293669E-3</v>
      </c>
      <c r="Z1141" s="37"/>
      <c r="AA1141" s="37"/>
    </row>
    <row r="1142" spans="1:27">
      <c r="A1142" s="61">
        <f t="shared" si="255"/>
        <v>23923</v>
      </c>
      <c r="B1142" s="13">
        <v>1965.06</v>
      </c>
      <c r="C1142" s="14">
        <v>85.04</v>
      </c>
      <c r="D1142" s="15">
        <v>2.61</v>
      </c>
      <c r="E1142" s="14">
        <v>4.84</v>
      </c>
      <c r="F1142" s="14">
        <v>31.6</v>
      </c>
      <c r="G1142" s="15">
        <f t="shared" si="263"/>
        <v>1965.4583333332475</v>
      </c>
      <c r="H1142" s="16">
        <v>4.21</v>
      </c>
      <c r="I1142" s="15">
        <f t="shared" si="256"/>
        <v>845.70261645569656</v>
      </c>
      <c r="J1142" s="15">
        <f t="shared" si="257"/>
        <v>25.955830537974691</v>
      </c>
      <c r="K1142" s="17">
        <f t="shared" si="261"/>
        <v>107702.47663665406</v>
      </c>
      <c r="L1142" s="15">
        <f t="shared" si="258"/>
        <v>48.132651265822801</v>
      </c>
      <c r="M1142" s="17">
        <f t="shared" si="259"/>
        <v>6129.8211067898119</v>
      </c>
      <c r="N1142" s="36">
        <f t="shared" si="249"/>
        <v>22.38534298645779</v>
      </c>
      <c r="O1142" s="18"/>
      <c r="P1142" s="19">
        <f t="shared" si="250"/>
        <v>26.122738377042271</v>
      </c>
      <c r="Q1142" s="19"/>
      <c r="R1142" s="38">
        <f t="shared" si="251"/>
        <v>1.9564194009378991E-2</v>
      </c>
      <c r="S1142" s="16">
        <f t="shared" si="260"/>
        <v>1.0043182615408479</v>
      </c>
      <c r="T1142" s="16">
        <f t="shared" si="262"/>
        <v>12.325257683887754</v>
      </c>
      <c r="U1142" s="22">
        <f t="shared" si="252"/>
        <v>-1.0893214479830271E-2</v>
      </c>
      <c r="V1142" s="22">
        <f t="shared" si="253"/>
        <v>-1.8287081890895562E-2</v>
      </c>
      <c r="W1142" s="22">
        <f t="shared" si="254"/>
        <v>7.3938674110652913E-3</v>
      </c>
      <c r="Z1142" s="37"/>
      <c r="AA1142" s="37"/>
    </row>
    <row r="1143" spans="1:27">
      <c r="A1143" s="61">
        <f t="shared" si="255"/>
        <v>23954</v>
      </c>
      <c r="B1143" s="13">
        <v>1965.07</v>
      </c>
      <c r="C1143" s="14">
        <v>84.91</v>
      </c>
      <c r="D1143" s="15">
        <v>2.6266699999999998</v>
      </c>
      <c r="E1143" s="14">
        <v>4.8866699999999996</v>
      </c>
      <c r="F1143" s="14">
        <v>31.6</v>
      </c>
      <c r="G1143" s="15">
        <f t="shared" si="263"/>
        <v>1965.5416666665808</v>
      </c>
      <c r="H1143" s="16">
        <v>4.2</v>
      </c>
      <c r="I1143" s="15">
        <f t="shared" si="256"/>
        <v>844.40979731012692</v>
      </c>
      <c r="J1143" s="15">
        <f t="shared" si="257"/>
        <v>26.121609731487347</v>
      </c>
      <c r="K1143" s="17">
        <f t="shared" si="261"/>
        <v>107815.05405194296</v>
      </c>
      <c r="L1143" s="15">
        <f t="shared" si="258"/>
        <v>48.59677333908229</v>
      </c>
      <c r="M1143" s="17">
        <f t="shared" si="259"/>
        <v>6204.882701495796</v>
      </c>
      <c r="N1143" s="36">
        <f t="shared" si="249"/>
        <v>22.300781712174437</v>
      </c>
      <c r="O1143" s="18"/>
      <c r="P1143" s="19">
        <f t="shared" si="250"/>
        <v>26.008689840144708</v>
      </c>
      <c r="Q1143" s="19"/>
      <c r="R1143" s="38">
        <f t="shared" si="251"/>
        <v>1.945347062064999E-2</v>
      </c>
      <c r="S1143" s="16">
        <f t="shared" si="260"/>
        <v>0.99945974134672722</v>
      </c>
      <c r="T1143" s="16">
        <f t="shared" si="262"/>
        <v>12.378481370125126</v>
      </c>
      <c r="U1143" s="22">
        <f t="shared" si="252"/>
        <v>-1.1670927727828073E-2</v>
      </c>
      <c r="V1143" s="22">
        <f t="shared" si="253"/>
        <v>-2.0497606516934441E-2</v>
      </c>
      <c r="W1143" s="22">
        <f t="shared" si="254"/>
        <v>8.8266787891063681E-3</v>
      </c>
      <c r="Z1143" s="37"/>
      <c r="AA1143" s="37"/>
    </row>
    <row r="1144" spans="1:27">
      <c r="A1144" s="61">
        <f t="shared" si="255"/>
        <v>23985</v>
      </c>
      <c r="B1144" s="13">
        <v>1965.08</v>
      </c>
      <c r="C1144" s="14">
        <v>86.49</v>
      </c>
      <c r="D1144" s="15">
        <v>2.6433300000000002</v>
      </c>
      <c r="E1144" s="14">
        <v>4.9333299999999998</v>
      </c>
      <c r="F1144" s="14">
        <v>31.6</v>
      </c>
      <c r="G1144" s="15">
        <f t="shared" si="263"/>
        <v>1965.6249999999141</v>
      </c>
      <c r="H1144" s="16">
        <v>4.25</v>
      </c>
      <c r="I1144" s="15">
        <f t="shared" si="256"/>
        <v>860.12252231012678</v>
      </c>
      <c r="J1144" s="15">
        <f t="shared" si="257"/>
        <v>26.287289477373427</v>
      </c>
      <c r="K1144" s="17">
        <f t="shared" si="261"/>
        <v>110100.96873773962</v>
      </c>
      <c r="L1144" s="15">
        <f t="shared" si="258"/>
        <v>49.060795964715204</v>
      </c>
      <c r="M1144" s="17">
        <f t="shared" si="259"/>
        <v>6280.0833865528157</v>
      </c>
      <c r="N1144" s="36">
        <f t="shared" si="249"/>
        <v>22.665971845964393</v>
      </c>
      <c r="O1144" s="18"/>
      <c r="P1144" s="19">
        <f t="shared" si="250"/>
        <v>26.417386639884448</v>
      </c>
      <c r="Q1144" s="19"/>
      <c r="R1144" s="38">
        <f t="shared" si="251"/>
        <v>1.8230992658695766E-2</v>
      </c>
      <c r="S1144" s="16">
        <f t="shared" si="260"/>
        <v>1.0003154470399351</v>
      </c>
      <c r="T1144" s="16">
        <f t="shared" si="262"/>
        <v>12.371793788450541</v>
      </c>
      <c r="U1144" s="22">
        <f t="shared" si="252"/>
        <v>-2.1050276867497941E-2</v>
      </c>
      <c r="V1144" s="22">
        <f t="shared" si="253"/>
        <v>-2.2214710831054751E-2</v>
      </c>
      <c r="W1144" s="22">
        <f t="shared" si="254"/>
        <v>1.1644339635568102E-3</v>
      </c>
      <c r="Z1144" s="37"/>
      <c r="AA1144" s="37"/>
    </row>
    <row r="1145" spans="1:27">
      <c r="A1145" s="61">
        <f t="shared" si="255"/>
        <v>24015</v>
      </c>
      <c r="B1145" s="13">
        <v>1965.09</v>
      </c>
      <c r="C1145" s="14">
        <v>89.38</v>
      </c>
      <c r="D1145" s="15">
        <v>2.66</v>
      </c>
      <c r="E1145" s="14">
        <v>4.9800000000000004</v>
      </c>
      <c r="F1145" s="14">
        <v>31.6</v>
      </c>
      <c r="G1145" s="15">
        <f t="shared" si="263"/>
        <v>1965.7083333332473</v>
      </c>
      <c r="H1145" s="16">
        <v>4.29</v>
      </c>
      <c r="I1145" s="15">
        <f t="shared" si="256"/>
        <v>888.86288639240524</v>
      </c>
      <c r="J1145" s="15">
        <f t="shared" si="257"/>
        <v>26.453068670886086</v>
      </c>
      <c r="K1145" s="17">
        <f t="shared" si="261"/>
        <v>114062.0915772463</v>
      </c>
      <c r="L1145" s="15">
        <f t="shared" si="258"/>
        <v>49.5249180379747</v>
      </c>
      <c r="M1145" s="17">
        <f t="shared" si="259"/>
        <v>6355.2161115986428</v>
      </c>
      <c r="N1145" s="36">
        <f t="shared" si="249"/>
        <v>23.37414683164863</v>
      </c>
      <c r="O1145" s="18"/>
      <c r="P1145" s="19">
        <f t="shared" si="250"/>
        <v>27.222292941753448</v>
      </c>
      <c r="Q1145" s="19"/>
      <c r="R1145" s="38">
        <f t="shared" si="251"/>
        <v>1.6115746985655793E-2</v>
      </c>
      <c r="S1145" s="16">
        <f t="shared" si="260"/>
        <v>0.99874909856211824</v>
      </c>
      <c r="T1145" s="16">
        <f t="shared" si="262"/>
        <v>12.375696434179796</v>
      </c>
      <c r="U1145" s="22">
        <f t="shared" si="252"/>
        <v>-2.5876131524009471E-2</v>
      </c>
      <c r="V1145" s="22">
        <f t="shared" si="253"/>
        <v>-2.2297733493099159E-2</v>
      </c>
      <c r="W1145" s="22">
        <f t="shared" si="254"/>
        <v>-3.5783980309103125E-3</v>
      </c>
      <c r="Z1145" s="37"/>
      <c r="AA1145" s="37"/>
    </row>
    <row r="1146" spans="1:27">
      <c r="A1146" s="61">
        <f t="shared" si="255"/>
        <v>23742</v>
      </c>
      <c r="B1146" s="13">
        <v>1965.1</v>
      </c>
      <c r="C1146" s="14">
        <v>91.39</v>
      </c>
      <c r="D1146" s="15">
        <v>2.68</v>
      </c>
      <c r="E1146" s="14">
        <v>5.05</v>
      </c>
      <c r="F1146" s="14">
        <v>31.7</v>
      </c>
      <c r="G1146" s="15">
        <f t="shared" si="263"/>
        <v>1965.7916666665806</v>
      </c>
      <c r="H1146" s="16">
        <v>4.3499999999999996</v>
      </c>
      <c r="I1146" s="15">
        <f t="shared" si="256"/>
        <v>905.98481876971653</v>
      </c>
      <c r="J1146" s="15">
        <f t="shared" si="257"/>
        <v>26.567888328075725</v>
      </c>
      <c r="K1146" s="17">
        <f t="shared" si="261"/>
        <v>116543.3469675378</v>
      </c>
      <c r="L1146" s="15">
        <f t="shared" si="258"/>
        <v>50.062625394321785</v>
      </c>
      <c r="M1146" s="17">
        <f t="shared" si="259"/>
        <v>6439.9157696254051</v>
      </c>
      <c r="N1146" s="36">
        <f t="shared" si="249"/>
        <v>23.775745523312697</v>
      </c>
      <c r="O1146" s="18"/>
      <c r="P1146" s="19">
        <f t="shared" si="250"/>
        <v>27.667414224243981</v>
      </c>
      <c r="Q1146" s="19"/>
      <c r="R1146" s="38">
        <f t="shared" si="251"/>
        <v>1.5114242163623906E-2</v>
      </c>
      <c r="S1146" s="16">
        <f t="shared" si="260"/>
        <v>0.99561893894703013</v>
      </c>
      <c r="T1146" s="16">
        <f t="shared" si="262"/>
        <v>12.32122444112964</v>
      </c>
      <c r="U1146" s="22">
        <f t="shared" si="252"/>
        <v>-2.3778803201156884E-2</v>
      </c>
      <c r="V1146" s="22">
        <f t="shared" si="253"/>
        <v>-1.9821368584418741E-2</v>
      </c>
      <c r="W1146" s="22">
        <f t="shared" si="254"/>
        <v>-3.9574346167381425E-3</v>
      </c>
      <c r="Z1146" s="37"/>
      <c r="AA1146" s="37"/>
    </row>
    <row r="1147" spans="1:27">
      <c r="A1147" s="61">
        <f t="shared" si="255"/>
        <v>24076</v>
      </c>
      <c r="B1147" s="13">
        <v>1965.11</v>
      </c>
      <c r="C1147" s="14">
        <v>92.15</v>
      </c>
      <c r="D1147" s="15">
        <v>2.7</v>
      </c>
      <c r="E1147" s="14">
        <v>5.12</v>
      </c>
      <c r="F1147" s="14">
        <v>31.7</v>
      </c>
      <c r="G1147" s="15">
        <f t="shared" si="263"/>
        <v>1965.8749999999138</v>
      </c>
      <c r="H1147" s="16">
        <v>4.45</v>
      </c>
      <c r="I1147" s="15">
        <f t="shared" si="256"/>
        <v>913.51899605678273</v>
      </c>
      <c r="J1147" s="15">
        <f t="shared" si="257"/>
        <v>26.766156151419572</v>
      </c>
      <c r="K1147" s="17">
        <f t="shared" si="261"/>
        <v>117799.44935032612</v>
      </c>
      <c r="L1147" s="15">
        <f t="shared" si="258"/>
        <v>50.756562776025262</v>
      </c>
      <c r="M1147" s="17">
        <f t="shared" si="259"/>
        <v>6545.1240442069429</v>
      </c>
      <c r="N1147" s="36">
        <f t="shared" si="249"/>
        <v>23.92546115667373</v>
      </c>
      <c r="O1147" s="18"/>
      <c r="P1147" s="19">
        <f t="shared" si="250"/>
        <v>27.818071369298643</v>
      </c>
      <c r="Q1147" s="19"/>
      <c r="R1147" s="38">
        <f t="shared" si="251"/>
        <v>1.3851050159745616E-2</v>
      </c>
      <c r="S1147" s="16">
        <f t="shared" si="260"/>
        <v>0.99020434296432924</v>
      </c>
      <c r="T1147" s="16">
        <f t="shared" si="262"/>
        <v>12.267244404605707</v>
      </c>
      <c r="U1147" s="22">
        <f t="shared" si="252"/>
        <v>-2.3561836699148575E-2</v>
      </c>
      <c r="V1147" s="22">
        <f t="shared" si="253"/>
        <v>-1.8844007724404199E-2</v>
      </c>
      <c r="W1147" s="22">
        <f t="shared" si="254"/>
        <v>-4.7178289747443758E-3</v>
      </c>
      <c r="Z1147" s="37"/>
      <c r="AA1147" s="37"/>
    </row>
    <row r="1148" spans="1:27">
      <c r="A1148" s="61">
        <f t="shared" si="255"/>
        <v>24107</v>
      </c>
      <c r="B1148" s="13">
        <v>1965.12</v>
      </c>
      <c r="C1148" s="14">
        <v>91.73</v>
      </c>
      <c r="D1148" s="15">
        <v>2.72</v>
      </c>
      <c r="E1148" s="14">
        <v>5.19</v>
      </c>
      <c r="F1148" s="14">
        <v>31.8</v>
      </c>
      <c r="G1148" s="15">
        <f t="shared" si="263"/>
        <v>1965.9583333332471</v>
      </c>
      <c r="H1148" s="16">
        <v>4.62</v>
      </c>
      <c r="I1148" s="15">
        <f t="shared" si="256"/>
        <v>906.49576367924567</v>
      </c>
      <c r="J1148" s="15">
        <f t="shared" si="257"/>
        <v>26.879630188679254</v>
      </c>
      <c r="K1148" s="17">
        <f t="shared" si="261"/>
        <v>117182.64140991303</v>
      </c>
      <c r="L1148" s="15">
        <f t="shared" si="258"/>
        <v>51.28870613207549</v>
      </c>
      <c r="M1148" s="17">
        <f t="shared" si="259"/>
        <v>6630.0873096854739</v>
      </c>
      <c r="N1148" s="36">
        <f t="shared" si="249"/>
        <v>23.694111549106331</v>
      </c>
      <c r="O1148" s="18"/>
      <c r="P1148" s="19">
        <f t="shared" si="250"/>
        <v>27.525611912109799</v>
      </c>
      <c r="Q1148" s="19"/>
      <c r="R1148" s="38">
        <f t="shared" si="251"/>
        <v>1.3258172151926234E-2</v>
      </c>
      <c r="S1148" s="16">
        <f t="shared" si="260"/>
        <v>1.0046447183490235</v>
      </c>
      <c r="T1148" s="16">
        <f t="shared" si="262"/>
        <v>12.108880324998752</v>
      </c>
      <c r="U1148" s="22">
        <f t="shared" si="252"/>
        <v>-2.4560821420823831E-2</v>
      </c>
      <c r="V1148" s="22">
        <f t="shared" si="253"/>
        <v>-1.6933179534137865E-2</v>
      </c>
      <c r="W1148" s="22">
        <f t="shared" si="254"/>
        <v>-7.6276418866859652E-3</v>
      </c>
      <c r="Z1148" s="37"/>
      <c r="AA1148" s="37"/>
    </row>
    <row r="1149" spans="1:27">
      <c r="A1149" s="61">
        <f t="shared" si="255"/>
        <v>24138</v>
      </c>
      <c r="B1149" s="13">
        <v>1966.01</v>
      </c>
      <c r="C1149" s="14">
        <v>93.32</v>
      </c>
      <c r="D1149" s="15">
        <v>2.74</v>
      </c>
      <c r="E1149" s="14">
        <v>5.24</v>
      </c>
      <c r="F1149" s="14">
        <v>31.8</v>
      </c>
      <c r="G1149" s="15">
        <f t="shared" si="263"/>
        <v>1966.0416666665803</v>
      </c>
      <c r="H1149" s="16">
        <v>4.6100000000000003</v>
      </c>
      <c r="I1149" s="15">
        <f t="shared" si="256"/>
        <v>922.20848867924553</v>
      </c>
      <c r="J1149" s="15">
        <f t="shared" si="257"/>
        <v>27.077274528301899</v>
      </c>
      <c r="K1149" s="17">
        <f t="shared" si="261"/>
        <v>119505.51400299808</v>
      </c>
      <c r="L1149" s="15">
        <f t="shared" si="258"/>
        <v>51.7828169811321</v>
      </c>
      <c r="M1149" s="17">
        <f t="shared" si="259"/>
        <v>6710.3396203998091</v>
      </c>
      <c r="N1149" s="36">
        <f t="shared" si="249"/>
        <v>24.058483388421749</v>
      </c>
      <c r="O1149" s="18"/>
      <c r="P1149" s="19">
        <f t="shared" si="250"/>
        <v>27.923438274605239</v>
      </c>
      <c r="Q1149" s="19"/>
      <c r="R1149" s="38">
        <f t="shared" si="251"/>
        <v>1.2718973089050012E-2</v>
      </c>
      <c r="S1149" s="16">
        <f t="shared" si="260"/>
        <v>0.98653380384444578</v>
      </c>
      <c r="T1149" s="16">
        <f t="shared" si="262"/>
        <v>12.165122663630404</v>
      </c>
      <c r="U1149" s="22">
        <f t="shared" si="252"/>
        <v>-1.7734160790136788E-2</v>
      </c>
      <c r="V1149" s="22">
        <f t="shared" si="253"/>
        <v>-1.5172325342341475E-2</v>
      </c>
      <c r="W1149" s="22">
        <f t="shared" si="254"/>
        <v>-2.5618354477953131E-3</v>
      </c>
      <c r="Z1149" s="37"/>
      <c r="AA1149" s="37"/>
    </row>
    <row r="1150" spans="1:27">
      <c r="A1150" s="61">
        <f t="shared" si="255"/>
        <v>24166</v>
      </c>
      <c r="B1150" s="13">
        <v>1966.02</v>
      </c>
      <c r="C1150" s="14">
        <v>92.69</v>
      </c>
      <c r="D1150" s="15">
        <v>2.76</v>
      </c>
      <c r="E1150" s="14">
        <v>5.29</v>
      </c>
      <c r="F1150" s="14">
        <v>32</v>
      </c>
      <c r="G1150" s="15">
        <f t="shared" si="263"/>
        <v>1966.1249999999136</v>
      </c>
      <c r="H1150" s="16">
        <v>4.83</v>
      </c>
      <c r="I1150" s="15">
        <f t="shared" si="256"/>
        <v>910.25780015625037</v>
      </c>
      <c r="J1150" s="15">
        <f t="shared" si="257"/>
        <v>27.104450625000009</v>
      </c>
      <c r="K1150" s="17">
        <f t="shared" si="261"/>
        <v>118249.56637271048</v>
      </c>
      <c r="L1150" s="15">
        <f t="shared" si="258"/>
        <v>51.950197031250021</v>
      </c>
      <c r="M1150" s="17">
        <f t="shared" si="259"/>
        <v>6748.7345572514669</v>
      </c>
      <c r="N1150" s="36">
        <f t="shared" si="249"/>
        <v>23.700027145579401</v>
      </c>
      <c r="O1150" s="18"/>
      <c r="P1150" s="19">
        <f t="shared" si="250"/>
        <v>27.48299440346084</v>
      </c>
      <c r="Q1150" s="19"/>
      <c r="R1150" s="38">
        <f t="shared" si="251"/>
        <v>1.1785616374618869E-2</v>
      </c>
      <c r="S1150" s="16">
        <f t="shared" si="260"/>
        <v>1.000883883641557</v>
      </c>
      <c r="T1150" s="16">
        <f t="shared" si="262"/>
        <v>11.92629658098817</v>
      </c>
      <c r="U1150" s="22">
        <f t="shared" si="252"/>
        <v>-1.3016897705553254E-2</v>
      </c>
      <c r="V1150" s="22">
        <f t="shared" si="253"/>
        <v>-1.3276141473607006E-2</v>
      </c>
      <c r="W1150" s="22">
        <f t="shared" si="254"/>
        <v>2.5924376805375182E-4</v>
      </c>
      <c r="Z1150" s="37"/>
      <c r="AA1150" s="37"/>
    </row>
    <row r="1151" spans="1:27">
      <c r="A1151" s="61">
        <f t="shared" si="255"/>
        <v>24197</v>
      </c>
      <c r="B1151" s="13">
        <v>1966.03</v>
      </c>
      <c r="C1151" s="14">
        <v>88.88</v>
      </c>
      <c r="D1151" s="15">
        <v>2.78</v>
      </c>
      <c r="E1151" s="14">
        <v>5.34</v>
      </c>
      <c r="F1151" s="14">
        <v>32.1</v>
      </c>
      <c r="G1151" s="15">
        <f t="shared" si="263"/>
        <v>1966.2083333332469</v>
      </c>
      <c r="H1151" s="16">
        <v>4.87</v>
      </c>
      <c r="I1151" s="15">
        <f t="shared" si="256"/>
        <v>870.12274018691619</v>
      </c>
      <c r="J1151" s="15">
        <f t="shared" si="257"/>
        <v>27.215810280373837</v>
      </c>
      <c r="K1151" s="17">
        <f t="shared" si="261"/>
        <v>113330.33877593897</v>
      </c>
      <c r="L1151" s="15">
        <f t="shared" si="258"/>
        <v>52.277851401869171</v>
      </c>
      <c r="M1151" s="17">
        <f t="shared" si="259"/>
        <v>6809.0010020647396</v>
      </c>
      <c r="N1151" s="36">
        <f t="shared" si="249"/>
        <v>22.611112582290001</v>
      </c>
      <c r="O1151" s="18"/>
      <c r="P1151" s="19">
        <f t="shared" si="250"/>
        <v>26.200300759745176</v>
      </c>
      <c r="Q1151" s="19"/>
      <c r="R1151" s="38">
        <f t="shared" si="251"/>
        <v>1.3735257908352574E-2</v>
      </c>
      <c r="S1151" s="16">
        <f t="shared" si="260"/>
        <v>1.013533726193486</v>
      </c>
      <c r="T1151" s="16">
        <f t="shared" si="262"/>
        <v>11.899651628102642</v>
      </c>
      <c r="U1151" s="22">
        <f t="shared" si="252"/>
        <v>-8.199088693369716E-3</v>
      </c>
      <c r="V1151" s="22">
        <f t="shared" si="253"/>
        <v>-1.2187341948056374E-2</v>
      </c>
      <c r="W1151" s="22">
        <f t="shared" si="254"/>
        <v>3.9882532546866578E-3</v>
      </c>
      <c r="Z1151" s="37"/>
      <c r="AA1151" s="37"/>
    </row>
    <row r="1152" spans="1:27">
      <c r="A1152" s="61">
        <f t="shared" si="255"/>
        <v>24227</v>
      </c>
      <c r="B1152" s="13">
        <v>1966.04</v>
      </c>
      <c r="C1152" s="14">
        <v>91.6</v>
      </c>
      <c r="D1152" s="15">
        <v>2.7966700000000002</v>
      </c>
      <c r="E1152" s="14">
        <v>5.38</v>
      </c>
      <c r="F1152" s="14">
        <v>32.299999999999997</v>
      </c>
      <c r="G1152" s="15">
        <f t="shared" si="263"/>
        <v>1966.2916666665801</v>
      </c>
      <c r="H1152" s="16">
        <v>4.75</v>
      </c>
      <c r="I1152" s="15">
        <f t="shared" si="256"/>
        <v>891.19852012383933</v>
      </c>
      <c r="J1152" s="15">
        <f t="shared" si="257"/>
        <v>27.209477786842122</v>
      </c>
      <c r="K1152" s="17">
        <f t="shared" si="261"/>
        <v>116370.71086291828</v>
      </c>
      <c r="L1152" s="15">
        <f t="shared" si="258"/>
        <v>52.343319195046469</v>
      </c>
      <c r="M1152" s="17">
        <f t="shared" si="259"/>
        <v>6834.8736292849399</v>
      </c>
      <c r="N1152" s="36">
        <f t="shared" si="249"/>
        <v>23.113696462615827</v>
      </c>
      <c r="O1152" s="18"/>
      <c r="P1152" s="19">
        <f t="shared" si="250"/>
        <v>26.760408948311369</v>
      </c>
      <c r="Q1152" s="19"/>
      <c r="R1152" s="38">
        <f t="shared" si="251"/>
        <v>1.4226847363845711E-2</v>
      </c>
      <c r="S1152" s="16">
        <f t="shared" si="260"/>
        <v>1.0015927472648041</v>
      </c>
      <c r="T1152" s="16">
        <f t="shared" si="262"/>
        <v>11.986019008874047</v>
      </c>
      <c r="U1152" s="22">
        <f t="shared" si="252"/>
        <v>-1.0094733642359022E-2</v>
      </c>
      <c r="V1152" s="22">
        <f t="shared" si="253"/>
        <v>-1.1464986718927594E-2</v>
      </c>
      <c r="W1152" s="22">
        <f t="shared" si="254"/>
        <v>1.3702530765685728E-3</v>
      </c>
      <c r="Z1152" s="37"/>
      <c r="AA1152" s="37"/>
    </row>
    <row r="1153" spans="1:27">
      <c r="A1153" s="61">
        <f t="shared" si="255"/>
        <v>24258</v>
      </c>
      <c r="B1153" s="13">
        <v>1966.05</v>
      </c>
      <c r="C1153" s="14">
        <v>86.78</v>
      </c>
      <c r="D1153" s="15">
        <v>2.8133300000000001</v>
      </c>
      <c r="E1153" s="14">
        <v>5.42</v>
      </c>
      <c r="F1153" s="14">
        <v>32.299999999999997</v>
      </c>
      <c r="G1153" s="15">
        <f t="shared" si="263"/>
        <v>1966.3749999999134</v>
      </c>
      <c r="H1153" s="16">
        <v>4.78</v>
      </c>
      <c r="I1153" s="15">
        <f t="shared" si="256"/>
        <v>844.30357616099104</v>
      </c>
      <c r="J1153" s="15">
        <f t="shared" si="257"/>
        <v>27.371566950000012</v>
      </c>
      <c r="K1153" s="17">
        <f t="shared" si="261"/>
        <v>110545.11706350124</v>
      </c>
      <c r="L1153" s="15">
        <f t="shared" si="258"/>
        <v>52.732488854489191</v>
      </c>
      <c r="M1153" s="17">
        <f t="shared" si="259"/>
        <v>6904.2928610760182</v>
      </c>
      <c r="N1153" s="36">
        <f t="shared" ref="N1153:N1216" si="264">I1153/AVERAGE(L1033:L1152)</f>
        <v>21.852177976763095</v>
      </c>
      <c r="O1153" s="18"/>
      <c r="P1153" s="19">
        <f t="shared" ref="P1153:P1216" si="265">K1153/AVERAGE(M1033:M1152)</f>
        <v>25.283601610272129</v>
      </c>
      <c r="Q1153" s="19"/>
      <c r="R1153" s="38">
        <f t="shared" ref="R1153:R1216" si="266">1/N1153-(H1153/100-(((F1153/F1033)^(1/10))-1))</f>
        <v>1.6046646835389033E-2</v>
      </c>
      <c r="S1153" s="16">
        <f t="shared" si="260"/>
        <v>1.0016210031287147</v>
      </c>
      <c r="T1153" s="16">
        <f t="shared" si="262"/>
        <v>12.005109707866321</v>
      </c>
      <c r="U1153" s="22">
        <f t="shared" si="252"/>
        <v>-6.0843084754332866E-3</v>
      </c>
      <c r="V1153" s="22">
        <f t="shared" si="253"/>
        <v>-1.4018900137595436E-2</v>
      </c>
      <c r="W1153" s="22">
        <f t="shared" si="254"/>
        <v>7.9345916621621493E-3</v>
      </c>
      <c r="Z1153" s="37"/>
      <c r="AA1153" s="37"/>
    </row>
    <row r="1154" spans="1:27">
      <c r="A1154" s="61">
        <f t="shared" si="255"/>
        <v>24288</v>
      </c>
      <c r="B1154" s="13">
        <v>1966.06</v>
      </c>
      <c r="C1154" s="14">
        <v>86.06</v>
      </c>
      <c r="D1154" s="15">
        <v>2.83</v>
      </c>
      <c r="E1154" s="14">
        <v>5.46</v>
      </c>
      <c r="F1154" s="14">
        <v>32.4</v>
      </c>
      <c r="G1154" s="15">
        <f t="shared" si="263"/>
        <v>1966.4583333332466</v>
      </c>
      <c r="H1154" s="16">
        <v>4.8099999999999996</v>
      </c>
      <c r="I1154" s="15">
        <f t="shared" si="256"/>
        <v>834.71426759259293</v>
      </c>
      <c r="J1154" s="15">
        <f t="shared" si="257"/>
        <v>27.448772685185197</v>
      </c>
      <c r="K1154" s="17">
        <f t="shared" si="261"/>
        <v>109589.07398622633</v>
      </c>
      <c r="L1154" s="15">
        <f t="shared" si="258"/>
        <v>52.957702777777797</v>
      </c>
      <c r="M1154" s="17">
        <f t="shared" si="259"/>
        <v>6952.7811290355066</v>
      </c>
      <c r="N1154" s="36">
        <f t="shared" si="264"/>
        <v>21.555253383226258</v>
      </c>
      <c r="O1154" s="18"/>
      <c r="P1154" s="19">
        <f t="shared" si="265"/>
        <v>24.9254885708724</v>
      </c>
      <c r="Q1154" s="19"/>
      <c r="R1154" s="38">
        <f t="shared" si="266"/>
        <v>1.5940466672773559E-2</v>
      </c>
      <c r="S1154" s="16">
        <f t="shared" si="260"/>
        <v>0.98763033601551209</v>
      </c>
      <c r="T1154" s="16">
        <f t="shared" si="262"/>
        <v>11.987457157805732</v>
      </c>
      <c r="U1154" s="22">
        <f t="shared" ref="U1154:U1217" si="267">(($K1274/$K1154)^(1/10)-1)</f>
        <v>-4.853584375537956E-3</v>
      </c>
      <c r="V1154" s="22">
        <f t="shared" ref="V1154:V1217" si="268">(($T1274/$T1154)^(1/10)-1)</f>
        <v>-1.3479928932099705E-2</v>
      </c>
      <c r="W1154" s="22">
        <f t="shared" ref="W1154:W1217" si="269">U1154-V1154</f>
        <v>8.6263445565617491E-3</v>
      </c>
      <c r="Z1154" s="37"/>
      <c r="AA1154" s="37"/>
    </row>
    <row r="1155" spans="1:27">
      <c r="A1155" s="61">
        <f t="shared" si="255"/>
        <v>24319</v>
      </c>
      <c r="B1155" s="13">
        <v>1966.07</v>
      </c>
      <c r="C1155" s="14">
        <v>85.84</v>
      </c>
      <c r="D1155" s="15">
        <v>2.85</v>
      </c>
      <c r="E1155" s="14">
        <v>5.4766700000000004</v>
      </c>
      <c r="F1155" s="14">
        <v>32.5</v>
      </c>
      <c r="G1155" s="15">
        <f t="shared" si="263"/>
        <v>1966.5416666665799</v>
      </c>
      <c r="H1155" s="16">
        <v>5.0199999999999996</v>
      </c>
      <c r="I1155" s="15">
        <f t="shared" si="256"/>
        <v>830.01865476923115</v>
      </c>
      <c r="J1155" s="15">
        <f t="shared" si="257"/>
        <v>27.557702307692317</v>
      </c>
      <c r="K1155" s="17">
        <f t="shared" si="261"/>
        <v>109274.09282253901</v>
      </c>
      <c r="L1155" s="15">
        <f t="shared" si="258"/>
        <v>52.955944385076947</v>
      </c>
      <c r="M1155" s="17">
        <f t="shared" si="259"/>
        <v>6971.7864158715602</v>
      </c>
      <c r="N1155" s="36">
        <f t="shared" si="264"/>
        <v>21.381702007433415</v>
      </c>
      <c r="O1155" s="18"/>
      <c r="P1155" s="19">
        <f t="shared" si="265"/>
        <v>24.711793345102826</v>
      </c>
      <c r="Q1155" s="19"/>
      <c r="R1155" s="38">
        <f t="shared" si="266"/>
        <v>1.3785189143865235E-2</v>
      </c>
      <c r="S1155" s="16">
        <f t="shared" si="260"/>
        <v>0.98872696127512882</v>
      </c>
      <c r="T1155" s="16">
        <f t="shared" si="262"/>
        <v>11.80274810584066</v>
      </c>
      <c r="U1155" s="22">
        <f t="shared" si="267"/>
        <v>-2.4684475548129026E-3</v>
      </c>
      <c r="V1155" s="22">
        <f t="shared" si="268"/>
        <v>-1.1619750356131608E-2</v>
      </c>
      <c r="W1155" s="22">
        <f t="shared" si="269"/>
        <v>9.1513028013187059E-3</v>
      </c>
      <c r="Z1155" s="37"/>
      <c r="AA1155" s="37"/>
    </row>
    <row r="1156" spans="1:27">
      <c r="A1156" s="61">
        <f t="shared" si="255"/>
        <v>24350</v>
      </c>
      <c r="B1156" s="13">
        <v>1966.08</v>
      </c>
      <c r="C1156" s="14">
        <v>80.650000000000006</v>
      </c>
      <c r="D1156" s="15">
        <v>2.87</v>
      </c>
      <c r="E1156" s="14">
        <v>5.4933300000000003</v>
      </c>
      <c r="F1156" s="14">
        <v>32.700000000000003</v>
      </c>
      <c r="G1156" s="15">
        <f t="shared" si="263"/>
        <v>1966.6249999999131</v>
      </c>
      <c r="H1156" s="16">
        <v>5.22</v>
      </c>
      <c r="I1156" s="15">
        <f t="shared" si="256"/>
        <v>775.06499770642233</v>
      </c>
      <c r="J1156" s="15">
        <f t="shared" si="257"/>
        <v>27.581358256880744</v>
      </c>
      <c r="K1156" s="17">
        <f t="shared" si="261"/>
        <v>102341.89879144072</v>
      </c>
      <c r="L1156" s="15">
        <f t="shared" si="258"/>
        <v>52.792161238073412</v>
      </c>
      <c r="M1156" s="17">
        <f t="shared" si="259"/>
        <v>6970.8347537257905</v>
      </c>
      <c r="N1156" s="36">
        <f t="shared" si="264"/>
        <v>19.913903864009814</v>
      </c>
      <c r="O1156" s="18"/>
      <c r="P1156" s="19">
        <f t="shared" si="265"/>
        <v>23.008866665632208</v>
      </c>
      <c r="Q1156" s="19"/>
      <c r="R1156" s="38">
        <f t="shared" si="266"/>
        <v>1.6228873124906541E-2</v>
      </c>
      <c r="S1156" s="16">
        <f t="shared" si="260"/>
        <v>1.0074469142354381</v>
      </c>
      <c r="T1156" s="16">
        <f t="shared" si="262"/>
        <v>11.598320986390446</v>
      </c>
      <c r="U1156" s="22">
        <f t="shared" si="267"/>
        <v>3.003215732589215E-3</v>
      </c>
      <c r="V1156" s="22">
        <f t="shared" si="268"/>
        <v>-9.3597095052878609E-3</v>
      </c>
      <c r="W1156" s="22">
        <f t="shared" si="269"/>
        <v>1.2362925237877076E-2</v>
      </c>
      <c r="Z1156" s="37"/>
      <c r="AA1156" s="37"/>
    </row>
    <row r="1157" spans="1:27">
      <c r="A1157" s="61">
        <f t="shared" si="255"/>
        <v>24380</v>
      </c>
      <c r="B1157" s="13">
        <v>1966.09</v>
      </c>
      <c r="C1157" s="14">
        <v>77.81</v>
      </c>
      <c r="D1157" s="15">
        <v>2.89</v>
      </c>
      <c r="E1157" s="14">
        <v>5.51</v>
      </c>
      <c r="F1157" s="14">
        <v>32.700000000000003</v>
      </c>
      <c r="G1157" s="15">
        <f t="shared" si="263"/>
        <v>1966.7083333332464</v>
      </c>
      <c r="H1157" s="16">
        <v>5.18</v>
      </c>
      <c r="I1157" s="15">
        <f t="shared" si="256"/>
        <v>747.77194633027545</v>
      </c>
      <c r="J1157" s="15">
        <f t="shared" si="257"/>
        <v>27.773562844036707</v>
      </c>
      <c r="K1157" s="17">
        <f t="shared" si="261"/>
        <v>99043.651402202202</v>
      </c>
      <c r="L1157" s="15">
        <f t="shared" si="258"/>
        <v>52.952363761467907</v>
      </c>
      <c r="M1157" s="17">
        <f t="shared" si="259"/>
        <v>7013.6296006443154</v>
      </c>
      <c r="N1157" s="36">
        <f t="shared" si="264"/>
        <v>19.16167625061501</v>
      </c>
      <c r="O1157" s="18"/>
      <c r="P1157" s="19">
        <f t="shared" si="265"/>
        <v>22.136998500688097</v>
      </c>
      <c r="Q1157" s="19"/>
      <c r="R1157" s="38">
        <f t="shared" si="266"/>
        <v>1.8227981090812216E-2</v>
      </c>
      <c r="S1157" s="16">
        <f t="shared" si="260"/>
        <v>1.0175811091873184</v>
      </c>
      <c r="T1157" s="16">
        <f t="shared" si="262"/>
        <v>11.684692688051177</v>
      </c>
      <c r="U1157" s="22">
        <f t="shared" si="267"/>
        <v>8.3725961215934674E-3</v>
      </c>
      <c r="V1157" s="22">
        <f t="shared" si="268"/>
        <v>-8.5752295276819712E-3</v>
      </c>
      <c r="W1157" s="22">
        <f t="shared" si="269"/>
        <v>1.6947825649275439E-2</v>
      </c>
      <c r="Z1157" s="37"/>
      <c r="AA1157" s="37"/>
    </row>
    <row r="1158" spans="1:27">
      <c r="A1158" s="61">
        <f t="shared" si="255"/>
        <v>24107</v>
      </c>
      <c r="B1158" s="13">
        <v>1966.1</v>
      </c>
      <c r="C1158" s="14">
        <v>77.13</v>
      </c>
      <c r="D1158" s="15">
        <v>2.8833299999999999</v>
      </c>
      <c r="E1158" s="14">
        <v>5.5233299999999996</v>
      </c>
      <c r="F1158" s="14">
        <v>32.9</v>
      </c>
      <c r="G1158" s="15">
        <f t="shared" si="263"/>
        <v>1966.7916666665797</v>
      </c>
      <c r="H1158" s="16">
        <v>5.01</v>
      </c>
      <c r="I1158" s="15">
        <f t="shared" si="256"/>
        <v>736.73099042553224</v>
      </c>
      <c r="J1158" s="15">
        <f t="shared" si="257"/>
        <v>27.541016032978735</v>
      </c>
      <c r="K1158" s="17">
        <f t="shared" si="261"/>
        <v>97885.246054032308</v>
      </c>
      <c r="L1158" s="15">
        <f t="shared" si="258"/>
        <v>52.757790501063852</v>
      </c>
      <c r="M1158" s="17">
        <f t="shared" si="259"/>
        <v>7009.6268130120352</v>
      </c>
      <c r="N1158" s="36">
        <f t="shared" si="264"/>
        <v>18.825409371315686</v>
      </c>
      <c r="O1158" s="18"/>
      <c r="P1158" s="19">
        <f t="shared" si="265"/>
        <v>21.746931566579892</v>
      </c>
      <c r="Q1158" s="19"/>
      <c r="R1158" s="38">
        <f t="shared" si="266"/>
        <v>2.1110043424481015E-2</v>
      </c>
      <c r="S1158" s="16">
        <f t="shared" si="260"/>
        <v>0.99255097662632741</v>
      </c>
      <c r="T1158" s="16">
        <f t="shared" si="262"/>
        <v>11.8178421658011</v>
      </c>
      <c r="U1158" s="22">
        <f t="shared" si="267"/>
        <v>5.8597346247946103E-3</v>
      </c>
      <c r="V1158" s="22">
        <f t="shared" si="268"/>
        <v>-8.3533751848543503E-3</v>
      </c>
      <c r="W1158" s="22">
        <f t="shared" si="269"/>
        <v>1.4213109809648961E-2</v>
      </c>
      <c r="Z1158" s="37"/>
      <c r="AA1158" s="37"/>
    </row>
    <row r="1159" spans="1:27">
      <c r="A1159" s="61">
        <f t="shared" si="255"/>
        <v>24441</v>
      </c>
      <c r="B1159" s="13">
        <v>1966.11</v>
      </c>
      <c r="C1159" s="14">
        <v>80.989999999999995</v>
      </c>
      <c r="D1159" s="15">
        <v>2.8766699999999998</v>
      </c>
      <c r="E1159" s="14">
        <v>5.53667</v>
      </c>
      <c r="F1159" s="14">
        <v>32.9</v>
      </c>
      <c r="G1159" s="15">
        <f t="shared" si="263"/>
        <v>1966.8749999999129</v>
      </c>
      <c r="H1159" s="16">
        <v>5.16</v>
      </c>
      <c r="I1159" s="15">
        <f t="shared" si="256"/>
        <v>773.60097127659606</v>
      </c>
      <c r="J1159" s="15">
        <f t="shared" si="257"/>
        <v>27.477400988297884</v>
      </c>
      <c r="K1159" s="17">
        <f t="shared" si="261"/>
        <v>103088.18065361422</v>
      </c>
      <c r="L1159" s="15">
        <f t="shared" si="258"/>
        <v>52.885211626595769</v>
      </c>
      <c r="M1159" s="17">
        <f t="shared" si="259"/>
        <v>7047.3544533824715</v>
      </c>
      <c r="N1159" s="36">
        <f t="shared" si="264"/>
        <v>19.711251211928971</v>
      </c>
      <c r="O1159" s="18"/>
      <c r="P1159" s="19">
        <f t="shared" si="265"/>
        <v>22.765719180291448</v>
      </c>
      <c r="Q1159" s="19"/>
      <c r="R1159" s="38">
        <f t="shared" si="266"/>
        <v>1.7222795263778005E-2</v>
      </c>
      <c r="S1159" s="16">
        <f t="shared" si="260"/>
        <v>1.0294635264998171</v>
      </c>
      <c r="T1159" s="16">
        <f t="shared" si="262"/>
        <v>11.729810783281673</v>
      </c>
      <c r="U1159" s="22">
        <f t="shared" si="267"/>
        <v>1.2934079183080094E-4</v>
      </c>
      <c r="V1159" s="22">
        <f t="shared" si="268"/>
        <v>-6.3407983623332553E-3</v>
      </c>
      <c r="W1159" s="22">
        <f t="shared" si="269"/>
        <v>6.4701391541640563E-3</v>
      </c>
      <c r="Z1159" s="37"/>
      <c r="AA1159" s="37"/>
    </row>
    <row r="1160" spans="1:27">
      <c r="A1160" s="61">
        <f t="shared" si="255"/>
        <v>24472</v>
      </c>
      <c r="B1160" s="13">
        <v>1966.12</v>
      </c>
      <c r="C1160" s="14">
        <v>81.33</v>
      </c>
      <c r="D1160" s="15">
        <v>2.87</v>
      </c>
      <c r="E1160" s="14">
        <v>5.55</v>
      </c>
      <c r="F1160" s="14">
        <v>32.9</v>
      </c>
      <c r="G1160" s="15">
        <f t="shared" si="263"/>
        <v>1966.9583333332462</v>
      </c>
      <c r="H1160" s="16">
        <v>4.84</v>
      </c>
      <c r="I1160" s="15">
        <f t="shared" si="256"/>
        <v>776.84858617021314</v>
      </c>
      <c r="J1160" s="15">
        <f t="shared" si="257"/>
        <v>27.413690425531929</v>
      </c>
      <c r="K1160" s="17">
        <f t="shared" si="261"/>
        <v>103825.37336829363</v>
      </c>
      <c r="L1160" s="15">
        <f t="shared" si="258"/>
        <v>53.012537234042576</v>
      </c>
      <c r="M1160" s="17">
        <f t="shared" si="259"/>
        <v>7085.0955636792041</v>
      </c>
      <c r="N1160" s="36">
        <f t="shared" si="264"/>
        <v>19.736473752791973</v>
      </c>
      <c r="O1160" s="18"/>
      <c r="P1160" s="19">
        <f t="shared" si="265"/>
        <v>22.79021908113517</v>
      </c>
      <c r="Q1160" s="19"/>
      <c r="R1160" s="38">
        <f t="shared" si="266"/>
        <v>1.9988484803566048E-2</v>
      </c>
      <c r="S1160" s="16">
        <f t="shared" si="260"/>
        <v>1.0247245931872906</v>
      </c>
      <c r="T1160" s="16">
        <f t="shared" si="262"/>
        <v>12.075412374132732</v>
      </c>
      <c r="U1160" s="22">
        <f t="shared" si="267"/>
        <v>2.7983091447607578E-3</v>
      </c>
      <c r="V1160" s="22">
        <f t="shared" si="268"/>
        <v>-6.0330276215824208E-3</v>
      </c>
      <c r="W1160" s="22">
        <f t="shared" si="269"/>
        <v>8.8313367663431785E-3</v>
      </c>
      <c r="Z1160" s="37"/>
      <c r="AA1160" s="37"/>
    </row>
    <row r="1161" spans="1:27">
      <c r="A1161" s="61">
        <f t="shared" ref="A1161:A1224" si="270">EOMONTH(DATE(LEFT(B1161,4),RIGHT(B1161,2),1),0)</f>
        <v>24503</v>
      </c>
      <c r="B1161" s="13">
        <v>1967.01</v>
      </c>
      <c r="C1161" s="14">
        <v>84.45</v>
      </c>
      <c r="D1161" s="15">
        <v>2.88</v>
      </c>
      <c r="E1161" s="14">
        <v>5.5166700000000004</v>
      </c>
      <c r="F1161" s="14">
        <v>32.9</v>
      </c>
      <c r="G1161" s="15">
        <f t="shared" si="263"/>
        <v>1967.0416666665794</v>
      </c>
      <c r="H1161" s="16">
        <v>4.58</v>
      </c>
      <c r="I1161" s="15">
        <f t="shared" ref="I1161:I1224" si="271">C1161*$F$1852/F1161</f>
        <v>806.65022872340467</v>
      </c>
      <c r="J1161" s="15">
        <f t="shared" ref="J1161:J1224" si="272">D1161*$F$1852/F1161</f>
        <v>27.50920851063831</v>
      </c>
      <c r="K1161" s="17">
        <f t="shared" si="261"/>
        <v>108114.72852035888</v>
      </c>
      <c r="L1161" s="15">
        <f t="shared" ref="L1161:L1224" si="273">E1161*$F$1852/F1161</f>
        <v>52.694175456383007</v>
      </c>
      <c r="M1161" s="17">
        <f t="shared" ref="M1161:M1224" si="274">L1161*(K1161/I1161)</f>
        <v>7062.561034770968</v>
      </c>
      <c r="N1161" s="36">
        <f t="shared" si="264"/>
        <v>20.432242125384285</v>
      </c>
      <c r="O1161" s="18"/>
      <c r="P1161" s="19">
        <f t="shared" si="265"/>
        <v>23.586985839267925</v>
      </c>
      <c r="Q1161" s="19"/>
      <c r="R1161" s="38">
        <f t="shared" si="266"/>
        <v>2.0863127305986426E-2</v>
      </c>
      <c r="S1161" s="16">
        <f t="shared" ref="S1161:S1224" si="275">((H1161/H1162+H1161/1200+((1+H1162/1200)^(-119))*(1-H1161/H1162)))</f>
        <v>0.99984673348798547</v>
      </c>
      <c r="T1161" s="16">
        <f t="shared" si="262"/>
        <v>12.373972032651938</v>
      </c>
      <c r="U1161" s="22">
        <f t="shared" si="267"/>
        <v>-2.3003099633071011E-3</v>
      </c>
      <c r="V1161" s="22">
        <f t="shared" si="268"/>
        <v>-1.0797432825817355E-2</v>
      </c>
      <c r="W1161" s="22">
        <f t="shared" si="269"/>
        <v>8.4971228625102535E-3</v>
      </c>
      <c r="Z1161" s="37"/>
      <c r="AA1161" s="37"/>
    </row>
    <row r="1162" spans="1:27">
      <c r="A1162" s="61">
        <f t="shared" si="270"/>
        <v>24531</v>
      </c>
      <c r="B1162" s="13">
        <v>1967.02</v>
      </c>
      <c r="C1162" s="14">
        <v>87.36</v>
      </c>
      <c r="D1162" s="15">
        <v>2.89</v>
      </c>
      <c r="E1162" s="14">
        <v>5.4833299999999996</v>
      </c>
      <c r="F1162" s="14">
        <v>32.9</v>
      </c>
      <c r="G1162" s="15">
        <f t="shared" si="263"/>
        <v>1967.1249999999127</v>
      </c>
      <c r="H1162" s="16">
        <v>4.63</v>
      </c>
      <c r="I1162" s="15">
        <f t="shared" si="271"/>
        <v>834.44599148936197</v>
      </c>
      <c r="J1162" s="15">
        <f t="shared" si="272"/>
        <v>27.604726595744694</v>
      </c>
      <c r="K1162" s="17">
        <f t="shared" ref="K1162:K1225" si="276">K1161*((I1162+(J1162/12))/I1161)</f>
        <v>112148.49394897024</v>
      </c>
      <c r="L1162" s="15">
        <f t="shared" si="273"/>
        <v>52.375718160638321</v>
      </c>
      <c r="M1162" s="17">
        <f t="shared" si="274"/>
        <v>7039.2307844002644</v>
      </c>
      <c r="N1162" s="36">
        <f t="shared" si="264"/>
        <v>21.074443163678438</v>
      </c>
      <c r="O1162" s="18"/>
      <c r="P1162" s="19">
        <f t="shared" si="265"/>
        <v>24.320019544824323</v>
      </c>
      <c r="Q1162" s="19"/>
      <c r="R1162" s="38">
        <f t="shared" si="266"/>
        <v>1.8503704565098984E-2</v>
      </c>
      <c r="S1162" s="16">
        <f t="shared" si="275"/>
        <v>1.0110339143296996</v>
      </c>
      <c r="T1162" s="16">
        <f t="shared" ref="T1162:T1225" si="277">T1161*S1161*F1161/F1162</f>
        <v>12.372075517118729</v>
      </c>
      <c r="U1162" s="22">
        <f t="shared" si="267"/>
        <v>-9.3358805231842368E-3</v>
      </c>
      <c r="V1162" s="22">
        <f t="shared" si="268"/>
        <v>-1.2447113464996162E-2</v>
      </c>
      <c r="W1162" s="22">
        <f t="shared" si="269"/>
        <v>3.1112329418119256E-3</v>
      </c>
      <c r="Z1162" s="37"/>
      <c r="AA1162" s="37"/>
    </row>
    <row r="1163" spans="1:27">
      <c r="A1163" s="61">
        <f t="shared" si="270"/>
        <v>24562</v>
      </c>
      <c r="B1163" s="13">
        <v>1967.03</v>
      </c>
      <c r="C1163" s="14">
        <v>89.42</v>
      </c>
      <c r="D1163" s="15">
        <v>2.9</v>
      </c>
      <c r="E1163" s="14">
        <v>5.45</v>
      </c>
      <c r="F1163" s="14">
        <v>33</v>
      </c>
      <c r="G1163" s="15">
        <f t="shared" ref="G1163:G1226" si="278">G1162+1/12</f>
        <v>1967.2083333332459</v>
      </c>
      <c r="H1163" s="16">
        <v>4.54</v>
      </c>
      <c r="I1163" s="15">
        <f t="shared" si="271"/>
        <v>851.53446636363674</v>
      </c>
      <c r="J1163" s="15">
        <f t="shared" si="272"/>
        <v>27.616304545454554</v>
      </c>
      <c r="K1163" s="17">
        <f t="shared" si="276"/>
        <v>114754.46324694032</v>
      </c>
      <c r="L1163" s="15">
        <f t="shared" si="273"/>
        <v>51.899606818181837</v>
      </c>
      <c r="M1163" s="17">
        <f t="shared" si="274"/>
        <v>6994.0933202395954</v>
      </c>
      <c r="N1163" s="36">
        <f t="shared" si="264"/>
        <v>21.443898602019104</v>
      </c>
      <c r="O1163" s="18"/>
      <c r="P1163" s="19">
        <f t="shared" si="265"/>
        <v>24.737345583070869</v>
      </c>
      <c r="Q1163" s="19"/>
      <c r="R1163" s="38">
        <f t="shared" si="266"/>
        <v>1.85283217665798E-2</v>
      </c>
      <c r="S1163" s="16">
        <f t="shared" si="275"/>
        <v>0.99980607830898216</v>
      </c>
      <c r="T1163" s="16">
        <f t="shared" si="277"/>
        <v>12.470683126520477</v>
      </c>
      <c r="U1163" s="22">
        <f t="shared" si="267"/>
        <v>-1.2325121447545717E-2</v>
      </c>
      <c r="V1163" s="22">
        <f t="shared" si="268"/>
        <v>-1.3771681759980003E-2</v>
      </c>
      <c r="W1163" s="22">
        <f t="shared" si="269"/>
        <v>1.4465603124342863E-3</v>
      </c>
      <c r="Z1163" s="37"/>
      <c r="AA1163" s="37"/>
    </row>
    <row r="1164" spans="1:27">
      <c r="A1164" s="61">
        <f t="shared" si="270"/>
        <v>24592</v>
      </c>
      <c r="B1164" s="13">
        <v>1967.04</v>
      </c>
      <c r="C1164" s="14">
        <v>90.96</v>
      </c>
      <c r="D1164" s="15">
        <v>2.9</v>
      </c>
      <c r="E1164" s="14">
        <v>5.41</v>
      </c>
      <c r="F1164" s="14">
        <v>33.1</v>
      </c>
      <c r="G1164" s="15">
        <f t="shared" si="278"/>
        <v>1967.2916666665792</v>
      </c>
      <c r="H1164" s="16">
        <v>4.59</v>
      </c>
      <c r="I1164" s="15">
        <f t="shared" si="271"/>
        <v>863.58275891238702</v>
      </c>
      <c r="J1164" s="15">
        <f t="shared" si="272"/>
        <v>27.532871601208466</v>
      </c>
      <c r="K1164" s="17">
        <f t="shared" si="276"/>
        <v>116687.31357147206</v>
      </c>
      <c r="L1164" s="15">
        <f t="shared" si="273"/>
        <v>51.363046676737177</v>
      </c>
      <c r="M1164" s="17">
        <f t="shared" si="274"/>
        <v>6940.1755323401912</v>
      </c>
      <c r="N1164" s="36">
        <f t="shared" si="264"/>
        <v>21.686025566746249</v>
      </c>
      <c r="O1164" s="18"/>
      <c r="P1164" s="19">
        <f t="shared" si="265"/>
        <v>25.007294802946539</v>
      </c>
      <c r="Q1164" s="19"/>
      <c r="R1164" s="38">
        <f t="shared" si="266"/>
        <v>1.7450185317673485E-2</v>
      </c>
      <c r="S1164" s="16">
        <f t="shared" si="275"/>
        <v>0.98338901038643711</v>
      </c>
      <c r="T1164" s="16">
        <f t="shared" si="277"/>
        <v>12.430596316872942</v>
      </c>
      <c r="U1164" s="22">
        <f t="shared" si="267"/>
        <v>-1.5975949325964911E-2</v>
      </c>
      <c r="V1164" s="22">
        <f t="shared" si="268"/>
        <v>-1.305060279982817E-2</v>
      </c>
      <c r="W1164" s="22">
        <f t="shared" si="269"/>
        <v>-2.9253465261367406E-3</v>
      </c>
      <c r="Z1164" s="37"/>
      <c r="AA1164" s="37"/>
    </row>
    <row r="1165" spans="1:27">
      <c r="A1165" s="61">
        <f t="shared" si="270"/>
        <v>24623</v>
      </c>
      <c r="B1165" s="13">
        <v>1967.05</v>
      </c>
      <c r="C1165" s="14">
        <v>92.59</v>
      </c>
      <c r="D1165" s="15">
        <v>2.9</v>
      </c>
      <c r="E1165" s="14">
        <v>5.37</v>
      </c>
      <c r="F1165" s="14">
        <v>33.200000000000003</v>
      </c>
      <c r="G1165" s="15">
        <f t="shared" si="278"/>
        <v>1967.3749999999125</v>
      </c>
      <c r="H1165" s="16">
        <v>4.8499999999999996</v>
      </c>
      <c r="I1165" s="15">
        <f t="shared" si="271"/>
        <v>876.41036611445816</v>
      </c>
      <c r="J1165" s="15">
        <f t="shared" si="272"/>
        <v>27.449941265060247</v>
      </c>
      <c r="K1165" s="17">
        <f t="shared" si="276"/>
        <v>118729.66639106815</v>
      </c>
      <c r="L1165" s="15">
        <f t="shared" si="273"/>
        <v>50.829718825301221</v>
      </c>
      <c r="M1165" s="17">
        <f t="shared" si="274"/>
        <v>6886.0385410955387</v>
      </c>
      <c r="N1165" s="36">
        <f t="shared" si="264"/>
        <v>21.948477389658404</v>
      </c>
      <c r="O1165" s="18"/>
      <c r="P1165" s="19">
        <f t="shared" si="265"/>
        <v>25.30012903429267</v>
      </c>
      <c r="Q1165" s="19"/>
      <c r="R1165" s="38">
        <f t="shared" si="266"/>
        <v>1.4241698664414562E-2</v>
      </c>
      <c r="S1165" s="16">
        <f t="shared" si="275"/>
        <v>0.99078328788557335</v>
      </c>
      <c r="T1165" s="16">
        <f t="shared" si="277"/>
        <v>12.187292196675735</v>
      </c>
      <c r="U1165" s="22">
        <f t="shared" si="267"/>
        <v>-1.8103709951358127E-2</v>
      </c>
      <c r="V1165" s="22">
        <f t="shared" si="268"/>
        <v>-1.1605898470410048E-2</v>
      </c>
      <c r="W1165" s="22">
        <f t="shared" si="269"/>
        <v>-6.4978114809480791E-3</v>
      </c>
      <c r="Z1165" s="37"/>
      <c r="AA1165" s="37"/>
    </row>
    <row r="1166" spans="1:27">
      <c r="A1166" s="61">
        <f t="shared" si="270"/>
        <v>24653</v>
      </c>
      <c r="B1166" s="13">
        <v>1967.06</v>
      </c>
      <c r="C1166" s="14">
        <v>91.43</v>
      </c>
      <c r="D1166" s="15">
        <v>2.9</v>
      </c>
      <c r="E1166" s="14">
        <v>5.33</v>
      </c>
      <c r="F1166" s="14">
        <v>33.299999999999997</v>
      </c>
      <c r="G1166" s="15">
        <f t="shared" si="278"/>
        <v>1967.4583333332457</v>
      </c>
      <c r="H1166" s="16">
        <v>5.0199999999999996</v>
      </c>
      <c r="I1166" s="15">
        <f t="shared" si="271"/>
        <v>862.83149954955002</v>
      </c>
      <c r="J1166" s="15">
        <f t="shared" si="272"/>
        <v>27.367509009009019</v>
      </c>
      <c r="K1166" s="17">
        <f t="shared" si="276"/>
        <v>117199.06336018654</v>
      </c>
      <c r="L1166" s="15">
        <f t="shared" si="273"/>
        <v>50.299594144144166</v>
      </c>
      <c r="M1166" s="17">
        <f t="shared" si="274"/>
        <v>6832.2323931947294</v>
      </c>
      <c r="N1166" s="36">
        <f t="shared" si="264"/>
        <v>21.552097609793488</v>
      </c>
      <c r="O1166" s="18"/>
      <c r="P1166" s="19">
        <f t="shared" si="265"/>
        <v>24.8352079347131</v>
      </c>
      <c r="Q1166" s="19"/>
      <c r="R1166" s="38">
        <f t="shared" si="266"/>
        <v>1.3322936774481056E-2</v>
      </c>
      <c r="S1166" s="16">
        <f t="shared" si="275"/>
        <v>0.99333424485123878</v>
      </c>
      <c r="T1166" s="16">
        <f t="shared" si="277"/>
        <v>12.038704275587987</v>
      </c>
      <c r="U1166" s="22">
        <f t="shared" si="267"/>
        <v>-1.6593517526992896E-2</v>
      </c>
      <c r="V1166" s="22">
        <f t="shared" si="268"/>
        <v>-9.1929769882308499E-3</v>
      </c>
      <c r="W1166" s="22">
        <f t="shared" si="269"/>
        <v>-7.400540538762046E-3</v>
      </c>
      <c r="Z1166" s="37"/>
      <c r="AA1166" s="37"/>
    </row>
    <row r="1167" spans="1:27">
      <c r="A1167" s="61">
        <f t="shared" si="270"/>
        <v>24684</v>
      </c>
      <c r="B1167" s="13">
        <v>1967.07</v>
      </c>
      <c r="C1167" s="14">
        <v>93.01</v>
      </c>
      <c r="D1167" s="15">
        <v>2.9066700000000001</v>
      </c>
      <c r="E1167" s="14">
        <v>5.32</v>
      </c>
      <c r="F1167" s="14">
        <v>33.4</v>
      </c>
      <c r="G1167" s="15">
        <f t="shared" si="278"/>
        <v>1967.541666666579</v>
      </c>
      <c r="H1167" s="16">
        <v>5.16</v>
      </c>
      <c r="I1167" s="15">
        <f t="shared" si="271"/>
        <v>875.11410314371301</v>
      </c>
      <c r="J1167" s="15">
        <f t="shared" si="272"/>
        <v>27.348327171107798</v>
      </c>
      <c r="K1167" s="17">
        <f t="shared" si="276"/>
        <v>119176.98083132059</v>
      </c>
      <c r="L1167" s="15">
        <f t="shared" si="273"/>
        <v>50.054908383233553</v>
      </c>
      <c r="M1167" s="17">
        <f t="shared" si="274"/>
        <v>6816.7029139084552</v>
      </c>
      <c r="N1167" s="36">
        <f t="shared" si="264"/>
        <v>21.804196245666372</v>
      </c>
      <c r="O1167" s="18"/>
      <c r="P1167" s="19">
        <f t="shared" si="265"/>
        <v>25.117400694974119</v>
      </c>
      <c r="Q1167" s="19"/>
      <c r="R1167" s="38">
        <f t="shared" si="266"/>
        <v>1.0970175118491604E-2</v>
      </c>
      <c r="S1167" s="16">
        <f t="shared" si="275"/>
        <v>0.99505147492736934</v>
      </c>
      <c r="T1167" s="16">
        <f t="shared" si="277"/>
        <v>11.922653456445104</v>
      </c>
      <c r="U1167" s="22">
        <f t="shared" si="267"/>
        <v>-1.7466825169580424E-2</v>
      </c>
      <c r="V1167" s="22">
        <f t="shared" si="268"/>
        <v>-8.4690950527326336E-3</v>
      </c>
      <c r="W1167" s="22">
        <f t="shared" si="269"/>
        <v>-8.9977301168477908E-3</v>
      </c>
      <c r="Z1167" s="37"/>
      <c r="AA1167" s="37"/>
    </row>
    <row r="1168" spans="1:27">
      <c r="A1168" s="61">
        <f t="shared" si="270"/>
        <v>24715</v>
      </c>
      <c r="B1168" s="13">
        <v>1967.08</v>
      </c>
      <c r="C1168" s="14">
        <v>94.49</v>
      </c>
      <c r="D1168" s="15">
        <v>2.9133300000000002</v>
      </c>
      <c r="E1168" s="14">
        <v>5.31</v>
      </c>
      <c r="F1168" s="14">
        <v>33.5</v>
      </c>
      <c r="G1168" s="15">
        <f t="shared" si="278"/>
        <v>1967.6249999999122</v>
      </c>
      <c r="H1168" s="16">
        <v>5.28</v>
      </c>
      <c r="I1168" s="15">
        <f t="shared" si="271"/>
        <v>886.38530462686595</v>
      </c>
      <c r="J1168" s="15">
        <f t="shared" si="272"/>
        <v>27.329166044328371</v>
      </c>
      <c r="K1168" s="17">
        <f t="shared" si="276"/>
        <v>121022.09456995944</v>
      </c>
      <c r="L1168" s="15">
        <f t="shared" si="273"/>
        <v>49.811683432835835</v>
      </c>
      <c r="M1168" s="17">
        <f t="shared" si="274"/>
        <v>6801.0088069264966</v>
      </c>
      <c r="N1168" s="36">
        <f t="shared" si="264"/>
        <v>22.030627049126025</v>
      </c>
      <c r="O1168" s="18"/>
      <c r="P1168" s="19">
        <f t="shared" si="265"/>
        <v>25.369524753969291</v>
      </c>
      <c r="Q1168" s="19"/>
      <c r="R1168" s="38">
        <f t="shared" si="266"/>
        <v>9.6027920021897056E-3</v>
      </c>
      <c r="S1168" s="16">
        <f t="shared" si="275"/>
        <v>1.0028599810166616</v>
      </c>
      <c r="T1168" s="16">
        <f t="shared" si="277"/>
        <v>11.828240014624244</v>
      </c>
      <c r="U1168" s="22">
        <f t="shared" si="267"/>
        <v>-2.1350205562549518E-2</v>
      </c>
      <c r="V1168" s="22">
        <f t="shared" si="268"/>
        <v>-7.8862428294715903E-3</v>
      </c>
      <c r="W1168" s="22">
        <f t="shared" si="269"/>
        <v>-1.3463962733077928E-2</v>
      </c>
      <c r="Z1168" s="37"/>
      <c r="AA1168" s="37"/>
    </row>
    <row r="1169" spans="1:27">
      <c r="A1169" s="61">
        <f t="shared" si="270"/>
        <v>24745</v>
      </c>
      <c r="B1169" s="13">
        <v>1967.09</v>
      </c>
      <c r="C1169" s="14">
        <v>95.81</v>
      </c>
      <c r="D1169" s="15">
        <v>2.92</v>
      </c>
      <c r="E1169" s="14">
        <v>5.3</v>
      </c>
      <c r="F1169" s="14">
        <v>33.6</v>
      </c>
      <c r="G1169" s="15">
        <f t="shared" si="278"/>
        <v>1967.7083333332455</v>
      </c>
      <c r="H1169" s="16">
        <v>5.3</v>
      </c>
      <c r="I1169" s="15">
        <f t="shared" si="271"/>
        <v>896.09296562500037</v>
      </c>
      <c r="J1169" s="15">
        <f t="shared" si="272"/>
        <v>27.310212500000009</v>
      </c>
      <c r="K1169" s="17">
        <f t="shared" si="276"/>
        <v>122658.25631563681</v>
      </c>
      <c r="L1169" s="15">
        <f t="shared" si="273"/>
        <v>49.569906250000017</v>
      </c>
      <c r="M1169" s="17">
        <f t="shared" si="274"/>
        <v>6785.1869165314174</v>
      </c>
      <c r="N1169" s="36">
        <f t="shared" si="264"/>
        <v>22.219145488664793</v>
      </c>
      <c r="O1169" s="18"/>
      <c r="P1169" s="19">
        <f t="shared" si="265"/>
        <v>25.577428710702144</v>
      </c>
      <c r="Q1169" s="19"/>
      <c r="R1169" s="38">
        <f t="shared" si="266"/>
        <v>9.3208473238869244E-3</v>
      </c>
      <c r="S1169" s="16">
        <f t="shared" si="275"/>
        <v>0.99066932403217856</v>
      </c>
      <c r="T1169" s="16">
        <f t="shared" si="277"/>
        <v>11.826764781060733</v>
      </c>
      <c r="U1169" s="22">
        <f t="shared" si="267"/>
        <v>-2.4132878792964996E-2</v>
      </c>
      <c r="V1169" s="22">
        <f t="shared" si="268"/>
        <v>-7.1723420467514343E-3</v>
      </c>
      <c r="W1169" s="22">
        <f t="shared" si="269"/>
        <v>-1.6960536746213561E-2</v>
      </c>
      <c r="Z1169" s="37"/>
      <c r="AA1169" s="37"/>
    </row>
    <row r="1170" spans="1:27">
      <c r="A1170" s="61">
        <f t="shared" si="270"/>
        <v>24472</v>
      </c>
      <c r="B1170" s="13">
        <v>1967.1</v>
      </c>
      <c r="C1170" s="14">
        <v>95.66</v>
      </c>
      <c r="D1170" s="15">
        <v>2.92</v>
      </c>
      <c r="E1170" s="14">
        <v>5.31</v>
      </c>
      <c r="F1170" s="14">
        <v>33.700000000000003</v>
      </c>
      <c r="G1170" s="15">
        <f t="shared" si="278"/>
        <v>1967.7916666665787</v>
      </c>
      <c r="H1170" s="16">
        <v>5.48</v>
      </c>
      <c r="I1170" s="15">
        <f t="shared" si="271"/>
        <v>892.03517715133546</v>
      </c>
      <c r="J1170" s="15">
        <f t="shared" si="272"/>
        <v>27.229173293768554</v>
      </c>
      <c r="K1170" s="17">
        <f t="shared" si="276"/>
        <v>122413.41823447085</v>
      </c>
      <c r="L1170" s="15">
        <f t="shared" si="273"/>
        <v>49.516065133531171</v>
      </c>
      <c r="M1170" s="17">
        <f t="shared" si="274"/>
        <v>6795.0580266050629</v>
      </c>
      <c r="N1170" s="36">
        <f t="shared" si="264"/>
        <v>22.068199194183897</v>
      </c>
      <c r="O1170" s="18"/>
      <c r="P1170" s="19">
        <f t="shared" si="265"/>
        <v>25.39502305583051</v>
      </c>
      <c r="Q1170" s="19"/>
      <c r="R1170" s="38">
        <f t="shared" si="266"/>
        <v>8.1310570335601587E-3</v>
      </c>
      <c r="S1170" s="16">
        <f t="shared" si="275"/>
        <v>0.98419589994287426</v>
      </c>
      <c r="T1170" s="16">
        <f t="shared" si="277"/>
        <v>11.681646266775607</v>
      </c>
      <c r="U1170" s="22">
        <f t="shared" si="267"/>
        <v>-2.6416414101271268E-2</v>
      </c>
      <c r="V1170" s="22">
        <f t="shared" si="268"/>
        <v>-6.9106636236335728E-3</v>
      </c>
      <c r="W1170" s="22">
        <f t="shared" si="269"/>
        <v>-1.9505750477637696E-2</v>
      </c>
      <c r="Z1170" s="37"/>
      <c r="AA1170" s="37"/>
    </row>
    <row r="1171" spans="1:27">
      <c r="A1171" s="61">
        <f t="shared" si="270"/>
        <v>24806</v>
      </c>
      <c r="B1171" s="13">
        <v>1967.11</v>
      </c>
      <c r="C1171" s="14">
        <v>92.66</v>
      </c>
      <c r="D1171" s="15">
        <v>2.92</v>
      </c>
      <c r="E1171" s="14">
        <v>5.32</v>
      </c>
      <c r="F1171" s="14">
        <v>33.799999999999997</v>
      </c>
      <c r="G1171" s="15">
        <f t="shared" si="278"/>
        <v>1967.874999999912</v>
      </c>
      <c r="H1171" s="16">
        <v>5.75</v>
      </c>
      <c r="I1171" s="15">
        <f t="shared" si="271"/>
        <v>861.5036085798821</v>
      </c>
      <c r="J1171" s="15">
        <f t="shared" si="272"/>
        <v>27.148613609467468</v>
      </c>
      <c r="K1171" s="17">
        <f t="shared" si="276"/>
        <v>118534.05613585841</v>
      </c>
      <c r="L1171" s="15">
        <f t="shared" si="273"/>
        <v>49.462542603550318</v>
      </c>
      <c r="M1171" s="17">
        <f t="shared" si="274"/>
        <v>6805.5382974613276</v>
      </c>
      <c r="N1171" s="36">
        <f t="shared" si="264"/>
        <v>21.26310296833628</v>
      </c>
      <c r="O1171" s="18"/>
      <c r="P1171" s="19">
        <f t="shared" si="265"/>
        <v>24.462965360562393</v>
      </c>
      <c r="Q1171" s="19"/>
      <c r="R1171" s="38">
        <f t="shared" si="266"/>
        <v>7.0893778261975696E-3</v>
      </c>
      <c r="S1171" s="16">
        <f t="shared" si="275"/>
        <v>1.0085725527060585</v>
      </c>
      <c r="T1171" s="16">
        <f t="shared" si="277"/>
        <v>11.463013483537786</v>
      </c>
      <c r="U1171" s="22">
        <f t="shared" si="267"/>
        <v>-2.279195981652804E-2</v>
      </c>
      <c r="V1171" s="22">
        <f t="shared" si="268"/>
        <v>-5.307967461709362E-3</v>
      </c>
      <c r="W1171" s="22">
        <f t="shared" si="269"/>
        <v>-1.7483992354818678E-2</v>
      </c>
      <c r="Z1171" s="37"/>
      <c r="AA1171" s="37"/>
    </row>
    <row r="1172" spans="1:27">
      <c r="A1172" s="61">
        <f t="shared" si="270"/>
        <v>24837</v>
      </c>
      <c r="B1172" s="13">
        <v>1967.12</v>
      </c>
      <c r="C1172" s="14">
        <v>95.3</v>
      </c>
      <c r="D1172" s="15">
        <v>2.92</v>
      </c>
      <c r="E1172" s="14">
        <v>5.33</v>
      </c>
      <c r="F1172" s="14">
        <v>33.9</v>
      </c>
      <c r="G1172" s="15">
        <f t="shared" si="278"/>
        <v>1967.9583333332453</v>
      </c>
      <c r="H1172" s="16">
        <v>5.7</v>
      </c>
      <c r="I1172" s="15">
        <f t="shared" si="271"/>
        <v>883.43521681415962</v>
      </c>
      <c r="J1172" s="15">
        <f t="shared" si="272"/>
        <v>27.068529203539835</v>
      </c>
      <c r="K1172" s="17">
        <f t="shared" si="276"/>
        <v>121861.98302985581</v>
      </c>
      <c r="L1172" s="15">
        <f t="shared" si="273"/>
        <v>49.409335840707982</v>
      </c>
      <c r="M1172" s="17">
        <f t="shared" si="274"/>
        <v>6815.5757560244638</v>
      </c>
      <c r="N1172" s="36">
        <f t="shared" si="264"/>
        <v>21.751597808723638</v>
      </c>
      <c r="O1172" s="18"/>
      <c r="P1172" s="19">
        <f t="shared" si="265"/>
        <v>25.018284016206447</v>
      </c>
      <c r="Q1172" s="19"/>
      <c r="R1172" s="38">
        <f t="shared" si="266"/>
        <v>6.8338405886379031E-3</v>
      </c>
      <c r="S1172" s="16">
        <f t="shared" si="275"/>
        <v>1.0177042180566567</v>
      </c>
      <c r="T1172" s="16">
        <f t="shared" si="277"/>
        <v>11.527176697725478</v>
      </c>
      <c r="U1172" s="22">
        <f t="shared" si="267"/>
        <v>-2.5881512493090342E-2</v>
      </c>
      <c r="V1172" s="22">
        <f t="shared" si="268"/>
        <v>-6.3128452528026235E-3</v>
      </c>
      <c r="W1172" s="22">
        <f t="shared" si="269"/>
        <v>-1.9568667240287718E-2</v>
      </c>
      <c r="Z1172" s="37"/>
      <c r="AA1172" s="37"/>
    </row>
    <row r="1173" spans="1:27">
      <c r="A1173" s="61">
        <f t="shared" si="270"/>
        <v>24868</v>
      </c>
      <c r="B1173" s="13">
        <v>1968.01</v>
      </c>
      <c r="C1173" s="14">
        <v>95.04</v>
      </c>
      <c r="D1173" s="15">
        <v>2.93</v>
      </c>
      <c r="E1173" s="14">
        <v>5.3666700000000001</v>
      </c>
      <c r="F1173" s="14">
        <v>34.1</v>
      </c>
      <c r="G1173" s="15">
        <f t="shared" si="278"/>
        <v>1968.0416666665785</v>
      </c>
      <c r="H1173" s="16">
        <v>5.53</v>
      </c>
      <c r="I1173" s="15">
        <f t="shared" si="271"/>
        <v>875.85770322580686</v>
      </c>
      <c r="J1173" s="15">
        <f t="shared" si="272"/>
        <v>27.001926246334321</v>
      </c>
      <c r="K1173" s="17">
        <f t="shared" si="276"/>
        <v>121127.12234421722</v>
      </c>
      <c r="L1173" s="15">
        <f t="shared" si="273"/>
        <v>49.457483798093861</v>
      </c>
      <c r="M1173" s="17">
        <f t="shared" si="274"/>
        <v>6839.7442515892271</v>
      </c>
      <c r="N1173" s="36">
        <f t="shared" si="264"/>
        <v>21.511535896332187</v>
      </c>
      <c r="O1173" s="18"/>
      <c r="P1173" s="19">
        <f t="shared" si="265"/>
        <v>24.736682989926912</v>
      </c>
      <c r="Q1173" s="19"/>
      <c r="R1173" s="38">
        <f t="shared" si="266"/>
        <v>8.9313505399880797E-3</v>
      </c>
      <c r="S1173" s="16">
        <f t="shared" si="275"/>
        <v>1.0023253980989233</v>
      </c>
      <c r="T1173" s="16">
        <f t="shared" si="277"/>
        <v>11.662451324993288</v>
      </c>
      <c r="U1173" s="22">
        <f t="shared" si="267"/>
        <v>-2.9267866978391677E-2</v>
      </c>
      <c r="V1173" s="22">
        <f t="shared" si="268"/>
        <v>-9.3120270743408673E-3</v>
      </c>
      <c r="W1173" s="22">
        <f t="shared" si="269"/>
        <v>-1.9955839904050809E-2</v>
      </c>
      <c r="Z1173" s="37"/>
      <c r="AA1173" s="37"/>
    </row>
    <row r="1174" spans="1:27">
      <c r="A1174" s="61">
        <f t="shared" si="270"/>
        <v>24897</v>
      </c>
      <c r="B1174" s="13">
        <v>1968.02</v>
      </c>
      <c r="C1174" s="14">
        <v>90.75</v>
      </c>
      <c r="D1174" s="15">
        <v>2.94</v>
      </c>
      <c r="E1174" s="14">
        <v>5.4033300000000004</v>
      </c>
      <c r="F1174" s="14">
        <v>34.200000000000003</v>
      </c>
      <c r="G1174" s="15">
        <f t="shared" si="278"/>
        <v>1968.1249999999118</v>
      </c>
      <c r="H1174" s="16">
        <v>5.56</v>
      </c>
      <c r="I1174" s="15">
        <f t="shared" si="271"/>
        <v>833.8770723684213</v>
      </c>
      <c r="J1174" s="15">
        <f t="shared" si="272"/>
        <v>27.014860526315797</v>
      </c>
      <c r="K1174" s="17">
        <f t="shared" si="276"/>
        <v>115632.72871625019</v>
      </c>
      <c r="L1174" s="15">
        <f t="shared" si="273"/>
        <v>49.649730043421073</v>
      </c>
      <c r="M1174" s="17">
        <f t="shared" si="274"/>
        <v>6884.8682320041453</v>
      </c>
      <c r="N1174" s="36">
        <f t="shared" si="264"/>
        <v>20.424992376214231</v>
      </c>
      <c r="O1174" s="18"/>
      <c r="P1174" s="19">
        <f t="shared" si="265"/>
        <v>23.486290074730892</v>
      </c>
      <c r="Q1174" s="19"/>
      <c r="R1174" s="38">
        <f t="shared" si="266"/>
        <v>1.1402357531354136E-2</v>
      </c>
      <c r="S1174" s="16">
        <f t="shared" si="275"/>
        <v>0.99104669427467706</v>
      </c>
      <c r="T1174" s="16">
        <f t="shared" si="277"/>
        <v>11.655391134480777</v>
      </c>
      <c r="U1174" s="22">
        <f t="shared" si="267"/>
        <v>-2.632063769226145E-2</v>
      </c>
      <c r="V1174" s="22">
        <f t="shared" si="268"/>
        <v>-9.7000904770658813E-3</v>
      </c>
      <c r="W1174" s="22">
        <f t="shared" si="269"/>
        <v>-1.6620547215195569E-2</v>
      </c>
      <c r="Z1174" s="37"/>
      <c r="AA1174" s="37"/>
    </row>
    <row r="1175" spans="1:27">
      <c r="A1175" s="61">
        <f t="shared" si="270"/>
        <v>24928</v>
      </c>
      <c r="B1175" s="13">
        <v>1968.03</v>
      </c>
      <c r="C1175" s="14">
        <v>89.09</v>
      </c>
      <c r="D1175" s="15">
        <v>2.95</v>
      </c>
      <c r="E1175" s="14">
        <v>5.44</v>
      </c>
      <c r="F1175" s="14">
        <v>34.299999999999997</v>
      </c>
      <c r="G1175" s="15">
        <f t="shared" si="278"/>
        <v>1968.208333333245</v>
      </c>
      <c r="H1175" s="16">
        <v>5.74</v>
      </c>
      <c r="I1175" s="15">
        <f t="shared" si="271"/>
        <v>816.23712551020446</v>
      </c>
      <c r="J1175" s="15">
        <f t="shared" si="272"/>
        <v>27.027719387755116</v>
      </c>
      <c r="K1175" s="17">
        <f t="shared" si="276"/>
        <v>113498.94364975797</v>
      </c>
      <c r="L1175" s="15">
        <f t="shared" si="273"/>
        <v>49.840946938775538</v>
      </c>
      <c r="M1175" s="17">
        <f t="shared" si="274"/>
        <v>6930.4551964831453</v>
      </c>
      <c r="N1175" s="36">
        <f t="shared" si="264"/>
        <v>19.934711308295707</v>
      </c>
      <c r="O1175" s="18"/>
      <c r="P1175" s="19">
        <f t="shared" si="265"/>
        <v>22.923790260635641</v>
      </c>
      <c r="Q1175" s="19"/>
      <c r="R1175" s="38">
        <f t="shared" si="266"/>
        <v>1.0394369323284205E-2</v>
      </c>
      <c r="S1175" s="16">
        <f t="shared" si="275"/>
        <v>1.0123656295663206</v>
      </c>
      <c r="T1175" s="16">
        <f t="shared" si="277"/>
        <v>11.517360362018948</v>
      </c>
      <c r="U1175" s="22">
        <f t="shared" si="267"/>
        <v>-2.5014894991435832E-2</v>
      </c>
      <c r="V1175" s="22">
        <f t="shared" si="268"/>
        <v>-8.7105434123138092E-3</v>
      </c>
      <c r="W1175" s="22">
        <f t="shared" si="269"/>
        <v>-1.6304351579122023E-2</v>
      </c>
      <c r="Z1175" s="37"/>
      <c r="AA1175" s="37"/>
    </row>
    <row r="1176" spans="1:27">
      <c r="A1176" s="61">
        <f t="shared" si="270"/>
        <v>24958</v>
      </c>
      <c r="B1176" s="13">
        <v>1968.04</v>
      </c>
      <c r="C1176" s="14">
        <v>95.67</v>
      </c>
      <c r="D1176" s="15">
        <v>2.96333</v>
      </c>
      <c r="E1176" s="14">
        <v>5.4833299999999996</v>
      </c>
      <c r="F1176" s="14">
        <v>34.4</v>
      </c>
      <c r="G1176" s="15">
        <f t="shared" si="278"/>
        <v>1968.2916666665783</v>
      </c>
      <c r="H1176" s="16">
        <v>5.64</v>
      </c>
      <c r="I1176" s="15">
        <f t="shared" si="271"/>
        <v>873.97465159883757</v>
      </c>
      <c r="J1176" s="15">
        <f t="shared" si="272"/>
        <v>27.070924054796524</v>
      </c>
      <c r="K1176" s="17">
        <f t="shared" si="276"/>
        <v>121841.11707892436</v>
      </c>
      <c r="L1176" s="15">
        <f t="shared" si="273"/>
        <v>50.091893240843042</v>
      </c>
      <c r="M1176" s="17">
        <f t="shared" si="274"/>
        <v>6983.3286559253502</v>
      </c>
      <c r="N1176" s="36">
        <f t="shared" si="264"/>
        <v>21.277356015671749</v>
      </c>
      <c r="O1176" s="18"/>
      <c r="P1176" s="19">
        <f t="shared" si="265"/>
        <v>24.46580730498766</v>
      </c>
      <c r="Q1176" s="19"/>
      <c r="R1176" s="38">
        <f t="shared" si="266"/>
        <v>8.1724569389255847E-3</v>
      </c>
      <c r="S1176" s="16">
        <f t="shared" si="275"/>
        <v>0.98744069838917836</v>
      </c>
      <c r="T1176" s="16">
        <f t="shared" si="277"/>
        <v>11.625885065192623</v>
      </c>
      <c r="U1176" s="22">
        <f t="shared" si="267"/>
        <v>-2.8088777735389869E-2</v>
      </c>
      <c r="V1176" s="22">
        <f t="shared" si="268"/>
        <v>-1.0493246848304993E-2</v>
      </c>
      <c r="W1176" s="22">
        <f t="shared" si="269"/>
        <v>-1.7595530887084876E-2</v>
      </c>
      <c r="Z1176" s="37"/>
      <c r="AA1176" s="37"/>
    </row>
    <row r="1177" spans="1:27">
      <c r="A1177" s="61">
        <f t="shared" si="270"/>
        <v>24989</v>
      </c>
      <c r="B1177" s="13">
        <v>1968.05</v>
      </c>
      <c r="C1177" s="14">
        <v>97.87</v>
      </c>
      <c r="D1177" s="15">
        <v>2.9766699999999999</v>
      </c>
      <c r="E1177" s="14">
        <v>5.5266700000000002</v>
      </c>
      <c r="F1177" s="14">
        <v>34.5</v>
      </c>
      <c r="G1177" s="15">
        <f t="shared" si="278"/>
        <v>1968.3749999999116</v>
      </c>
      <c r="H1177" s="16">
        <v>5.87</v>
      </c>
      <c r="I1177" s="15">
        <f t="shared" si="271"/>
        <v>891.4808091304352</v>
      </c>
      <c r="J1177" s="15">
        <f t="shared" si="272"/>
        <v>27.113969348260877</v>
      </c>
      <c r="K1177" s="17">
        <f t="shared" si="276"/>
        <v>124596.65407055618</v>
      </c>
      <c r="L1177" s="15">
        <f t="shared" si="273"/>
        <v>50.341475870000025</v>
      </c>
      <c r="M1177" s="17">
        <f t="shared" si="274"/>
        <v>7035.9108015951842</v>
      </c>
      <c r="N1177" s="36">
        <f t="shared" si="264"/>
        <v>21.630227142779887</v>
      </c>
      <c r="O1177" s="18"/>
      <c r="P1177" s="19">
        <f t="shared" si="265"/>
        <v>24.869313748785803</v>
      </c>
      <c r="Q1177" s="19"/>
      <c r="R1177" s="38">
        <f t="shared" si="266"/>
        <v>5.4011560832052732E-3</v>
      </c>
      <c r="S1177" s="16">
        <f t="shared" si="275"/>
        <v>1.0162240888211822</v>
      </c>
      <c r="T1177" s="16">
        <f t="shared" si="277"/>
        <v>11.44659707666419</v>
      </c>
      <c r="U1177" s="22">
        <f t="shared" si="267"/>
        <v>-2.5957646492055564E-2</v>
      </c>
      <c r="V1177" s="22">
        <f t="shared" si="268"/>
        <v>-1.0541948226916231E-2</v>
      </c>
      <c r="W1177" s="22">
        <f t="shared" si="269"/>
        <v>-1.5415698265139333E-2</v>
      </c>
      <c r="Z1177" s="37"/>
      <c r="AA1177" s="37"/>
    </row>
    <row r="1178" spans="1:27">
      <c r="A1178" s="61">
        <f t="shared" si="270"/>
        <v>25019</v>
      </c>
      <c r="B1178" s="13">
        <v>1968.06</v>
      </c>
      <c r="C1178" s="14">
        <v>100.5</v>
      </c>
      <c r="D1178" s="15">
        <v>2.99</v>
      </c>
      <c r="E1178" s="14">
        <v>5.57</v>
      </c>
      <c r="F1178" s="14">
        <v>34.700000000000003</v>
      </c>
      <c r="G1178" s="15">
        <f t="shared" si="278"/>
        <v>1968.4583333332448</v>
      </c>
      <c r="H1178" s="16">
        <v>5.72</v>
      </c>
      <c r="I1178" s="15">
        <f t="shared" si="271"/>
        <v>910.1607276657063</v>
      </c>
      <c r="J1178" s="15">
        <f t="shared" si="272"/>
        <v>27.078413688760818</v>
      </c>
      <c r="K1178" s="17">
        <f t="shared" si="276"/>
        <v>127522.81015417731</v>
      </c>
      <c r="L1178" s="15">
        <f t="shared" si="273"/>
        <v>50.443733861671483</v>
      </c>
      <c r="M1178" s="17">
        <f t="shared" si="274"/>
        <v>7067.6821150126134</v>
      </c>
      <c r="N1178" s="36">
        <f t="shared" si="264"/>
        <v>22.004623431346538</v>
      </c>
      <c r="O1178" s="18"/>
      <c r="P1178" s="19">
        <f t="shared" si="265"/>
        <v>25.296903018034904</v>
      </c>
      <c r="Q1178" s="19"/>
      <c r="R1178" s="38">
        <f t="shared" si="266"/>
        <v>6.7030870496969583E-3</v>
      </c>
      <c r="S1178" s="16">
        <f t="shared" si="275"/>
        <v>1.0215537495838729</v>
      </c>
      <c r="T1178" s="16">
        <f t="shared" si="277"/>
        <v>11.565262683273817</v>
      </c>
      <c r="U1178" s="22">
        <f t="shared" si="267"/>
        <v>-2.8609620524990831E-2</v>
      </c>
      <c r="V1178" s="22">
        <f t="shared" si="268"/>
        <v>-1.2668593559625685E-2</v>
      </c>
      <c r="W1178" s="22">
        <f t="shared" si="269"/>
        <v>-1.5941026965365146E-2</v>
      </c>
      <c r="Z1178" s="37"/>
      <c r="AA1178" s="37"/>
    </row>
    <row r="1179" spans="1:27">
      <c r="A1179" s="61">
        <f t="shared" si="270"/>
        <v>25050</v>
      </c>
      <c r="B1179" s="13">
        <v>1968.07</v>
      </c>
      <c r="C1179" s="14">
        <v>100.3</v>
      </c>
      <c r="D1179" s="15">
        <v>3.0033300000000001</v>
      </c>
      <c r="E1179" s="14">
        <v>5.6</v>
      </c>
      <c r="F1179" s="14">
        <v>34.9</v>
      </c>
      <c r="G1179" s="15">
        <f t="shared" si="278"/>
        <v>1968.5416666665781</v>
      </c>
      <c r="H1179" s="16">
        <v>5.5</v>
      </c>
      <c r="I1179" s="15">
        <f t="shared" si="271"/>
        <v>903.14402148997169</v>
      </c>
      <c r="J1179" s="15">
        <f t="shared" si="272"/>
        <v>27.04326554398282</v>
      </c>
      <c r="K1179" s="17">
        <f t="shared" si="276"/>
        <v>126855.45111571296</v>
      </c>
      <c r="L1179" s="15">
        <f t="shared" si="273"/>
        <v>50.424790830945582</v>
      </c>
      <c r="M1179" s="17">
        <f t="shared" si="274"/>
        <v>7082.6572906081028</v>
      </c>
      <c r="N1179" s="36">
        <f t="shared" si="264"/>
        <v>21.753537415670952</v>
      </c>
      <c r="O1179" s="18"/>
      <c r="P1179" s="19">
        <f t="shared" si="265"/>
        <v>25.006714675274811</v>
      </c>
      <c r="Q1179" s="19"/>
      <c r="R1179" s="38">
        <f t="shared" si="266"/>
        <v>9.6611769330873024E-3</v>
      </c>
      <c r="S1179" s="16">
        <f t="shared" si="275"/>
        <v>1.0107099146729044</v>
      </c>
      <c r="T1179" s="16">
        <f t="shared" si="277"/>
        <v>11.746832373295765</v>
      </c>
      <c r="U1179" s="22">
        <f t="shared" si="267"/>
        <v>-2.889946510850061E-2</v>
      </c>
      <c r="V1179" s="22">
        <f t="shared" si="268"/>
        <v>-1.5443154806242365E-2</v>
      </c>
      <c r="W1179" s="22">
        <f t="shared" si="269"/>
        <v>-1.3456310302258245E-2</v>
      </c>
      <c r="Z1179" s="37"/>
      <c r="AA1179" s="37"/>
    </row>
    <row r="1180" spans="1:27">
      <c r="A1180" s="61">
        <f t="shared" si="270"/>
        <v>25081</v>
      </c>
      <c r="B1180" s="13">
        <v>1968.08</v>
      </c>
      <c r="C1180" s="14">
        <v>98.11</v>
      </c>
      <c r="D1180" s="15">
        <v>3.01667</v>
      </c>
      <c r="E1180" s="14">
        <v>5.63</v>
      </c>
      <c r="F1180" s="14">
        <v>35</v>
      </c>
      <c r="G1180" s="15">
        <f t="shared" si="278"/>
        <v>1968.6249999999113</v>
      </c>
      <c r="H1180" s="16">
        <v>5.42</v>
      </c>
      <c r="I1180" s="15">
        <f t="shared" si="271"/>
        <v>880.90025700000035</v>
      </c>
      <c r="J1180" s="15">
        <f t="shared" si="272"/>
        <v>27.08577492900001</v>
      </c>
      <c r="K1180" s="17">
        <f t="shared" si="276"/>
        <v>124048.13445070189</v>
      </c>
      <c r="L1180" s="15">
        <f t="shared" si="273"/>
        <v>50.55008100000002</v>
      </c>
      <c r="M1180" s="17">
        <f t="shared" si="274"/>
        <v>7118.4486490414001</v>
      </c>
      <c r="N1180" s="36">
        <f t="shared" si="264"/>
        <v>21.13776679361786</v>
      </c>
      <c r="O1180" s="18"/>
      <c r="P1180" s="19">
        <f t="shared" si="265"/>
        <v>24.299558060393469</v>
      </c>
      <c r="Q1180" s="19"/>
      <c r="R1180" s="38">
        <f t="shared" si="266"/>
        <v>1.2443883796378653E-2</v>
      </c>
      <c r="S1180" s="16">
        <f t="shared" si="275"/>
        <v>1.0014589299656875</v>
      </c>
      <c r="T1180" s="16">
        <f t="shared" si="277"/>
        <v>11.838718117274414</v>
      </c>
      <c r="U1180" s="22">
        <f t="shared" si="267"/>
        <v>-2.0259953645670903E-2</v>
      </c>
      <c r="V1180" s="22">
        <f t="shared" si="268"/>
        <v>-1.4454547241377402E-2</v>
      </c>
      <c r="W1180" s="22">
        <f t="shared" si="269"/>
        <v>-5.8054064042935005E-3</v>
      </c>
      <c r="Z1180" s="37"/>
      <c r="AA1180" s="37"/>
    </row>
    <row r="1181" spans="1:27">
      <c r="A1181" s="61">
        <f t="shared" si="270"/>
        <v>25111</v>
      </c>
      <c r="B1181" s="13">
        <v>1968.09</v>
      </c>
      <c r="C1181" s="14">
        <v>101.3</v>
      </c>
      <c r="D1181" s="15">
        <v>3.03</v>
      </c>
      <c r="E1181" s="14">
        <v>5.66</v>
      </c>
      <c r="F1181" s="14">
        <v>35.1</v>
      </c>
      <c r="G1181" s="15">
        <f t="shared" si="278"/>
        <v>1968.7083333332446</v>
      </c>
      <c r="H1181" s="16">
        <v>5.46</v>
      </c>
      <c r="I1181" s="15">
        <f t="shared" si="271"/>
        <v>906.95102136752166</v>
      </c>
      <c r="J1181" s="15">
        <f t="shared" si="272"/>
        <v>27.127952564102571</v>
      </c>
      <c r="K1181" s="17">
        <f t="shared" si="276"/>
        <v>128034.94190722361</v>
      </c>
      <c r="L1181" s="15">
        <f t="shared" si="273"/>
        <v>50.674657264957283</v>
      </c>
      <c r="M1181" s="17">
        <f t="shared" si="274"/>
        <v>7153.7785902752776</v>
      </c>
      <c r="N1181" s="36">
        <f t="shared" si="264"/>
        <v>21.680275633292933</v>
      </c>
      <c r="O1181" s="18"/>
      <c r="P1181" s="19">
        <f t="shared" si="265"/>
        <v>24.92246034218649</v>
      </c>
      <c r="Q1181" s="19"/>
      <c r="R1181" s="38">
        <f t="shared" si="266"/>
        <v>1.1150936161089024E-2</v>
      </c>
      <c r="S1181" s="16">
        <f t="shared" si="275"/>
        <v>0.99542652120307873</v>
      </c>
      <c r="T1181" s="16">
        <f t="shared" si="277"/>
        <v>11.822212228666272</v>
      </c>
      <c r="U1181" s="22">
        <f t="shared" si="267"/>
        <v>-2.3698916981740425E-2</v>
      </c>
      <c r="V1181" s="22">
        <f t="shared" si="268"/>
        <v>-1.4438237545495558E-2</v>
      </c>
      <c r="W1181" s="22">
        <f t="shared" si="269"/>
        <v>-9.2606794362448674E-3</v>
      </c>
      <c r="Z1181" s="37"/>
      <c r="AA1181" s="37"/>
    </row>
    <row r="1182" spans="1:27">
      <c r="A1182" s="61">
        <f t="shared" si="270"/>
        <v>24837</v>
      </c>
      <c r="B1182" s="13">
        <v>1968.1</v>
      </c>
      <c r="C1182" s="14">
        <v>103.8</v>
      </c>
      <c r="D1182" s="15">
        <v>3.0433300000000001</v>
      </c>
      <c r="E1182" s="14">
        <v>5.6933299999999996</v>
      </c>
      <c r="F1182" s="14">
        <v>35.299999999999997</v>
      </c>
      <c r="G1182" s="15">
        <f t="shared" si="278"/>
        <v>1968.7916666665778</v>
      </c>
      <c r="H1182" s="16">
        <v>5.58</v>
      </c>
      <c r="I1182" s="15">
        <f t="shared" si="271"/>
        <v>924.06847308781903</v>
      </c>
      <c r="J1182" s="15">
        <f t="shared" si="272"/>
        <v>27.092922025070834</v>
      </c>
      <c r="K1182" s="17">
        <f t="shared" si="276"/>
        <v>130770.15244924267</v>
      </c>
      <c r="L1182" s="15">
        <f t="shared" si="273"/>
        <v>50.684265509490103</v>
      </c>
      <c r="M1182" s="17">
        <f t="shared" si="274"/>
        <v>7172.616879035133</v>
      </c>
      <c r="N1182" s="36">
        <f t="shared" si="264"/>
        <v>22.004606927956885</v>
      </c>
      <c r="O1182" s="18"/>
      <c r="P1182" s="19">
        <f t="shared" si="265"/>
        <v>25.293645118119237</v>
      </c>
      <c r="Q1182" s="19"/>
      <c r="R1182" s="38">
        <f t="shared" si="266"/>
        <v>9.8505894892879434E-3</v>
      </c>
      <c r="S1182" s="16">
        <f t="shared" si="275"/>
        <v>0.99557587350545962</v>
      </c>
      <c r="T1182" s="16">
        <f t="shared" si="277"/>
        <v>11.70146855719185</v>
      </c>
      <c r="U1182" s="22">
        <f t="shared" si="267"/>
        <v>-2.9367712362797227E-2</v>
      </c>
      <c r="V1182" s="22">
        <f t="shared" si="268"/>
        <v>-1.5063763787013462E-2</v>
      </c>
      <c r="W1182" s="22">
        <f t="shared" si="269"/>
        <v>-1.4303948575783765E-2</v>
      </c>
      <c r="Z1182" s="37"/>
      <c r="AA1182" s="37"/>
    </row>
    <row r="1183" spans="1:27">
      <c r="A1183" s="61">
        <f t="shared" si="270"/>
        <v>25172</v>
      </c>
      <c r="B1183" s="13">
        <v>1968.11</v>
      </c>
      <c r="C1183" s="14">
        <v>105.4</v>
      </c>
      <c r="D1183" s="15">
        <v>3.05667</v>
      </c>
      <c r="E1183" s="14">
        <v>5.7266700000000004</v>
      </c>
      <c r="F1183" s="14">
        <v>35.4</v>
      </c>
      <c r="G1183" s="15">
        <f t="shared" si="278"/>
        <v>1968.8749999999111</v>
      </c>
      <c r="H1183" s="16">
        <v>5.7</v>
      </c>
      <c r="I1183" s="15">
        <f t="shared" si="271"/>
        <v>935.6617033898309</v>
      </c>
      <c r="J1183" s="15">
        <f t="shared" si="272"/>
        <v>27.134810805508486</v>
      </c>
      <c r="K1183" s="17">
        <f t="shared" si="276"/>
        <v>132730.77603095162</v>
      </c>
      <c r="L1183" s="15">
        <f t="shared" si="273"/>
        <v>50.837056991949183</v>
      </c>
      <c r="M1183" s="17">
        <f t="shared" si="274"/>
        <v>7211.6257416809276</v>
      </c>
      <c r="N1183" s="36">
        <f t="shared" si="264"/>
        <v>22.195529227158154</v>
      </c>
      <c r="O1183" s="18"/>
      <c r="P1183" s="19">
        <f t="shared" si="265"/>
        <v>25.511036361496668</v>
      </c>
      <c r="Q1183" s="19"/>
      <c r="R1183" s="38">
        <f t="shared" si="266"/>
        <v>8.1958793247940628E-3</v>
      </c>
      <c r="S1183" s="16">
        <f t="shared" si="275"/>
        <v>0.98016407937857886</v>
      </c>
      <c r="T1183" s="16">
        <f t="shared" si="277"/>
        <v>11.61679102368192</v>
      </c>
      <c r="U1183" s="22">
        <f t="shared" si="267"/>
        <v>-3.6643228172882791E-2</v>
      </c>
      <c r="V1183" s="22">
        <f t="shared" si="268"/>
        <v>-1.5184124813503619E-2</v>
      </c>
      <c r="W1183" s="22">
        <f t="shared" si="269"/>
        <v>-2.1459103359379172E-2</v>
      </c>
      <c r="Z1183" s="37"/>
      <c r="AA1183" s="37"/>
    </row>
    <row r="1184" spans="1:27">
      <c r="A1184" s="61">
        <f t="shared" si="270"/>
        <v>25203</v>
      </c>
      <c r="B1184" s="13">
        <v>1968.12</v>
      </c>
      <c r="C1184" s="14">
        <v>106.5</v>
      </c>
      <c r="D1184" s="15">
        <v>3.07</v>
      </c>
      <c r="E1184" s="14">
        <v>5.76</v>
      </c>
      <c r="F1184" s="14">
        <v>35.5</v>
      </c>
      <c r="G1184" s="15">
        <f t="shared" si="278"/>
        <v>1968.9583333332444</v>
      </c>
      <c r="H1184" s="16">
        <v>6.03</v>
      </c>
      <c r="I1184" s="15">
        <f t="shared" si="271"/>
        <v>942.76350000000036</v>
      </c>
      <c r="J1184" s="15">
        <f t="shared" si="272"/>
        <v>27.176375070422544</v>
      </c>
      <c r="K1184" s="17">
        <f t="shared" si="276"/>
        <v>134059.48499008873</v>
      </c>
      <c r="L1184" s="15">
        <f t="shared" si="273"/>
        <v>50.988899154929598</v>
      </c>
      <c r="M1184" s="17">
        <f t="shared" si="274"/>
        <v>7250.5411600273346</v>
      </c>
      <c r="N1184" s="36">
        <f t="shared" si="264"/>
        <v>22.27787299543489</v>
      </c>
      <c r="O1184" s="18"/>
      <c r="P1184" s="19">
        <f t="shared" si="265"/>
        <v>25.60348192501468</v>
      </c>
      <c r="Q1184" s="19"/>
      <c r="R1184" s="38">
        <f t="shared" si="266"/>
        <v>5.3697008905874005E-3</v>
      </c>
      <c r="S1184" s="16">
        <f t="shared" si="275"/>
        <v>1.0042803063246961</v>
      </c>
      <c r="T1184" s="16">
        <f t="shared" si="277"/>
        <v>11.354287021936413</v>
      </c>
      <c r="U1184" s="22">
        <f t="shared" si="267"/>
        <v>-3.6194372497889482E-2</v>
      </c>
      <c r="V1184" s="22">
        <f t="shared" si="268"/>
        <v>-1.3936881814938795E-2</v>
      </c>
      <c r="W1184" s="22">
        <f t="shared" si="269"/>
        <v>-2.2257490682950687E-2</v>
      </c>
      <c r="Z1184" s="37"/>
      <c r="AA1184" s="37"/>
    </row>
    <row r="1185" spans="1:27">
      <c r="A1185" s="61">
        <f t="shared" si="270"/>
        <v>25234</v>
      </c>
      <c r="B1185" s="13">
        <v>1969.01</v>
      </c>
      <c r="C1185" s="14">
        <v>102</v>
      </c>
      <c r="D1185" s="15">
        <v>3.08</v>
      </c>
      <c r="E1185" s="14">
        <v>5.78</v>
      </c>
      <c r="F1185" s="14">
        <v>35.6</v>
      </c>
      <c r="G1185" s="15">
        <f t="shared" si="278"/>
        <v>1969.0416666665776</v>
      </c>
      <c r="H1185" s="16">
        <v>6.04</v>
      </c>
      <c r="I1185" s="15">
        <f t="shared" si="271"/>
        <v>900.39210674157334</v>
      </c>
      <c r="J1185" s="15">
        <f t="shared" si="272"/>
        <v>27.188310674157311</v>
      </c>
      <c r="K1185" s="17">
        <f t="shared" si="276"/>
        <v>128356.51751064145</v>
      </c>
      <c r="L1185" s="15">
        <f t="shared" si="273"/>
        <v>51.022219382022492</v>
      </c>
      <c r="M1185" s="17">
        <f t="shared" si="274"/>
        <v>7273.5359922696816</v>
      </c>
      <c r="N1185" s="36">
        <f t="shared" si="264"/>
        <v>21.194968072847157</v>
      </c>
      <c r="O1185" s="18"/>
      <c r="P1185" s="19">
        <f t="shared" si="265"/>
        <v>24.359671474340775</v>
      </c>
      <c r="Q1185" s="19"/>
      <c r="R1185" s="38">
        <f t="shared" si="266"/>
        <v>7.4976621748610167E-3</v>
      </c>
      <c r="S1185" s="16">
        <f t="shared" si="275"/>
        <v>0.99393774788232392</v>
      </c>
      <c r="T1185" s="16">
        <f t="shared" si="277"/>
        <v>11.370856267453741</v>
      </c>
      <c r="U1185" s="22">
        <f t="shared" si="267"/>
        <v>-2.8872101644775272E-2</v>
      </c>
      <c r="V1185" s="22">
        <f t="shared" si="268"/>
        <v>-1.4788467462165222E-2</v>
      </c>
      <c r="W1185" s="22">
        <f t="shared" si="269"/>
        <v>-1.408363418261005E-2</v>
      </c>
      <c r="Z1185" s="37"/>
      <c r="AA1185" s="37"/>
    </row>
    <row r="1186" spans="1:27">
      <c r="A1186" s="61">
        <f t="shared" si="270"/>
        <v>25262</v>
      </c>
      <c r="B1186" s="13">
        <v>1969.02</v>
      </c>
      <c r="C1186" s="14">
        <v>101.5</v>
      </c>
      <c r="D1186" s="15">
        <v>3.09</v>
      </c>
      <c r="E1186" s="14">
        <v>5.8</v>
      </c>
      <c r="F1186" s="14">
        <v>35.799999999999997</v>
      </c>
      <c r="G1186" s="15">
        <f t="shared" si="278"/>
        <v>1969.1249999999109</v>
      </c>
      <c r="H1186" s="16">
        <v>6.19</v>
      </c>
      <c r="I1186" s="15">
        <f t="shared" si="271"/>
        <v>890.97295391061493</v>
      </c>
      <c r="J1186" s="15">
        <f t="shared" si="272"/>
        <v>27.124201256983252</v>
      </c>
      <c r="K1186" s="17">
        <f t="shared" si="276"/>
        <v>127335.98547731733</v>
      </c>
      <c r="L1186" s="15">
        <f t="shared" si="273"/>
        <v>50.912740223463707</v>
      </c>
      <c r="M1186" s="17">
        <f t="shared" si="274"/>
        <v>7276.3420272752765</v>
      </c>
      <c r="N1186" s="36">
        <f t="shared" si="264"/>
        <v>20.895729901987238</v>
      </c>
      <c r="O1186" s="18"/>
      <c r="P1186" s="19">
        <f t="shared" si="265"/>
        <v>24.016674426994673</v>
      </c>
      <c r="Q1186" s="19"/>
      <c r="R1186" s="38">
        <f t="shared" si="266"/>
        <v>7.5981495746427069E-3</v>
      </c>
      <c r="S1186" s="16">
        <f t="shared" si="275"/>
        <v>0.99706147684174262</v>
      </c>
      <c r="T1186" s="16">
        <f t="shared" si="277"/>
        <v>11.238784033821517</v>
      </c>
      <c r="U1186" s="22">
        <f t="shared" si="267"/>
        <v>-3.0255130155565468E-2</v>
      </c>
      <c r="V1186" s="22">
        <f t="shared" si="268"/>
        <v>-1.4040140079615737E-2</v>
      </c>
      <c r="W1186" s="22">
        <f t="shared" si="269"/>
        <v>-1.6214990075949731E-2</v>
      </c>
      <c r="Z1186" s="37"/>
      <c r="AA1186" s="37"/>
    </row>
    <row r="1187" spans="1:27">
      <c r="A1187" s="61">
        <f t="shared" si="270"/>
        <v>25293</v>
      </c>
      <c r="B1187" s="13">
        <v>1969.03</v>
      </c>
      <c r="C1187" s="14">
        <v>99.3</v>
      </c>
      <c r="D1187" s="15">
        <v>3.1</v>
      </c>
      <c r="E1187" s="14">
        <v>5.82</v>
      </c>
      <c r="F1187" s="14">
        <v>36.1</v>
      </c>
      <c r="G1187" s="15">
        <f t="shared" si="278"/>
        <v>1969.2083333332441</v>
      </c>
      <c r="H1187" s="16">
        <v>6.3</v>
      </c>
      <c r="I1187" s="15">
        <f t="shared" si="271"/>
        <v>864.41750277008339</v>
      </c>
      <c r="J1187" s="15">
        <f t="shared" si="272"/>
        <v>26.98584349030472</v>
      </c>
      <c r="K1187" s="17">
        <f t="shared" si="276"/>
        <v>123862.13278707398</v>
      </c>
      <c r="L1187" s="15">
        <f t="shared" si="273"/>
        <v>50.663744875346282</v>
      </c>
      <c r="M1187" s="17">
        <f t="shared" si="274"/>
        <v>7259.5932811759385</v>
      </c>
      <c r="N1187" s="36">
        <f t="shared" si="264"/>
        <v>20.202287616481655</v>
      </c>
      <c r="O1187" s="18"/>
      <c r="P1187" s="19">
        <f t="shared" si="265"/>
        <v>23.221677104407636</v>
      </c>
      <c r="Q1187" s="19"/>
      <c r="R1187" s="38">
        <f t="shared" si="266"/>
        <v>8.9937395359405356E-3</v>
      </c>
      <c r="S1187" s="16">
        <f t="shared" si="275"/>
        <v>1.0148747842994055</v>
      </c>
      <c r="T1187" s="16">
        <f t="shared" si="277"/>
        <v>11.11263595896664</v>
      </c>
      <c r="U1187" s="22">
        <f t="shared" si="267"/>
        <v>-2.6294536014482506E-2</v>
      </c>
      <c r="V1187" s="22">
        <f t="shared" si="268"/>
        <v>-1.3303355333953992E-2</v>
      </c>
      <c r="W1187" s="22">
        <f t="shared" si="269"/>
        <v>-1.2991180680528513E-2</v>
      </c>
      <c r="Z1187" s="37"/>
      <c r="AA1187" s="37"/>
    </row>
    <row r="1188" spans="1:27">
      <c r="A1188" s="61">
        <f t="shared" si="270"/>
        <v>25323</v>
      </c>
      <c r="B1188" s="13">
        <v>1969.04</v>
      </c>
      <c r="C1188" s="14">
        <v>101.3</v>
      </c>
      <c r="D1188" s="15">
        <v>3.11</v>
      </c>
      <c r="E1188" s="14">
        <v>5.82667</v>
      </c>
      <c r="F1188" s="14">
        <v>36.299999999999997</v>
      </c>
      <c r="G1188" s="15">
        <f t="shared" si="278"/>
        <v>1969.2916666665774</v>
      </c>
      <c r="H1188" s="16">
        <v>6.17</v>
      </c>
      <c r="I1188" s="15">
        <f t="shared" si="271"/>
        <v>876.969169421488</v>
      </c>
      <c r="J1188" s="15">
        <f t="shared" si="272"/>
        <v>26.92373264462811</v>
      </c>
      <c r="K1188" s="17">
        <f t="shared" si="276"/>
        <v>125982.14860651169</v>
      </c>
      <c r="L1188" s="15">
        <f t="shared" si="273"/>
        <v>50.442348967355393</v>
      </c>
      <c r="M1188" s="17">
        <f t="shared" si="274"/>
        <v>7246.3613605242199</v>
      </c>
      <c r="N1188" s="36">
        <f t="shared" si="264"/>
        <v>20.428608081932165</v>
      </c>
      <c r="O1188" s="18"/>
      <c r="P1188" s="19">
        <f t="shared" si="265"/>
        <v>23.482621868082425</v>
      </c>
      <c r="Q1188" s="19"/>
      <c r="R1188" s="38">
        <f t="shared" si="266"/>
        <v>9.9570996914371893E-3</v>
      </c>
      <c r="S1188" s="16">
        <f t="shared" si="275"/>
        <v>0.994110352163324</v>
      </c>
      <c r="T1188" s="16">
        <f t="shared" si="277"/>
        <v>11.215796644323211</v>
      </c>
      <c r="U1188" s="22">
        <f t="shared" si="267"/>
        <v>-2.6714214502781219E-2</v>
      </c>
      <c r="V1188" s="22">
        <f t="shared" si="268"/>
        <v>-1.497342443227645E-2</v>
      </c>
      <c r="W1188" s="22">
        <f t="shared" si="269"/>
        <v>-1.174079007050477E-2</v>
      </c>
      <c r="Z1188" s="37"/>
      <c r="AA1188" s="37"/>
    </row>
    <row r="1189" spans="1:27">
      <c r="A1189" s="61">
        <f t="shared" si="270"/>
        <v>25354</v>
      </c>
      <c r="B1189" s="13">
        <v>1969.05</v>
      </c>
      <c r="C1189" s="14">
        <v>104.6</v>
      </c>
      <c r="D1189" s="15">
        <v>3.12</v>
      </c>
      <c r="E1189" s="14">
        <v>5.8333300000000001</v>
      </c>
      <c r="F1189" s="14">
        <v>36.4</v>
      </c>
      <c r="G1189" s="15">
        <f t="shared" si="278"/>
        <v>1969.3749999999106</v>
      </c>
      <c r="H1189" s="16">
        <v>6.32</v>
      </c>
      <c r="I1189" s="15">
        <f t="shared" si="271"/>
        <v>903.05001923076952</v>
      </c>
      <c r="J1189" s="15">
        <f t="shared" si="272"/>
        <v>26.93610000000001</v>
      </c>
      <c r="K1189" s="17">
        <f t="shared" si="276"/>
        <v>130051.28877735075</v>
      </c>
      <c r="L1189" s="15">
        <f t="shared" si="273"/>
        <v>50.361269299038483</v>
      </c>
      <c r="M1189" s="17">
        <f t="shared" si="274"/>
        <v>7252.6967912388491</v>
      </c>
      <c r="N1189" s="36">
        <f t="shared" si="264"/>
        <v>20.972258271972102</v>
      </c>
      <c r="O1189" s="18"/>
      <c r="P1189" s="19">
        <f t="shared" si="265"/>
        <v>24.106259591810353</v>
      </c>
      <c r="Q1189" s="19"/>
      <c r="R1189" s="38">
        <f t="shared" si="266"/>
        <v>7.4695643878682633E-3</v>
      </c>
      <c r="S1189" s="16">
        <f t="shared" si="275"/>
        <v>0.98708467973815017</v>
      </c>
      <c r="T1189" s="16">
        <f t="shared" si="277"/>
        <v>11.119108399265317</v>
      </c>
      <c r="U1189" s="22">
        <f t="shared" si="267"/>
        <v>-3.2877791186195271E-2</v>
      </c>
      <c r="V1189" s="22">
        <f t="shared" si="268"/>
        <v>-1.5061774733856059E-2</v>
      </c>
      <c r="W1189" s="22">
        <f t="shared" si="269"/>
        <v>-1.7816016452339212E-2</v>
      </c>
      <c r="Z1189" s="37"/>
      <c r="AA1189" s="37"/>
    </row>
    <row r="1190" spans="1:27">
      <c r="A1190" s="61">
        <f t="shared" si="270"/>
        <v>25384</v>
      </c>
      <c r="B1190" s="13">
        <v>1969.06</v>
      </c>
      <c r="C1190" s="14">
        <v>99.14</v>
      </c>
      <c r="D1190" s="15">
        <v>3.13</v>
      </c>
      <c r="E1190" s="14">
        <v>5.84</v>
      </c>
      <c r="F1190" s="14">
        <v>36.6</v>
      </c>
      <c r="G1190" s="15">
        <f t="shared" si="278"/>
        <v>1969.4583333332439</v>
      </c>
      <c r="H1190" s="16">
        <v>6.57</v>
      </c>
      <c r="I1190" s="15">
        <f t="shared" si="271"/>
        <v>851.23473032786922</v>
      </c>
      <c r="J1190" s="15">
        <f t="shared" si="272"/>
        <v>26.87477008196722</v>
      </c>
      <c r="K1190" s="17">
        <f t="shared" si="276"/>
        <v>122911.72091750837</v>
      </c>
      <c r="L1190" s="15">
        <f t="shared" si="273"/>
        <v>50.143340983606578</v>
      </c>
      <c r="M1190" s="17">
        <f t="shared" si="274"/>
        <v>7240.3111777108015</v>
      </c>
      <c r="N1190" s="36">
        <f t="shared" si="264"/>
        <v>19.713341583757636</v>
      </c>
      <c r="O1190" s="18"/>
      <c r="P1190" s="19">
        <f t="shared" si="265"/>
        <v>22.660788139262042</v>
      </c>
      <c r="Q1190" s="19"/>
      <c r="R1190" s="38">
        <f t="shared" si="266"/>
        <v>8.2230104032739448E-3</v>
      </c>
      <c r="S1190" s="16">
        <f t="shared" si="275"/>
        <v>0.99463816126572757</v>
      </c>
      <c r="T1190" s="16">
        <f t="shared" si="277"/>
        <v>10.915526134938741</v>
      </c>
      <c r="U1190" s="22">
        <f t="shared" si="267"/>
        <v>-2.6155992087097957E-2</v>
      </c>
      <c r="V1190" s="22">
        <f t="shared" si="268"/>
        <v>-1.1415251035158724E-2</v>
      </c>
      <c r="W1190" s="22">
        <f t="shared" si="269"/>
        <v>-1.4740741051939232E-2</v>
      </c>
      <c r="Z1190" s="37"/>
      <c r="AA1190" s="37"/>
    </row>
    <row r="1191" spans="1:27">
      <c r="A1191" s="61">
        <f t="shared" si="270"/>
        <v>25415</v>
      </c>
      <c r="B1191" s="13">
        <v>1969.07</v>
      </c>
      <c r="C1191" s="14">
        <v>94.71</v>
      </c>
      <c r="D1191" s="15">
        <v>3.1366700000000001</v>
      </c>
      <c r="E1191" s="14">
        <v>5.8566700000000003</v>
      </c>
      <c r="F1191" s="14">
        <v>36.799999999999997</v>
      </c>
      <c r="G1191" s="15">
        <f t="shared" si="278"/>
        <v>1969.5416666665772</v>
      </c>
      <c r="H1191" s="16">
        <v>6.72</v>
      </c>
      <c r="I1191" s="15">
        <f t="shared" si="271"/>
        <v>808.77836127717433</v>
      </c>
      <c r="J1191" s="15">
        <f t="shared" si="272"/>
        <v>26.785670177038057</v>
      </c>
      <c r="K1191" s="17">
        <f t="shared" si="276"/>
        <v>117103.65277875919</v>
      </c>
      <c r="L1191" s="15">
        <f t="shared" si="273"/>
        <v>50.013176698777201</v>
      </c>
      <c r="M1191" s="17">
        <f t="shared" si="274"/>
        <v>7241.4470501507294</v>
      </c>
      <c r="N1191" s="36">
        <f t="shared" si="264"/>
        <v>18.681708207192766</v>
      </c>
      <c r="O1191" s="18"/>
      <c r="P1191" s="19">
        <f t="shared" si="265"/>
        <v>21.478815780067102</v>
      </c>
      <c r="Q1191" s="19"/>
      <c r="R1191" s="38">
        <f t="shared" si="266"/>
        <v>9.7308502568545993E-3</v>
      </c>
      <c r="S1191" s="16">
        <f t="shared" si="275"/>
        <v>1.007770250943413</v>
      </c>
      <c r="T1191" s="16">
        <f t="shared" si="277"/>
        <v>10.797993415602901</v>
      </c>
      <c r="U1191" s="22">
        <f t="shared" si="267"/>
        <v>-2.1122186476369875E-2</v>
      </c>
      <c r="V1191" s="22">
        <f t="shared" si="268"/>
        <v>-1.0959231654178225E-2</v>
      </c>
      <c r="W1191" s="22">
        <f t="shared" si="269"/>
        <v>-1.016295482219165E-2</v>
      </c>
      <c r="Z1191" s="37"/>
      <c r="AA1191" s="37"/>
    </row>
    <row r="1192" spans="1:27">
      <c r="A1192" s="61">
        <f t="shared" si="270"/>
        <v>25446</v>
      </c>
      <c r="B1192" s="13">
        <v>1969.08</v>
      </c>
      <c r="C1192" s="14">
        <v>94.18</v>
      </c>
      <c r="D1192" s="15">
        <v>3.1433300000000002</v>
      </c>
      <c r="E1192" s="14">
        <v>5.8733300000000002</v>
      </c>
      <c r="F1192" s="14">
        <v>37</v>
      </c>
      <c r="G1192" s="15">
        <f t="shared" si="278"/>
        <v>1969.6249999999104</v>
      </c>
      <c r="H1192" s="16">
        <v>6.69</v>
      </c>
      <c r="I1192" s="15">
        <f t="shared" si="271"/>
        <v>799.90510297297328</v>
      </c>
      <c r="J1192" s="15">
        <f t="shared" si="272"/>
        <v>26.69744858067569</v>
      </c>
      <c r="K1192" s="17">
        <f t="shared" si="276"/>
        <v>116141.01546340607</v>
      </c>
      <c r="L1192" s="15">
        <f t="shared" si="273"/>
        <v>49.884334661756775</v>
      </c>
      <c r="M1192" s="17">
        <f t="shared" si="274"/>
        <v>7242.8807639805345</v>
      </c>
      <c r="N1192" s="36">
        <f t="shared" si="264"/>
        <v>18.429515590207746</v>
      </c>
      <c r="O1192" s="18"/>
      <c r="P1192" s="19">
        <f t="shared" si="265"/>
        <v>21.19334928926968</v>
      </c>
      <c r="Q1192" s="19"/>
      <c r="R1192" s="38">
        <f t="shared" si="266"/>
        <v>1.1318181972567828E-2</v>
      </c>
      <c r="S1192" s="16">
        <f t="shared" si="275"/>
        <v>0.97227236092193536</v>
      </c>
      <c r="T1192" s="16">
        <f t="shared" si="277"/>
        <v>10.823075471780822</v>
      </c>
      <c r="U1192" s="22">
        <f t="shared" si="267"/>
        <v>-1.6442330554510831E-2</v>
      </c>
      <c r="V1192" s="22">
        <f t="shared" si="268"/>
        <v>-1.1910586002217616E-2</v>
      </c>
      <c r="W1192" s="22">
        <f t="shared" si="269"/>
        <v>-4.5317445522932154E-3</v>
      </c>
      <c r="Z1192" s="37"/>
      <c r="AA1192" s="37"/>
    </row>
    <row r="1193" spans="1:27">
      <c r="A1193" s="61">
        <f t="shared" si="270"/>
        <v>25476</v>
      </c>
      <c r="B1193" s="13">
        <v>1969.09</v>
      </c>
      <c r="C1193" s="14">
        <v>94.51</v>
      </c>
      <c r="D1193" s="15">
        <v>3.15</v>
      </c>
      <c r="E1193" s="14">
        <v>5.89</v>
      </c>
      <c r="F1193" s="14">
        <v>37.1</v>
      </c>
      <c r="G1193" s="15">
        <f t="shared" si="278"/>
        <v>1969.7083333332437</v>
      </c>
      <c r="H1193" s="16">
        <v>7.16</v>
      </c>
      <c r="I1193" s="15">
        <f t="shared" si="271"/>
        <v>800.54428018867964</v>
      </c>
      <c r="J1193" s="15">
        <f t="shared" si="272"/>
        <v>26.681985849056613</v>
      </c>
      <c r="K1193" s="17">
        <f t="shared" si="276"/>
        <v>116556.65739465723</v>
      </c>
      <c r="L1193" s="15">
        <f t="shared" si="273"/>
        <v>49.891078301886807</v>
      </c>
      <c r="M1193" s="17">
        <f t="shared" si="274"/>
        <v>7263.9796006193101</v>
      </c>
      <c r="N1193" s="36">
        <f t="shared" si="264"/>
        <v>18.398046344676981</v>
      </c>
      <c r="O1193" s="18"/>
      <c r="P1193" s="19">
        <f t="shared" si="265"/>
        <v>21.161648629370429</v>
      </c>
      <c r="Q1193" s="19"/>
      <c r="R1193" s="38">
        <f t="shared" si="266"/>
        <v>6.6372965809133114E-3</v>
      </c>
      <c r="S1193" s="16">
        <f t="shared" si="275"/>
        <v>1.0102292959873826</v>
      </c>
      <c r="T1193" s="16">
        <f t="shared" si="277"/>
        <v>10.49461332159653</v>
      </c>
      <c r="U1193" s="22">
        <f t="shared" si="267"/>
        <v>-1.6346310010965426E-2</v>
      </c>
      <c r="V1193" s="22">
        <f t="shared" si="268"/>
        <v>-1.1106974916049062E-2</v>
      </c>
      <c r="W1193" s="22">
        <f t="shared" si="269"/>
        <v>-5.2393350949163642E-3</v>
      </c>
      <c r="Z1193" s="37"/>
      <c r="AA1193" s="37"/>
    </row>
    <row r="1194" spans="1:27">
      <c r="A1194" s="61">
        <f t="shared" si="270"/>
        <v>25203</v>
      </c>
      <c r="B1194" s="13">
        <v>1969.1</v>
      </c>
      <c r="C1194" s="14">
        <v>95.52</v>
      </c>
      <c r="D1194" s="15">
        <v>3.15333</v>
      </c>
      <c r="E1194" s="14">
        <v>5.8533299999999997</v>
      </c>
      <c r="F1194" s="14">
        <v>37.299999999999997</v>
      </c>
      <c r="G1194" s="15">
        <f t="shared" si="278"/>
        <v>1969.7916666665769</v>
      </c>
      <c r="H1194" s="16">
        <v>7.1</v>
      </c>
      <c r="I1194" s="15">
        <f t="shared" si="271"/>
        <v>804.76112171581804</v>
      </c>
      <c r="J1194" s="15">
        <f t="shared" si="272"/>
        <v>26.566974329356579</v>
      </c>
      <c r="K1194" s="17">
        <f t="shared" si="276"/>
        <v>117492.95467238709</v>
      </c>
      <c r="L1194" s="15">
        <f t="shared" si="273"/>
        <v>49.314619101474555</v>
      </c>
      <c r="M1194" s="17">
        <f t="shared" si="274"/>
        <v>7199.8014695615957</v>
      </c>
      <c r="N1194" s="36">
        <f t="shared" si="264"/>
        <v>18.448662031815363</v>
      </c>
      <c r="O1194" s="18"/>
      <c r="P1194" s="19">
        <f t="shared" si="265"/>
        <v>21.223912918013699</v>
      </c>
      <c r="Q1194" s="19"/>
      <c r="R1194" s="38">
        <f t="shared" si="266"/>
        <v>7.2898151339660031E-3</v>
      </c>
      <c r="S1194" s="16">
        <f t="shared" si="275"/>
        <v>1.0030799074007841</v>
      </c>
      <c r="T1194" s="16">
        <f t="shared" si="277"/>
        <v>10.545118825780046</v>
      </c>
      <c r="U1194" s="22">
        <f t="shared" si="267"/>
        <v>-2.12596026719446E-2</v>
      </c>
      <c r="V1194" s="22">
        <f t="shared" si="268"/>
        <v>-1.7668368369158527E-2</v>
      </c>
      <c r="W1194" s="22">
        <f t="shared" si="269"/>
        <v>-3.5912343027860727E-3</v>
      </c>
      <c r="Z1194" s="37"/>
      <c r="AA1194" s="37"/>
    </row>
    <row r="1195" spans="1:27">
      <c r="A1195" s="61">
        <f t="shared" si="270"/>
        <v>25537</v>
      </c>
      <c r="B1195" s="13">
        <v>1969.11</v>
      </c>
      <c r="C1195" s="14">
        <v>96.21</v>
      </c>
      <c r="D1195" s="15">
        <v>3.1566700000000001</v>
      </c>
      <c r="E1195" s="14">
        <v>5.8166700000000002</v>
      </c>
      <c r="F1195" s="14">
        <v>37.5</v>
      </c>
      <c r="G1195" s="15">
        <f t="shared" si="278"/>
        <v>1969.8749999999102</v>
      </c>
      <c r="H1195" s="16">
        <v>7.14</v>
      </c>
      <c r="I1195" s="15">
        <f t="shared" si="271"/>
        <v>806.25134520000017</v>
      </c>
      <c r="J1195" s="15">
        <f t="shared" si="272"/>
        <v>26.453273400400011</v>
      </c>
      <c r="K1195" s="17">
        <f t="shared" si="276"/>
        <v>118032.36550244059</v>
      </c>
      <c r="L1195" s="15">
        <f t="shared" si="273"/>
        <v>48.744392600400019</v>
      </c>
      <c r="M1195" s="17">
        <f t="shared" si="274"/>
        <v>7136.0078936397585</v>
      </c>
      <c r="N1195" s="36">
        <f t="shared" si="264"/>
        <v>18.437760084691046</v>
      </c>
      <c r="O1195" s="18"/>
      <c r="P1195" s="19">
        <f t="shared" si="265"/>
        <v>21.215681439338887</v>
      </c>
      <c r="Q1195" s="19"/>
      <c r="R1195" s="38">
        <f t="shared" si="266"/>
        <v>7.46965233552533E-3</v>
      </c>
      <c r="S1195" s="16">
        <f t="shared" si="275"/>
        <v>0.97057926051089938</v>
      </c>
      <c r="T1195" s="16">
        <f t="shared" si="277"/>
        <v>10.521182965612146</v>
      </c>
      <c r="U1195" s="22">
        <f t="shared" si="267"/>
        <v>-2.2925778303101385E-2</v>
      </c>
      <c r="V1195" s="22">
        <f t="shared" si="268"/>
        <v>-1.9618585245797182E-2</v>
      </c>
      <c r="W1195" s="22">
        <f t="shared" si="269"/>
        <v>-3.307193057304203E-3</v>
      </c>
      <c r="Z1195" s="37"/>
      <c r="AA1195" s="37"/>
    </row>
    <row r="1196" spans="1:27">
      <c r="A1196" s="61">
        <f t="shared" si="270"/>
        <v>25568</v>
      </c>
      <c r="B1196" s="13">
        <v>1969.12</v>
      </c>
      <c r="C1196" s="14">
        <v>91.11</v>
      </c>
      <c r="D1196" s="15">
        <v>3.16</v>
      </c>
      <c r="E1196" s="14">
        <v>5.78</v>
      </c>
      <c r="F1196" s="14">
        <v>37.700000000000003</v>
      </c>
      <c r="G1196" s="15">
        <f t="shared" si="278"/>
        <v>1969.9583333332434</v>
      </c>
      <c r="H1196" s="16">
        <v>7.65</v>
      </c>
      <c r="I1196" s="15">
        <f t="shared" si="271"/>
        <v>759.46226777188349</v>
      </c>
      <c r="J1196" s="15">
        <f t="shared" si="272"/>
        <v>26.34069549071619</v>
      </c>
      <c r="K1196" s="17">
        <f t="shared" si="276"/>
        <v>111503.95765951656</v>
      </c>
      <c r="L1196" s="15">
        <f t="shared" si="273"/>
        <v>48.1801328912467</v>
      </c>
      <c r="M1196" s="17">
        <f t="shared" si="274"/>
        <v>7073.7885552848829</v>
      </c>
      <c r="N1196" s="36">
        <f t="shared" si="264"/>
        <v>17.326929913742688</v>
      </c>
      <c r="O1196" s="18"/>
      <c r="P1196" s="19">
        <f t="shared" si="265"/>
        <v>19.945144752472103</v>
      </c>
      <c r="Q1196" s="19"/>
      <c r="R1196" s="38">
        <f t="shared" si="266"/>
        <v>6.3919218866562086E-3</v>
      </c>
      <c r="S1196" s="16">
        <f t="shared" si="275"/>
        <v>0.99672430310805182</v>
      </c>
      <c r="T1196" s="16">
        <f t="shared" si="277"/>
        <v>10.157468815447984</v>
      </c>
      <c r="U1196" s="22">
        <f t="shared" si="267"/>
        <v>-1.4137035989234881E-2</v>
      </c>
      <c r="V1196" s="22">
        <f t="shared" si="268"/>
        <v>-1.4771464629442566E-2</v>
      </c>
      <c r="W1196" s="22">
        <f t="shared" si="269"/>
        <v>6.3442864020768486E-4</v>
      </c>
      <c r="Z1196" s="37"/>
      <c r="AA1196" s="37"/>
    </row>
    <row r="1197" spans="1:27">
      <c r="A1197" s="61">
        <f t="shared" si="270"/>
        <v>25599</v>
      </c>
      <c r="B1197" s="13">
        <v>1970.01</v>
      </c>
      <c r="C1197" s="14">
        <v>90.31</v>
      </c>
      <c r="D1197" s="15">
        <v>3.1633300000000002</v>
      </c>
      <c r="E1197" s="14">
        <v>5.73</v>
      </c>
      <c r="F1197" s="14">
        <v>37.799999999999997</v>
      </c>
      <c r="G1197" s="15">
        <f t="shared" si="278"/>
        <v>1970.0416666665767</v>
      </c>
      <c r="H1197" s="16">
        <v>7.79</v>
      </c>
      <c r="I1197" s="15">
        <f t="shared" si="271"/>
        <v>750.80221944444486</v>
      </c>
      <c r="J1197" s="15">
        <f t="shared" si="272"/>
        <v>26.298695436111124</v>
      </c>
      <c r="K1197" s="17">
        <f t="shared" si="276"/>
        <v>110554.2563939785</v>
      </c>
      <c r="L1197" s="15">
        <f t="shared" si="273"/>
        <v>47.636991666666695</v>
      </c>
      <c r="M1197" s="17">
        <f t="shared" si="274"/>
        <v>7014.4600723895119</v>
      </c>
      <c r="N1197" s="36">
        <f t="shared" si="264"/>
        <v>17.09054139514021</v>
      </c>
      <c r="O1197" s="18"/>
      <c r="P1197" s="19">
        <f t="shared" si="265"/>
        <v>19.681596538879791</v>
      </c>
      <c r="Q1197" s="19"/>
      <c r="R1197" s="38">
        <f t="shared" si="266"/>
        <v>6.4112433742651992E-3</v>
      </c>
      <c r="S1197" s="16">
        <f t="shared" si="275"/>
        <v>1.0453262030836263</v>
      </c>
      <c r="T1197" s="16">
        <f t="shared" si="277"/>
        <v>10.097412439047684</v>
      </c>
      <c r="U1197" s="22">
        <f t="shared" si="267"/>
        <v>-1.1477621398428672E-2</v>
      </c>
      <c r="V1197" s="22">
        <f t="shared" si="268"/>
        <v>-1.7199657072738628E-2</v>
      </c>
      <c r="W1197" s="22">
        <f t="shared" si="269"/>
        <v>5.7220356743099554E-3</v>
      </c>
      <c r="Z1197" s="37"/>
      <c r="AA1197" s="37"/>
    </row>
    <row r="1198" spans="1:27">
      <c r="A1198" s="61">
        <f t="shared" si="270"/>
        <v>25627</v>
      </c>
      <c r="B1198" s="13">
        <v>1970.02</v>
      </c>
      <c r="C1198" s="14">
        <v>87.16</v>
      </c>
      <c r="D1198" s="15">
        <v>3.1666699999999999</v>
      </c>
      <c r="E1198" s="14">
        <v>5.68</v>
      </c>
      <c r="F1198" s="14">
        <v>38</v>
      </c>
      <c r="G1198" s="15">
        <f t="shared" si="278"/>
        <v>1970.12499999991</v>
      </c>
      <c r="H1198" s="16">
        <v>7.24</v>
      </c>
      <c r="I1198" s="15">
        <f t="shared" si="271"/>
        <v>720.80058473684232</v>
      </c>
      <c r="J1198" s="15">
        <f t="shared" si="272"/>
        <v>26.187902566184221</v>
      </c>
      <c r="K1198" s="17">
        <f t="shared" si="276"/>
        <v>106457.91384886504</v>
      </c>
      <c r="L1198" s="15">
        <f t="shared" si="273"/>
        <v>46.972777894736858</v>
      </c>
      <c r="M1198" s="17">
        <f t="shared" si="274"/>
        <v>6937.596955731452</v>
      </c>
      <c r="N1198" s="36">
        <f t="shared" si="264"/>
        <v>16.372586787159854</v>
      </c>
      <c r="O1198" s="18"/>
      <c r="P1198" s="19">
        <f t="shared" si="265"/>
        <v>18.865300867228154</v>
      </c>
      <c r="Q1198" s="19"/>
      <c r="R1198" s="38">
        <f t="shared" si="266"/>
        <v>1.4668881693785968E-2</v>
      </c>
      <c r="S1198" s="16">
        <f t="shared" si="275"/>
        <v>1.0181267352323757</v>
      </c>
      <c r="T1198" s="16">
        <f t="shared" si="277"/>
        <v>10.499536701637624</v>
      </c>
      <c r="U1198" s="22">
        <f t="shared" si="267"/>
        <v>-4.8549116449232432E-3</v>
      </c>
      <c r="V1198" s="22">
        <f t="shared" si="268"/>
        <v>-3.079532454964351E-2</v>
      </c>
      <c r="W1198" s="22">
        <f t="shared" si="269"/>
        <v>2.5940412904720267E-2</v>
      </c>
      <c r="Z1198" s="37"/>
      <c r="AA1198" s="37"/>
    </row>
    <row r="1199" spans="1:27">
      <c r="A1199" s="61">
        <f t="shared" si="270"/>
        <v>25658</v>
      </c>
      <c r="B1199" s="13">
        <v>1970.03</v>
      </c>
      <c r="C1199" s="14">
        <v>88.65</v>
      </c>
      <c r="D1199" s="15">
        <v>3.17</v>
      </c>
      <c r="E1199" s="14">
        <v>5.63</v>
      </c>
      <c r="F1199" s="14">
        <v>38.200000000000003</v>
      </c>
      <c r="G1199" s="15">
        <f t="shared" si="278"/>
        <v>1970.2083333332432</v>
      </c>
      <c r="H1199" s="16">
        <v>7.07</v>
      </c>
      <c r="I1199" s="15">
        <f t="shared" si="271"/>
        <v>729.28433049738248</v>
      </c>
      <c r="J1199" s="15">
        <f t="shared" si="272"/>
        <v>26.078187565445035</v>
      </c>
      <c r="K1199" s="17">
        <f t="shared" si="276"/>
        <v>108031.87806737381</v>
      </c>
      <c r="L1199" s="15">
        <f t="shared" si="273"/>
        <v>46.315519240837709</v>
      </c>
      <c r="M1199" s="17">
        <f t="shared" si="274"/>
        <v>6860.9077667153351</v>
      </c>
      <c r="N1199" s="36">
        <f t="shared" si="264"/>
        <v>16.531690813943619</v>
      </c>
      <c r="O1199" s="18"/>
      <c r="P1199" s="19">
        <f t="shared" si="265"/>
        <v>19.058795732982535</v>
      </c>
      <c r="Q1199" s="19"/>
      <c r="R1199" s="38">
        <f t="shared" si="266"/>
        <v>1.6319779332802584E-2</v>
      </c>
      <c r="S1199" s="16">
        <f t="shared" si="275"/>
        <v>0.9834450156947917</v>
      </c>
      <c r="T1199" s="16">
        <f t="shared" si="277"/>
        <v>10.633891175200292</v>
      </c>
      <c r="U1199" s="22">
        <f t="shared" si="267"/>
        <v>-1.6882974241758775E-2</v>
      </c>
      <c r="V1199" s="22">
        <f t="shared" si="268"/>
        <v>-3.4335322596736328E-2</v>
      </c>
      <c r="W1199" s="22">
        <f t="shared" si="269"/>
        <v>1.7452348354977554E-2</v>
      </c>
      <c r="Z1199" s="37"/>
      <c r="AA1199" s="37"/>
    </row>
    <row r="1200" spans="1:27">
      <c r="A1200" s="61">
        <f t="shared" si="270"/>
        <v>25688</v>
      </c>
      <c r="B1200" s="13">
        <v>1970.04</v>
      </c>
      <c r="C1200" s="14">
        <v>85.95</v>
      </c>
      <c r="D1200" s="15">
        <v>3.17333</v>
      </c>
      <c r="E1200" s="14">
        <v>5.5933299999999999</v>
      </c>
      <c r="F1200" s="14">
        <v>38.5</v>
      </c>
      <c r="G1200" s="15">
        <f t="shared" si="278"/>
        <v>1970.2916666665765</v>
      </c>
      <c r="H1200" s="16">
        <v>7.39</v>
      </c>
      <c r="I1200" s="15">
        <f t="shared" si="271"/>
        <v>701.56296818181852</v>
      </c>
      <c r="J1200" s="15">
        <f t="shared" si="272"/>
        <v>25.902161882727281</v>
      </c>
      <c r="K1200" s="17">
        <f t="shared" si="276"/>
        <v>104245.14845881355</v>
      </c>
      <c r="L1200" s="15">
        <f t="shared" si="273"/>
        <v>45.655301882727294</v>
      </c>
      <c r="M1200" s="17">
        <f t="shared" si="274"/>
        <v>6783.9152557200186</v>
      </c>
      <c r="N1200" s="36">
        <f t="shared" si="264"/>
        <v>15.873067819354061</v>
      </c>
      <c r="O1200" s="18"/>
      <c r="P1200" s="19">
        <f t="shared" si="265"/>
        <v>18.311411111344047</v>
      </c>
      <c r="Q1200" s="19"/>
      <c r="R1200" s="38">
        <f t="shared" si="266"/>
        <v>1.6084252196537169E-2</v>
      </c>
      <c r="S1200" s="16">
        <f t="shared" si="275"/>
        <v>0.97049894880882093</v>
      </c>
      <c r="T1200" s="16">
        <f t="shared" si="277"/>
        <v>10.37635755467578</v>
      </c>
      <c r="U1200" s="22">
        <f t="shared" si="267"/>
        <v>-1.561819126896169E-2</v>
      </c>
      <c r="V1200" s="22">
        <f t="shared" si="268"/>
        <v>-2.5013508994320088E-2</v>
      </c>
      <c r="W1200" s="22">
        <f t="shared" si="269"/>
        <v>9.3953177253583986E-3</v>
      </c>
      <c r="Z1200" s="37"/>
      <c r="AA1200" s="37"/>
    </row>
    <row r="1201" spans="1:27">
      <c r="A1201" s="61">
        <f t="shared" si="270"/>
        <v>25719</v>
      </c>
      <c r="B1201" s="13">
        <v>1970.05</v>
      </c>
      <c r="C1201" s="14">
        <v>76.06</v>
      </c>
      <c r="D1201" s="15">
        <v>3.1766700000000001</v>
      </c>
      <c r="E1201" s="14">
        <v>5.5566700000000004</v>
      </c>
      <c r="F1201" s="14">
        <v>38.6</v>
      </c>
      <c r="G1201" s="15">
        <f t="shared" si="278"/>
        <v>1970.3749999999097</v>
      </c>
      <c r="H1201" s="16">
        <v>7.91</v>
      </c>
      <c r="I1201" s="15">
        <f t="shared" si="271"/>
        <v>619.22790854922312</v>
      </c>
      <c r="J1201" s="15">
        <f t="shared" si="272"/>
        <v>25.862249806088094</v>
      </c>
      <c r="K1201" s="17">
        <f t="shared" si="276"/>
        <v>92331.231883060856</v>
      </c>
      <c r="L1201" s="15">
        <f t="shared" si="273"/>
        <v>45.238563536658049</v>
      </c>
      <c r="M1201" s="17">
        <f t="shared" si="274"/>
        <v>6745.3876711497205</v>
      </c>
      <c r="N1201" s="36">
        <f t="shared" si="264"/>
        <v>13.983836060789194</v>
      </c>
      <c r="O1201" s="18"/>
      <c r="P1201" s="19">
        <f t="shared" si="265"/>
        <v>16.149570146153575</v>
      </c>
      <c r="Q1201" s="19"/>
      <c r="R1201" s="38">
        <f t="shared" si="266"/>
        <v>1.9662032140303598E-2</v>
      </c>
      <c r="S1201" s="16">
        <f t="shared" si="275"/>
        <v>1.0114065562340058</v>
      </c>
      <c r="T1201" s="16">
        <f t="shared" si="277"/>
        <v>10.044155383994211</v>
      </c>
      <c r="U1201" s="22">
        <f t="shared" si="267"/>
        <v>3.2911346716124612E-4</v>
      </c>
      <c r="V1201" s="22">
        <f t="shared" si="268"/>
        <v>-1.4347637263584123E-2</v>
      </c>
      <c r="W1201" s="22">
        <f t="shared" si="269"/>
        <v>1.4676750730745369E-2</v>
      </c>
      <c r="Z1201" s="37"/>
      <c r="AA1201" s="37"/>
    </row>
    <row r="1202" spans="1:27">
      <c r="A1202" s="61">
        <f t="shared" si="270"/>
        <v>25749</v>
      </c>
      <c r="B1202" s="13">
        <v>1970.06</v>
      </c>
      <c r="C1202" s="14">
        <v>75.59</v>
      </c>
      <c r="D1202" s="15">
        <v>3.18</v>
      </c>
      <c r="E1202" s="14">
        <v>5.52</v>
      </c>
      <c r="F1202" s="14">
        <v>38.799999999999997</v>
      </c>
      <c r="G1202" s="15">
        <f t="shared" si="278"/>
        <v>1970.458333333243</v>
      </c>
      <c r="H1202" s="16">
        <v>7.84</v>
      </c>
      <c r="I1202" s="15">
        <f t="shared" si="271"/>
        <v>612.22932100515493</v>
      </c>
      <c r="J1202" s="15">
        <f t="shared" si="272"/>
        <v>25.755910051546405</v>
      </c>
      <c r="K1202" s="17">
        <f t="shared" si="276"/>
        <v>91607.725570459108</v>
      </c>
      <c r="L1202" s="15">
        <f t="shared" si="273"/>
        <v>44.708372164948472</v>
      </c>
      <c r="M1202" s="17">
        <f t="shared" si="274"/>
        <v>6689.7029388667061</v>
      </c>
      <c r="N1202" s="36">
        <f t="shared" si="264"/>
        <v>13.799691797725183</v>
      </c>
      <c r="O1202" s="18"/>
      <c r="P1202" s="19">
        <f t="shared" si="265"/>
        <v>15.955062559858025</v>
      </c>
      <c r="Q1202" s="19"/>
      <c r="R1202" s="38">
        <f t="shared" si="266"/>
        <v>2.1499547604048055E-2</v>
      </c>
      <c r="S1202" s="16">
        <f t="shared" si="275"/>
        <v>1.0331072842441178</v>
      </c>
      <c r="T1202" s="16">
        <f t="shared" si="277"/>
        <v>10.106360047373879</v>
      </c>
      <c r="U1202" s="22">
        <f t="shared" si="267"/>
        <v>6.6845801773449676E-3</v>
      </c>
      <c r="V1202" s="22">
        <f t="shared" si="268"/>
        <v>-1.2755533215716874E-2</v>
      </c>
      <c r="W1202" s="22">
        <f t="shared" si="269"/>
        <v>1.9440113393061842E-2</v>
      </c>
      <c r="Z1202" s="37"/>
      <c r="AA1202" s="37"/>
    </row>
    <row r="1203" spans="1:27">
      <c r="A1203" s="61">
        <f t="shared" si="270"/>
        <v>25780</v>
      </c>
      <c r="B1203" s="13">
        <v>1970.07</v>
      </c>
      <c r="C1203" s="14">
        <v>75.72</v>
      </c>
      <c r="D1203" s="15">
        <v>3.1833300000000002</v>
      </c>
      <c r="E1203" s="14">
        <v>5.4666699999999997</v>
      </c>
      <c r="F1203" s="14">
        <v>39</v>
      </c>
      <c r="G1203" s="15">
        <f t="shared" si="278"/>
        <v>1970.5416666665762</v>
      </c>
      <c r="H1203" s="16">
        <v>7.46</v>
      </c>
      <c r="I1203" s="15">
        <f t="shared" si="271"/>
        <v>610.13719846153867</v>
      </c>
      <c r="J1203" s="15">
        <f t="shared" si="272"/>
        <v>25.650660961153857</v>
      </c>
      <c r="K1203" s="17">
        <f t="shared" si="276"/>
        <v>91614.523629929667</v>
      </c>
      <c r="L1203" s="15">
        <f t="shared" si="273"/>
        <v>44.049375577307707</v>
      </c>
      <c r="M1203" s="17">
        <f t="shared" si="274"/>
        <v>6614.1886937668733</v>
      </c>
      <c r="N1203" s="36">
        <f t="shared" si="264"/>
        <v>13.726499744359771</v>
      </c>
      <c r="O1203" s="18"/>
      <c r="P1203" s="19">
        <f t="shared" si="265"/>
        <v>15.888935332500393</v>
      </c>
      <c r="Q1203" s="19"/>
      <c r="R1203" s="38">
        <f t="shared" si="266"/>
        <v>2.621432625414058E-2</v>
      </c>
      <c r="S1203" s="16">
        <f t="shared" si="275"/>
        <v>1.0013364030516227</v>
      </c>
      <c r="T1203" s="16">
        <f t="shared" si="277"/>
        <v>10.387410827355499</v>
      </c>
      <c r="U1203" s="22">
        <f t="shared" si="267"/>
        <v>1.1574313955990734E-2</v>
      </c>
      <c r="V1203" s="22">
        <f t="shared" si="268"/>
        <v>-1.7551010788146693E-2</v>
      </c>
      <c r="W1203" s="22">
        <f t="shared" si="269"/>
        <v>2.9125324744137426E-2</v>
      </c>
      <c r="Z1203" s="37"/>
      <c r="AA1203" s="37"/>
    </row>
    <row r="1204" spans="1:27">
      <c r="A1204" s="61">
        <f t="shared" si="270"/>
        <v>25811</v>
      </c>
      <c r="B1204" s="13">
        <v>1970.08</v>
      </c>
      <c r="C1204" s="14">
        <v>77.92</v>
      </c>
      <c r="D1204" s="15">
        <v>3.1866699999999999</v>
      </c>
      <c r="E1204" s="14">
        <v>5.4133300000000002</v>
      </c>
      <c r="F1204" s="14">
        <v>39</v>
      </c>
      <c r="G1204" s="15">
        <f t="shared" si="278"/>
        <v>1970.6249999999095</v>
      </c>
      <c r="H1204" s="16">
        <v>7.53</v>
      </c>
      <c r="I1204" s="15">
        <f t="shared" si="271"/>
        <v>627.86437538461564</v>
      </c>
      <c r="J1204" s="15">
        <f t="shared" si="272"/>
        <v>25.677574038846164</v>
      </c>
      <c r="K1204" s="17">
        <f t="shared" si="276"/>
        <v>94597.628795722441</v>
      </c>
      <c r="L1204" s="15">
        <f t="shared" si="273"/>
        <v>43.619572115000018</v>
      </c>
      <c r="M1204" s="17">
        <f t="shared" si="274"/>
        <v>6571.9735868679172</v>
      </c>
      <c r="N1204" s="36">
        <f t="shared" si="264"/>
        <v>14.10045651681545</v>
      </c>
      <c r="O1204" s="18"/>
      <c r="P1204" s="19">
        <f t="shared" si="265"/>
        <v>16.339508329168655</v>
      </c>
      <c r="Q1204" s="19"/>
      <c r="R1204" s="38">
        <f t="shared" si="266"/>
        <v>2.3582231493170847E-2</v>
      </c>
      <c r="S1204" s="16">
        <f t="shared" si="275"/>
        <v>1.0160954098001953</v>
      </c>
      <c r="T1204" s="16">
        <f t="shared" si="277"/>
        <v>10.401292594883635</v>
      </c>
      <c r="U1204" s="22">
        <f t="shared" si="267"/>
        <v>1.1089305510932679E-2</v>
      </c>
      <c r="V1204" s="22">
        <f t="shared" si="268"/>
        <v>-2.2639234506384609E-2</v>
      </c>
      <c r="W1204" s="22">
        <f t="shared" si="269"/>
        <v>3.3728540017317288E-2</v>
      </c>
      <c r="Z1204" s="37"/>
      <c r="AA1204" s="37"/>
    </row>
    <row r="1205" spans="1:27">
      <c r="A1205" s="61">
        <f t="shared" si="270"/>
        <v>25841</v>
      </c>
      <c r="B1205" s="13">
        <v>1970.09</v>
      </c>
      <c r="C1205" s="14">
        <v>82.58</v>
      </c>
      <c r="D1205" s="15">
        <v>3.19</v>
      </c>
      <c r="E1205" s="14">
        <v>5.36</v>
      </c>
      <c r="F1205" s="14">
        <v>39.200000000000003</v>
      </c>
      <c r="G1205" s="15">
        <f t="shared" si="278"/>
        <v>1970.7083333332428</v>
      </c>
      <c r="H1205" s="16">
        <v>7.39</v>
      </c>
      <c r="I1205" s="15">
        <f t="shared" si="271"/>
        <v>662.01879107142872</v>
      </c>
      <c r="J1205" s="15">
        <f t="shared" si="272"/>
        <v>25.573261607142864</v>
      </c>
      <c r="K1205" s="17">
        <f t="shared" si="276"/>
        <v>100064.61237343744</v>
      </c>
      <c r="L1205" s="15">
        <f t="shared" si="273"/>
        <v>42.969492857142875</v>
      </c>
      <c r="M1205" s="17">
        <f t="shared" si="274"/>
        <v>6494.8694880312996</v>
      </c>
      <c r="N1205" s="36">
        <f t="shared" si="264"/>
        <v>14.842661145242227</v>
      </c>
      <c r="O1205" s="18"/>
      <c r="P1205" s="19">
        <f t="shared" si="265"/>
        <v>17.215125541252302</v>
      </c>
      <c r="Q1205" s="19"/>
      <c r="R1205" s="38">
        <f t="shared" si="266"/>
        <v>2.1961852727596293E-2</v>
      </c>
      <c r="S1205" s="16">
        <f t="shared" si="275"/>
        <v>1.0103781482444136</v>
      </c>
      <c r="T1205" s="16">
        <f t="shared" si="277"/>
        <v>10.514783693988544</v>
      </c>
      <c r="U1205" s="22">
        <f t="shared" si="267"/>
        <v>7.3995040543766155E-3</v>
      </c>
      <c r="V1205" s="22">
        <f t="shared" si="268"/>
        <v>-2.5982514542431612E-2</v>
      </c>
      <c r="W1205" s="22">
        <f t="shared" si="269"/>
        <v>3.3382018596808227E-2</v>
      </c>
      <c r="Z1205" s="37"/>
      <c r="AA1205" s="37"/>
    </row>
    <row r="1206" spans="1:27">
      <c r="A1206" s="61">
        <f t="shared" si="270"/>
        <v>25568</v>
      </c>
      <c r="B1206" s="13">
        <v>1970.1</v>
      </c>
      <c r="C1206" s="14">
        <v>84.37</v>
      </c>
      <c r="D1206" s="15">
        <v>3.17333</v>
      </c>
      <c r="E1206" s="14">
        <v>5.2833300000000003</v>
      </c>
      <c r="F1206" s="14">
        <v>39.4</v>
      </c>
      <c r="G1206" s="15">
        <f t="shared" si="278"/>
        <v>1970.791666666576</v>
      </c>
      <c r="H1206" s="16">
        <v>7.33</v>
      </c>
      <c r="I1206" s="15">
        <f t="shared" si="271"/>
        <v>672.93533413705609</v>
      </c>
      <c r="J1206" s="15">
        <f t="shared" si="272"/>
        <v>25.310488134137067</v>
      </c>
      <c r="K1206" s="17">
        <f t="shared" si="276"/>
        <v>102033.46383693472</v>
      </c>
      <c r="L1206" s="15">
        <f t="shared" si="273"/>
        <v>42.139853489467022</v>
      </c>
      <c r="M1206" s="17">
        <f t="shared" si="274"/>
        <v>6389.4329796561851</v>
      </c>
      <c r="N1206" s="36">
        <f t="shared" si="264"/>
        <v>15.064185404089635</v>
      </c>
      <c r="O1206" s="18"/>
      <c r="P1206" s="19">
        <f t="shared" si="265"/>
        <v>17.486678518763043</v>
      </c>
      <c r="Q1206" s="19"/>
      <c r="R1206" s="38">
        <f t="shared" si="266"/>
        <v>2.1401934611650075E-2</v>
      </c>
      <c r="S1206" s="16">
        <f t="shared" si="275"/>
        <v>1.0413211919527887</v>
      </c>
      <c r="T1206" s="16">
        <f t="shared" si="277"/>
        <v>10.569979212552536</v>
      </c>
      <c r="U1206" s="22">
        <f t="shared" si="267"/>
        <v>7.7786185512356276E-3</v>
      </c>
      <c r="V1206" s="22">
        <f t="shared" si="268"/>
        <v>-2.7846164942143425E-2</v>
      </c>
      <c r="W1206" s="22">
        <f t="shared" si="269"/>
        <v>3.5624783493379053E-2</v>
      </c>
      <c r="Z1206" s="37"/>
      <c r="AA1206" s="37"/>
    </row>
    <row r="1207" spans="1:27">
      <c r="A1207" s="61">
        <f t="shared" si="270"/>
        <v>25902</v>
      </c>
      <c r="B1207" s="13">
        <v>1970.11</v>
      </c>
      <c r="C1207" s="14">
        <v>84.28</v>
      </c>
      <c r="D1207" s="15">
        <v>3.1566700000000001</v>
      </c>
      <c r="E1207" s="14">
        <v>5.2066699999999999</v>
      </c>
      <c r="F1207" s="14">
        <v>39.6</v>
      </c>
      <c r="G1207" s="15">
        <f t="shared" si="278"/>
        <v>1970.8749999999093</v>
      </c>
      <c r="H1207" s="16">
        <v>6.84</v>
      </c>
      <c r="I1207" s="15">
        <f t="shared" si="271"/>
        <v>668.82245606060633</v>
      </c>
      <c r="J1207" s="15">
        <f t="shared" si="272"/>
        <v>25.050448295833345</v>
      </c>
      <c r="K1207" s="17">
        <f t="shared" si="276"/>
        <v>101726.37262256145</v>
      </c>
      <c r="L1207" s="15">
        <f t="shared" si="273"/>
        <v>41.318673674621223</v>
      </c>
      <c r="M1207" s="17">
        <f t="shared" si="274"/>
        <v>6284.4761810953014</v>
      </c>
      <c r="N1207" s="36">
        <f t="shared" si="264"/>
        <v>14.950761908791737</v>
      </c>
      <c r="O1207" s="18"/>
      <c r="P1207" s="19">
        <f t="shared" si="265"/>
        <v>17.369848985307847</v>
      </c>
      <c r="Q1207" s="19"/>
      <c r="R1207" s="38">
        <f t="shared" si="266"/>
        <v>2.7326345228659801E-2</v>
      </c>
      <c r="S1207" s="16">
        <f t="shared" si="275"/>
        <v>1.0386907764634588</v>
      </c>
      <c r="T1207" s="16">
        <f t="shared" si="277"/>
        <v>10.951153739639832</v>
      </c>
      <c r="U1207" s="22">
        <f t="shared" si="267"/>
        <v>1.1810279795561707E-2</v>
      </c>
      <c r="V1207" s="22">
        <f t="shared" si="268"/>
        <v>-3.6280350482559065E-2</v>
      </c>
      <c r="W1207" s="22">
        <f t="shared" si="269"/>
        <v>4.8090630278120772E-2</v>
      </c>
      <c r="Z1207" s="37"/>
      <c r="AA1207" s="37"/>
    </row>
    <row r="1208" spans="1:27">
      <c r="A1208" s="61">
        <f t="shared" si="270"/>
        <v>25933</v>
      </c>
      <c r="B1208" s="13">
        <v>1970.12</v>
      </c>
      <c r="C1208" s="14">
        <v>90.05</v>
      </c>
      <c r="D1208" s="15">
        <v>3.14</v>
      </c>
      <c r="E1208" s="14">
        <v>5.13</v>
      </c>
      <c r="F1208" s="14">
        <v>39.799999999999997</v>
      </c>
      <c r="G1208" s="15">
        <f t="shared" si="278"/>
        <v>1970.9583333332425</v>
      </c>
      <c r="H1208" s="16">
        <v>6.39</v>
      </c>
      <c r="I1208" s="15">
        <f t="shared" si="271"/>
        <v>711.02054585427163</v>
      </c>
      <c r="J1208" s="15">
        <f t="shared" si="272"/>
        <v>24.792942964824132</v>
      </c>
      <c r="K1208" s="17">
        <f t="shared" si="276"/>
        <v>108458.85184039462</v>
      </c>
      <c r="L1208" s="15">
        <f t="shared" si="273"/>
        <v>40.505667964824141</v>
      </c>
      <c r="M1208" s="17">
        <f t="shared" si="274"/>
        <v>6178.7219316071569</v>
      </c>
      <c r="N1208" s="36">
        <f t="shared" si="264"/>
        <v>15.873840687205751</v>
      </c>
      <c r="O1208" s="18"/>
      <c r="P1208" s="19">
        <f t="shared" si="265"/>
        <v>18.454515548006206</v>
      </c>
      <c r="Q1208" s="19"/>
      <c r="R1208" s="38">
        <f t="shared" si="266"/>
        <v>2.8455287421124506E-2</v>
      </c>
      <c r="S1208" s="16">
        <f t="shared" si="275"/>
        <v>1.0163958032214011</v>
      </c>
      <c r="T1208" s="16">
        <f t="shared" si="277"/>
        <v>11.317702268529887</v>
      </c>
      <c r="U1208" s="22">
        <f t="shared" si="267"/>
        <v>3.1555751529841469E-3</v>
      </c>
      <c r="V1208" s="22">
        <f t="shared" si="268"/>
        <v>-4.0187095108721205E-2</v>
      </c>
      <c r="W1208" s="22">
        <f t="shared" si="269"/>
        <v>4.3342670261705352E-2</v>
      </c>
      <c r="Z1208" s="37"/>
      <c r="AA1208" s="37"/>
    </row>
    <row r="1209" spans="1:27">
      <c r="A1209" s="61">
        <f t="shared" si="270"/>
        <v>25964</v>
      </c>
      <c r="B1209" s="13">
        <v>1971.01</v>
      </c>
      <c r="C1209" s="14">
        <v>93.49</v>
      </c>
      <c r="D1209" s="15">
        <v>3.13</v>
      </c>
      <c r="E1209" s="14">
        <v>5.16</v>
      </c>
      <c r="F1209" s="14">
        <v>39.799999999999997</v>
      </c>
      <c r="G1209" s="15">
        <f t="shared" si="278"/>
        <v>1971.0416666665758</v>
      </c>
      <c r="H1209" s="16">
        <v>6.24</v>
      </c>
      <c r="I1209" s="15">
        <f t="shared" si="271"/>
        <v>738.18224133165859</v>
      </c>
      <c r="J1209" s="15">
        <f t="shared" si="272"/>
        <v>24.713984547738704</v>
      </c>
      <c r="K1209" s="17">
        <f t="shared" si="276"/>
        <v>112916.24366922297</v>
      </c>
      <c r="L1209" s="15">
        <f t="shared" si="273"/>
        <v>40.742543216080421</v>
      </c>
      <c r="M1209" s="17">
        <f t="shared" si="274"/>
        <v>6232.1940029221369</v>
      </c>
      <c r="N1209" s="36">
        <f t="shared" si="264"/>
        <v>16.461793943491948</v>
      </c>
      <c r="O1209" s="18"/>
      <c r="P1209" s="19">
        <f t="shared" si="265"/>
        <v>19.1490027482598</v>
      </c>
      <c r="Q1209" s="19"/>
      <c r="R1209" s="38">
        <f t="shared" si="266"/>
        <v>2.7705281704982689E-2</v>
      </c>
      <c r="S1209" s="16">
        <f t="shared" si="275"/>
        <v>1.0148506806126156</v>
      </c>
      <c r="T1209" s="16">
        <f t="shared" si="277"/>
        <v>11.503265087843108</v>
      </c>
      <c r="U1209" s="22">
        <f t="shared" si="267"/>
        <v>-1.6709123430017625E-3</v>
      </c>
      <c r="V1209" s="22">
        <f t="shared" si="268"/>
        <v>-4.0063139342521037E-2</v>
      </c>
      <c r="W1209" s="22">
        <f t="shared" si="269"/>
        <v>3.8392226999519274E-2</v>
      </c>
      <c r="Z1209" s="37"/>
      <c r="AA1209" s="37"/>
    </row>
    <row r="1210" spans="1:27">
      <c r="A1210" s="61">
        <f t="shared" si="270"/>
        <v>25992</v>
      </c>
      <c r="B1210" s="13">
        <v>1971.02</v>
      </c>
      <c r="C1210" s="14">
        <v>97.11</v>
      </c>
      <c r="D1210" s="15">
        <v>3.12</v>
      </c>
      <c r="E1210" s="14">
        <v>5.19</v>
      </c>
      <c r="F1210" s="14">
        <v>39.9</v>
      </c>
      <c r="G1210" s="15">
        <f t="shared" si="278"/>
        <v>1971.1249999999091</v>
      </c>
      <c r="H1210" s="16">
        <v>6.11</v>
      </c>
      <c r="I1210" s="15">
        <f t="shared" si="271"/>
        <v>764.84347105263191</v>
      </c>
      <c r="J1210" s="15">
        <f t="shared" si="272"/>
        <v>24.573284210526328</v>
      </c>
      <c r="K1210" s="17">
        <f t="shared" si="276"/>
        <v>117307.72404153906</v>
      </c>
      <c r="L1210" s="15">
        <f t="shared" si="273"/>
        <v>40.876713157894756</v>
      </c>
      <c r="M1210" s="17">
        <f t="shared" si="274"/>
        <v>6269.4582203232185</v>
      </c>
      <c r="N1210" s="36">
        <f t="shared" si="264"/>
        <v>17.034534781502131</v>
      </c>
      <c r="O1210" s="18"/>
      <c r="P1210" s="19">
        <f t="shared" si="265"/>
        <v>19.82457423268766</v>
      </c>
      <c r="Q1210" s="19"/>
      <c r="R1210" s="38">
        <f t="shared" si="266"/>
        <v>2.7221175943178057E-2</v>
      </c>
      <c r="S1210" s="16">
        <f t="shared" si="275"/>
        <v>1.0360949321896797</v>
      </c>
      <c r="T1210" s="16">
        <f t="shared" si="277"/>
        <v>11.644838016688313</v>
      </c>
      <c r="U1210" s="22">
        <f t="shared" si="267"/>
        <v>-9.5863670714831928E-3</v>
      </c>
      <c r="V1210" s="22">
        <f t="shared" si="268"/>
        <v>-4.452039276429598E-2</v>
      </c>
      <c r="W1210" s="22">
        <f t="shared" si="269"/>
        <v>3.4934025692812787E-2</v>
      </c>
      <c r="Z1210" s="37"/>
      <c r="AA1210" s="37"/>
    </row>
    <row r="1211" spans="1:27">
      <c r="A1211" s="61">
        <f t="shared" si="270"/>
        <v>26023</v>
      </c>
      <c r="B1211" s="13">
        <v>1971.03</v>
      </c>
      <c r="C1211" s="14">
        <v>99.6</v>
      </c>
      <c r="D1211" s="15">
        <v>3.11</v>
      </c>
      <c r="E1211" s="14">
        <v>5.22</v>
      </c>
      <c r="F1211" s="14">
        <v>40</v>
      </c>
      <c r="G1211" s="15">
        <f t="shared" si="278"/>
        <v>1971.2083333332423</v>
      </c>
      <c r="H1211" s="16">
        <v>5.7</v>
      </c>
      <c r="I1211" s="15">
        <f t="shared" si="271"/>
        <v>782.4937050000002</v>
      </c>
      <c r="J1211" s="15">
        <f t="shared" si="272"/>
        <v>24.43328737500001</v>
      </c>
      <c r="K1211" s="17">
        <f t="shared" si="276"/>
        <v>120327.11293827112</v>
      </c>
      <c r="L1211" s="15">
        <f t="shared" si="273"/>
        <v>41.010212250000009</v>
      </c>
      <c r="M1211" s="17">
        <f t="shared" si="274"/>
        <v>6306.3004973672214</v>
      </c>
      <c r="N1211" s="36">
        <f t="shared" si="264"/>
        <v>17.402902607188881</v>
      </c>
      <c r="O1211" s="18"/>
      <c r="P1211" s="19">
        <f t="shared" si="265"/>
        <v>20.261603158151779</v>
      </c>
      <c r="Q1211" s="19"/>
      <c r="R1211" s="38">
        <f t="shared" si="266"/>
        <v>3.0336339371474154E-2</v>
      </c>
      <c r="S1211" s="16">
        <f t="shared" si="275"/>
        <v>0.99497715756358207</v>
      </c>
      <c r="T1211" s="16">
        <f t="shared" si="277"/>
        <v>12.034994761122331</v>
      </c>
      <c r="U1211" s="22">
        <f t="shared" si="267"/>
        <v>-8.7534280564597333E-3</v>
      </c>
      <c r="V1211" s="22">
        <f t="shared" si="268"/>
        <v>-4.6906446445454719E-2</v>
      </c>
      <c r="W1211" s="22">
        <f t="shared" si="269"/>
        <v>3.8153018388994986E-2</v>
      </c>
      <c r="Z1211" s="37"/>
      <c r="AA1211" s="37"/>
    </row>
    <row r="1212" spans="1:27">
      <c r="A1212" s="61">
        <f t="shared" si="270"/>
        <v>26053</v>
      </c>
      <c r="B1212" s="13">
        <v>1971.04</v>
      </c>
      <c r="C1212" s="14">
        <v>103</v>
      </c>
      <c r="D1212" s="15">
        <v>3.1066699999999998</v>
      </c>
      <c r="E1212" s="14">
        <v>5.2533300000000001</v>
      </c>
      <c r="F1212" s="14">
        <v>40.1</v>
      </c>
      <c r="G1212" s="15">
        <f t="shared" si="278"/>
        <v>1971.2916666665756</v>
      </c>
      <c r="H1212" s="16">
        <v>5.83</v>
      </c>
      <c r="I1212" s="15">
        <f t="shared" si="271"/>
        <v>807.18736907730704</v>
      </c>
      <c r="J1212" s="15">
        <f t="shared" si="272"/>
        <v>24.346260037780556</v>
      </c>
      <c r="K1212" s="17">
        <f t="shared" si="276"/>
        <v>124436.33905835733</v>
      </c>
      <c r="L1212" s="15">
        <f t="shared" si="273"/>
        <v>41.169141957231936</v>
      </c>
      <c r="M1212" s="17">
        <f t="shared" si="274"/>
        <v>6346.651971509129</v>
      </c>
      <c r="N1212" s="36">
        <f t="shared" si="264"/>
        <v>17.924110447959613</v>
      </c>
      <c r="O1212" s="18"/>
      <c r="P1212" s="19">
        <f t="shared" si="265"/>
        <v>20.875485334712351</v>
      </c>
      <c r="Q1212" s="19"/>
      <c r="R1212" s="38">
        <f t="shared" si="266"/>
        <v>2.762261430118261E-2</v>
      </c>
      <c r="S1212" s="16">
        <f t="shared" si="275"/>
        <v>0.9638031448454738</v>
      </c>
      <c r="T1212" s="16">
        <f t="shared" si="277"/>
        <v>11.94468317078713</v>
      </c>
      <c r="U1212" s="22">
        <f t="shared" si="267"/>
        <v>-1.1471603257818486E-2</v>
      </c>
      <c r="V1212" s="22">
        <f t="shared" si="268"/>
        <v>-4.8695950276563149E-2</v>
      </c>
      <c r="W1212" s="22">
        <f t="shared" si="269"/>
        <v>3.7224347018744663E-2</v>
      </c>
      <c r="Z1212" s="37"/>
      <c r="AA1212" s="37"/>
    </row>
    <row r="1213" spans="1:27">
      <c r="A1213" s="61">
        <f t="shared" si="270"/>
        <v>26084</v>
      </c>
      <c r="B1213" s="13">
        <v>1971.05</v>
      </c>
      <c r="C1213" s="14">
        <v>101.6</v>
      </c>
      <c r="D1213" s="15">
        <v>3.1033300000000001</v>
      </c>
      <c r="E1213" s="14">
        <v>5.28667</v>
      </c>
      <c r="F1213" s="14">
        <v>40.299999999999997</v>
      </c>
      <c r="G1213" s="15">
        <f t="shared" si="278"/>
        <v>1971.3749999999088</v>
      </c>
      <c r="H1213" s="16">
        <v>6.39</v>
      </c>
      <c r="I1213" s="15">
        <f t="shared" si="271"/>
        <v>792.26444665012434</v>
      </c>
      <c r="J1213" s="15">
        <f t="shared" si="272"/>
        <v>24.199390012034751</v>
      </c>
      <c r="K1213" s="17">
        <f t="shared" si="276"/>
        <v>122446.69748974065</v>
      </c>
      <c r="L1213" s="15">
        <f t="shared" si="273"/>
        <v>41.2248098638958</v>
      </c>
      <c r="M1213" s="17">
        <f t="shared" si="274"/>
        <v>6371.4102580520403</v>
      </c>
      <c r="N1213" s="36">
        <f t="shared" si="264"/>
        <v>17.564153279699379</v>
      </c>
      <c r="O1213" s="18"/>
      <c r="P1213" s="19">
        <f t="shared" si="265"/>
        <v>20.463891147264626</v>
      </c>
      <c r="Q1213" s="19"/>
      <c r="R1213" s="38">
        <f t="shared" si="266"/>
        <v>2.3678614175411609E-2</v>
      </c>
      <c r="S1213" s="16">
        <f t="shared" si="275"/>
        <v>0.99584933245988749</v>
      </c>
      <c r="T1213" s="16">
        <f t="shared" si="277"/>
        <v>11.455190086548795</v>
      </c>
      <c r="U1213" s="22">
        <f t="shared" si="267"/>
        <v>-1.2261023454120279E-2</v>
      </c>
      <c r="V1213" s="22">
        <f t="shared" si="268"/>
        <v>-4.6506538769724881E-2</v>
      </c>
      <c r="W1213" s="22">
        <f t="shared" si="269"/>
        <v>3.4245515315604602E-2</v>
      </c>
      <c r="Z1213" s="37"/>
      <c r="AA1213" s="37"/>
    </row>
    <row r="1214" spans="1:27">
      <c r="A1214" s="61">
        <f t="shared" si="270"/>
        <v>26114</v>
      </c>
      <c r="B1214" s="13">
        <v>1971.06</v>
      </c>
      <c r="C1214" s="14">
        <v>99.72</v>
      </c>
      <c r="D1214" s="15">
        <v>3.1</v>
      </c>
      <c r="E1214" s="14">
        <v>5.32</v>
      </c>
      <c r="F1214" s="14">
        <v>40.6</v>
      </c>
      <c r="G1214" s="15">
        <f t="shared" si="278"/>
        <v>1971.4583333332421</v>
      </c>
      <c r="H1214" s="16">
        <v>6.52</v>
      </c>
      <c r="I1214" s="15">
        <f t="shared" si="271"/>
        <v>771.85858965517275</v>
      </c>
      <c r="J1214" s="15">
        <f t="shared" si="272"/>
        <v>23.99480172413794</v>
      </c>
      <c r="K1214" s="17">
        <f t="shared" si="276"/>
        <v>119601.95359687449</v>
      </c>
      <c r="L1214" s="15">
        <f t="shared" si="273"/>
        <v>41.178175862068983</v>
      </c>
      <c r="M1214" s="17">
        <f t="shared" si="274"/>
        <v>6380.689862970039</v>
      </c>
      <c r="N1214" s="36">
        <f t="shared" si="264"/>
        <v>17.08316688007071</v>
      </c>
      <c r="O1214" s="18"/>
      <c r="P1214" s="19">
        <f t="shared" si="265"/>
        <v>19.911939063113671</v>
      </c>
      <c r="Q1214" s="19"/>
      <c r="R1214" s="38">
        <f t="shared" si="266"/>
        <v>2.4746298795041685E-2</v>
      </c>
      <c r="S1214" s="16">
        <f t="shared" si="275"/>
        <v>0.99026847808800322</v>
      </c>
      <c r="T1214" s="16">
        <f t="shared" si="277"/>
        <v>11.323350469357061</v>
      </c>
      <c r="U1214" s="22">
        <f t="shared" si="267"/>
        <v>-9.9668358478816055E-3</v>
      </c>
      <c r="V1214" s="22">
        <f t="shared" si="268"/>
        <v>-4.1937497891791575E-2</v>
      </c>
      <c r="W1214" s="22">
        <f t="shared" si="269"/>
        <v>3.197066204390997E-2</v>
      </c>
      <c r="Z1214" s="37"/>
      <c r="AA1214" s="37"/>
    </row>
    <row r="1215" spans="1:27">
      <c r="A1215" s="61">
        <f t="shared" si="270"/>
        <v>26145</v>
      </c>
      <c r="B1215" s="13">
        <v>1971.07</v>
      </c>
      <c r="C1215" s="14">
        <v>99</v>
      </c>
      <c r="D1215" s="15">
        <v>3.09667</v>
      </c>
      <c r="E1215" s="14">
        <v>5.3566700000000003</v>
      </c>
      <c r="F1215" s="14">
        <v>40.700000000000003</v>
      </c>
      <c r="G1215" s="15">
        <f t="shared" si="278"/>
        <v>1971.5416666665753</v>
      </c>
      <c r="H1215" s="16">
        <v>6.73</v>
      </c>
      <c r="I1215" s="15">
        <f t="shared" si="271"/>
        <v>764.40283783783809</v>
      </c>
      <c r="J1215" s="15">
        <f t="shared" si="272"/>
        <v>23.910134705528264</v>
      </c>
      <c r="K1215" s="17">
        <f t="shared" si="276"/>
        <v>118755.40701889343</v>
      </c>
      <c r="L1215" s="15">
        <f t="shared" si="273"/>
        <v>41.360138882432452</v>
      </c>
      <c r="M1215" s="17">
        <f t="shared" si="274"/>
        <v>6425.5911728878373</v>
      </c>
      <c r="N1215" s="36">
        <f t="shared" si="264"/>
        <v>16.889414708693362</v>
      </c>
      <c r="O1215" s="18"/>
      <c r="P1215" s="19">
        <f t="shared" si="265"/>
        <v>19.694941690150522</v>
      </c>
      <c r="Q1215" s="19"/>
      <c r="R1215" s="38">
        <f t="shared" si="266"/>
        <v>2.2881739151916651E-2</v>
      </c>
      <c r="S1215" s="16">
        <f t="shared" si="275"/>
        <v>1.0165126805988081</v>
      </c>
      <c r="T1215" s="16">
        <f t="shared" si="277"/>
        <v>11.185606281758727</v>
      </c>
      <c r="U1215" s="22">
        <f t="shared" si="267"/>
        <v>-1.2361256495427408E-2</v>
      </c>
      <c r="V1215" s="22">
        <f t="shared" si="268"/>
        <v>-4.4890131515096465E-2</v>
      </c>
      <c r="W1215" s="22">
        <f t="shared" si="269"/>
        <v>3.2528875019669057E-2</v>
      </c>
      <c r="Z1215" s="37"/>
      <c r="AA1215" s="37"/>
    </row>
    <row r="1216" spans="1:27">
      <c r="A1216" s="61">
        <f t="shared" si="270"/>
        <v>26176</v>
      </c>
      <c r="B1216" s="13">
        <v>1971.08</v>
      </c>
      <c r="C1216" s="14">
        <v>97.24</v>
      </c>
      <c r="D1216" s="15">
        <v>3.0933299999999999</v>
      </c>
      <c r="E1216" s="14">
        <v>5.3933299999999997</v>
      </c>
      <c r="F1216" s="14">
        <v>40.799999999999997</v>
      </c>
      <c r="G1216" s="15">
        <f t="shared" si="278"/>
        <v>1971.6249999999086</v>
      </c>
      <c r="H1216" s="16">
        <v>6.58</v>
      </c>
      <c r="I1216" s="15">
        <f t="shared" si="271"/>
        <v>748.9732250000003</v>
      </c>
      <c r="J1216" s="15">
        <f t="shared" si="272"/>
        <v>23.825805698161776</v>
      </c>
      <c r="K1216" s="17">
        <f t="shared" si="276"/>
        <v>116666.76614015532</v>
      </c>
      <c r="L1216" s="15">
        <f t="shared" si="273"/>
        <v>41.541132904044133</v>
      </c>
      <c r="M1216" s="17">
        <f t="shared" si="274"/>
        <v>6470.8182828741656</v>
      </c>
      <c r="N1216" s="36">
        <f t="shared" si="264"/>
        <v>16.51944944305156</v>
      </c>
      <c r="O1216" s="18"/>
      <c r="P1216" s="19">
        <f t="shared" si="265"/>
        <v>19.273018870882755</v>
      </c>
      <c r="Q1216" s="19"/>
      <c r="R1216" s="38">
        <f t="shared" si="266"/>
        <v>2.6305165708427156E-2</v>
      </c>
      <c r="S1216" s="16">
        <f t="shared" si="275"/>
        <v>1.0381033092028704</v>
      </c>
      <c r="T1216" s="16">
        <f t="shared" si="277"/>
        <v>11.34244221719737</v>
      </c>
      <c r="U1216" s="22">
        <f t="shared" si="267"/>
        <v>-1.0566792316608509E-2</v>
      </c>
      <c r="V1216" s="22">
        <f t="shared" si="268"/>
        <v>-4.9076659971994618E-2</v>
      </c>
      <c r="W1216" s="22">
        <f t="shared" si="269"/>
        <v>3.850986765538611E-2</v>
      </c>
      <c r="Z1216" s="37"/>
      <c r="AA1216" s="37"/>
    </row>
    <row r="1217" spans="1:27">
      <c r="A1217" s="61">
        <f t="shared" si="270"/>
        <v>26206</v>
      </c>
      <c r="B1217" s="13">
        <v>1971.09</v>
      </c>
      <c r="C1217" s="14">
        <v>99.4</v>
      </c>
      <c r="D1217" s="15">
        <v>3.09</v>
      </c>
      <c r="E1217" s="14">
        <v>5.43</v>
      </c>
      <c r="F1217" s="14">
        <v>40.799999999999997</v>
      </c>
      <c r="G1217" s="15">
        <f t="shared" si="278"/>
        <v>1971.7083333332419</v>
      </c>
      <c r="H1217" s="16">
        <v>6.14</v>
      </c>
      <c r="I1217" s="15">
        <f t="shared" si="271"/>
        <v>765.61022794117684</v>
      </c>
      <c r="J1217" s="15">
        <f t="shared" si="272"/>
        <v>23.800156985294127</v>
      </c>
      <c r="K1217" s="17">
        <f t="shared" si="276"/>
        <v>119567.23824159325</v>
      </c>
      <c r="L1217" s="15">
        <f t="shared" si="273"/>
        <v>41.823576838235311</v>
      </c>
      <c r="M1217" s="17">
        <f t="shared" si="274"/>
        <v>6531.6911836202344</v>
      </c>
      <c r="N1217" s="36">
        <f t="shared" ref="N1217:N1280" si="279">I1217/AVERAGE(L1097:L1216)</f>
        <v>16.856792547836001</v>
      </c>
      <c r="O1217" s="18"/>
      <c r="P1217" s="19">
        <f t="shared" ref="P1217:P1280" si="280">K1217/AVERAGE(M1097:M1216)</f>
        <v>19.674910494388268</v>
      </c>
      <c r="Q1217" s="19"/>
      <c r="R1217" s="38">
        <f t="shared" ref="R1217:R1280" si="281">1/N1217-(H1217/100-(((F1217/F1097)^(1/10))-1))</f>
        <v>2.9149353637379943E-2</v>
      </c>
      <c r="S1217" s="16">
        <f t="shared" si="275"/>
        <v>1.0208326848149401</v>
      </c>
      <c r="T1217" s="16">
        <f t="shared" si="277"/>
        <v>11.774626800114932</v>
      </c>
      <c r="U1217" s="22">
        <f t="shared" si="267"/>
        <v>-2.2457744157994841E-2</v>
      </c>
      <c r="V1217" s="22">
        <f t="shared" si="268"/>
        <v>-5.4197352679455246E-2</v>
      </c>
      <c r="W1217" s="22">
        <f t="shared" si="269"/>
        <v>3.1739608521460405E-2</v>
      </c>
      <c r="Z1217" s="37"/>
      <c r="AA1217" s="37"/>
    </row>
    <row r="1218" spans="1:27">
      <c r="A1218" s="61">
        <f t="shared" si="270"/>
        <v>25933</v>
      </c>
      <c r="B1218" s="13">
        <v>1971.1</v>
      </c>
      <c r="C1218" s="14">
        <v>97.29</v>
      </c>
      <c r="D1218" s="15">
        <v>3.0833300000000001</v>
      </c>
      <c r="E1218" s="14">
        <v>5.52</v>
      </c>
      <c r="F1218" s="14">
        <v>40.9</v>
      </c>
      <c r="G1218" s="15">
        <f t="shared" si="278"/>
        <v>1971.7916666665751</v>
      </c>
      <c r="H1218" s="16">
        <v>5.93</v>
      </c>
      <c r="I1218" s="15">
        <f t="shared" si="271"/>
        <v>747.52616882640621</v>
      </c>
      <c r="J1218" s="15">
        <f t="shared" si="272"/>
        <v>23.690717053422993</v>
      </c>
      <c r="K1218" s="17">
        <f t="shared" si="276"/>
        <v>117051.32592300535</v>
      </c>
      <c r="L1218" s="15">
        <f t="shared" si="273"/>
        <v>42.412832273838646</v>
      </c>
      <c r="M1218" s="17">
        <f t="shared" si="274"/>
        <v>6641.2099814471112</v>
      </c>
      <c r="N1218" s="36">
        <f t="shared" si="279"/>
        <v>16.428862709159471</v>
      </c>
      <c r="O1218" s="18"/>
      <c r="P1218" s="19">
        <f t="shared" si="280"/>
        <v>19.184397344751758</v>
      </c>
      <c r="Q1218" s="19"/>
      <c r="R1218" s="38">
        <f t="shared" si="281"/>
        <v>3.3047046104171397E-2</v>
      </c>
      <c r="S1218" s="16">
        <f t="shared" si="275"/>
        <v>1.0139708836443282</v>
      </c>
      <c r="T1218" s="16">
        <f t="shared" si="277"/>
        <v>11.990535322089366</v>
      </c>
      <c r="U1218" s="22">
        <f t="shared" ref="U1218:U1281" si="282">(($K1338/$K1218)^(1/10)-1)</f>
        <v>-1.8905454566532809E-2</v>
      </c>
      <c r="V1218" s="22">
        <f t="shared" ref="V1218:V1281" si="283">(($T1338/$T1218)^(1/10)-1)</f>
        <v>-5.4109870934527682E-2</v>
      </c>
      <c r="W1218" s="22">
        <f t="shared" ref="W1218:W1281" si="284">U1218-V1218</f>
        <v>3.5204416367994873E-2</v>
      </c>
      <c r="Z1218" s="37"/>
      <c r="AA1218" s="37"/>
    </row>
    <row r="1219" spans="1:27">
      <c r="A1219" s="61">
        <f t="shared" si="270"/>
        <v>26267</v>
      </c>
      <c r="B1219" s="13">
        <v>1971.11</v>
      </c>
      <c r="C1219" s="14">
        <v>92.78</v>
      </c>
      <c r="D1219" s="15">
        <v>3.07667</v>
      </c>
      <c r="E1219" s="14">
        <v>5.61</v>
      </c>
      <c r="F1219" s="14">
        <v>40.9</v>
      </c>
      <c r="G1219" s="15">
        <f t="shared" si="278"/>
        <v>1971.8749999999084</v>
      </c>
      <c r="H1219" s="16">
        <v>5.81</v>
      </c>
      <c r="I1219" s="15">
        <f t="shared" si="271"/>
        <v>712.87365550122286</v>
      </c>
      <c r="J1219" s="15">
        <f t="shared" si="272"/>
        <v>23.639545049266513</v>
      </c>
      <c r="K1219" s="17">
        <f t="shared" si="276"/>
        <v>111933.7312267146</v>
      </c>
      <c r="L1219" s="15">
        <f t="shared" si="273"/>
        <v>43.104345843520804</v>
      </c>
      <c r="M1219" s="17">
        <f t="shared" si="274"/>
        <v>6768.142187776125</v>
      </c>
      <c r="N1219" s="36">
        <f t="shared" si="279"/>
        <v>15.638712654326651</v>
      </c>
      <c r="O1219" s="18"/>
      <c r="P1219" s="19">
        <f t="shared" si="280"/>
        <v>18.271922182649192</v>
      </c>
      <c r="Q1219" s="19"/>
      <c r="R1219" s="38">
        <f t="shared" si="281"/>
        <v>3.7322442309907028E-2</v>
      </c>
      <c r="S1219" s="16">
        <f t="shared" si="275"/>
        <v>0.99586108486765323</v>
      </c>
      <c r="T1219" s="16">
        <f t="shared" si="277"/>
        <v>12.158053695907483</v>
      </c>
      <c r="U1219" s="22">
        <f t="shared" si="282"/>
        <v>-1.1864829171232438E-2</v>
      </c>
      <c r="V1219" s="22">
        <f t="shared" si="283"/>
        <v>-4.5906608894522138E-2</v>
      </c>
      <c r="W1219" s="22">
        <f t="shared" si="284"/>
        <v>3.40417797232897E-2</v>
      </c>
      <c r="Z1219" s="37"/>
      <c r="AA1219" s="37"/>
    </row>
    <row r="1220" spans="1:27">
      <c r="A1220" s="61">
        <f t="shared" si="270"/>
        <v>26298</v>
      </c>
      <c r="B1220" s="13">
        <v>1971.12</v>
      </c>
      <c r="C1220" s="14">
        <v>99.17</v>
      </c>
      <c r="D1220" s="15">
        <v>3.07</v>
      </c>
      <c r="E1220" s="14">
        <v>5.7</v>
      </c>
      <c r="F1220" s="14">
        <v>41.1</v>
      </c>
      <c r="G1220" s="15">
        <f t="shared" si="278"/>
        <v>1971.9583333332416</v>
      </c>
      <c r="H1220" s="16">
        <v>5.93</v>
      </c>
      <c r="I1220" s="15">
        <f t="shared" si="271"/>
        <v>758.26323029197113</v>
      </c>
      <c r="J1220" s="15">
        <f t="shared" si="272"/>
        <v>23.47351131386862</v>
      </c>
      <c r="K1220" s="17">
        <f t="shared" si="276"/>
        <v>119367.84090345082</v>
      </c>
      <c r="L1220" s="15">
        <f t="shared" si="273"/>
        <v>43.582740875912421</v>
      </c>
      <c r="M1220" s="17">
        <f t="shared" si="274"/>
        <v>6860.9125052906074</v>
      </c>
      <c r="N1220" s="36">
        <f t="shared" si="279"/>
        <v>16.603557212925335</v>
      </c>
      <c r="O1220" s="18"/>
      <c r="P1220" s="19">
        <f t="shared" si="280"/>
        <v>19.405829401067084</v>
      </c>
      <c r="Q1220" s="19"/>
      <c r="R1220" s="38">
        <f t="shared" si="281"/>
        <v>3.2909901694790147E-2</v>
      </c>
      <c r="S1220" s="16">
        <f t="shared" si="275"/>
        <v>1.003446248011016</v>
      </c>
      <c r="T1220" s="16">
        <f t="shared" si="277"/>
        <v>12.048814136947962</v>
      </c>
      <c r="U1220" s="22">
        <f t="shared" si="282"/>
        <v>-1.7358370037446225E-2</v>
      </c>
      <c r="V1220" s="22">
        <f t="shared" si="283"/>
        <v>-4.5989603996534179E-2</v>
      </c>
      <c r="W1220" s="22">
        <f t="shared" si="284"/>
        <v>2.8631233959087954E-2</v>
      </c>
      <c r="Z1220" s="37"/>
      <c r="AA1220" s="37"/>
    </row>
    <row r="1221" spans="1:27">
      <c r="A1221" s="61">
        <f t="shared" si="270"/>
        <v>26329</v>
      </c>
      <c r="B1221" s="13">
        <v>1972.01</v>
      </c>
      <c r="C1221" s="14">
        <v>103.3</v>
      </c>
      <c r="D1221" s="15">
        <v>3.07</v>
      </c>
      <c r="E1221" s="14">
        <v>5.7366700000000002</v>
      </c>
      <c r="F1221" s="14">
        <v>41.1</v>
      </c>
      <c r="G1221" s="15">
        <f t="shared" si="278"/>
        <v>1972.0416666665749</v>
      </c>
      <c r="H1221" s="16">
        <v>5.95</v>
      </c>
      <c r="I1221" s="15">
        <f t="shared" si="271"/>
        <v>789.84160218978127</v>
      </c>
      <c r="J1221" s="15">
        <f t="shared" si="272"/>
        <v>23.47351131386862</v>
      </c>
      <c r="K1221" s="17">
        <f t="shared" si="276"/>
        <v>124646.93191446607</v>
      </c>
      <c r="L1221" s="15">
        <f t="shared" si="273"/>
        <v>43.863123175547464</v>
      </c>
      <c r="M1221" s="17">
        <f t="shared" si="274"/>
        <v>6922.1521288069707</v>
      </c>
      <c r="N1221" s="36">
        <f t="shared" si="279"/>
        <v>17.262996797035175</v>
      </c>
      <c r="O1221" s="18"/>
      <c r="P1221" s="19">
        <f t="shared" si="280"/>
        <v>20.180821727051914</v>
      </c>
      <c r="Q1221" s="19"/>
      <c r="R1221" s="38">
        <f t="shared" si="281"/>
        <v>3.0409213945432362E-2</v>
      </c>
      <c r="S1221" s="16">
        <f t="shared" si="275"/>
        <v>0.99529466757156304</v>
      </c>
      <c r="T1221" s="16">
        <f t="shared" si="277"/>
        <v>12.09033733870252</v>
      </c>
      <c r="U1221" s="22">
        <f t="shared" si="282"/>
        <v>-2.6714873596010769E-2</v>
      </c>
      <c r="V1221" s="22">
        <f t="shared" si="283"/>
        <v>-4.9917893224626586E-2</v>
      </c>
      <c r="W1221" s="22">
        <f t="shared" si="284"/>
        <v>2.3203019628615817E-2</v>
      </c>
      <c r="Z1221" s="37"/>
      <c r="AA1221" s="37"/>
    </row>
    <row r="1222" spans="1:27">
      <c r="A1222" s="61">
        <f t="shared" si="270"/>
        <v>26358</v>
      </c>
      <c r="B1222" s="13">
        <v>1972.02</v>
      </c>
      <c r="C1222" s="14">
        <v>105.2</v>
      </c>
      <c r="D1222" s="15">
        <v>3.07</v>
      </c>
      <c r="E1222" s="14">
        <v>5.7733299999999996</v>
      </c>
      <c r="F1222" s="14">
        <v>41.3</v>
      </c>
      <c r="G1222" s="15">
        <f t="shared" si="278"/>
        <v>1972.1249999999081</v>
      </c>
      <c r="H1222" s="16">
        <v>6.08</v>
      </c>
      <c r="I1222" s="15">
        <f t="shared" si="271"/>
        <v>800.47393220339029</v>
      </c>
      <c r="J1222" s="15">
        <f t="shared" si="272"/>
        <v>23.359838135593229</v>
      </c>
      <c r="K1222" s="17">
        <f t="shared" si="276"/>
        <v>126632.05356048536</v>
      </c>
      <c r="L1222" s="15">
        <f t="shared" si="273"/>
        <v>43.929659382203404</v>
      </c>
      <c r="M1222" s="17">
        <f t="shared" si="274"/>
        <v>6949.5117279691713</v>
      </c>
      <c r="N1222" s="36">
        <f t="shared" si="279"/>
        <v>17.464147605486168</v>
      </c>
      <c r="O1222" s="18"/>
      <c r="P1222" s="19">
        <f t="shared" si="280"/>
        <v>20.418898605460939</v>
      </c>
      <c r="Q1222" s="19"/>
      <c r="R1222" s="38">
        <f t="shared" si="281"/>
        <v>2.8599563798766728E-2</v>
      </c>
      <c r="S1222" s="16">
        <f t="shared" si="275"/>
        <v>1.0058103589465617</v>
      </c>
      <c r="T1222" s="16">
        <f t="shared" si="277"/>
        <v>11.975174925052459</v>
      </c>
      <c r="U1222" s="22">
        <f t="shared" si="282"/>
        <v>-3.0433439385573302E-2</v>
      </c>
      <c r="V1222" s="22">
        <f t="shared" si="283"/>
        <v>-4.7372210081731425E-2</v>
      </c>
      <c r="W1222" s="22">
        <f t="shared" si="284"/>
        <v>1.6938770696158123E-2</v>
      </c>
      <c r="Z1222" s="37"/>
      <c r="AA1222" s="37"/>
    </row>
    <row r="1223" spans="1:27">
      <c r="A1223" s="61">
        <f t="shared" si="270"/>
        <v>26389</v>
      </c>
      <c r="B1223" s="13">
        <v>1972.03</v>
      </c>
      <c r="C1223" s="14">
        <v>107.7</v>
      </c>
      <c r="D1223" s="15">
        <v>3.07</v>
      </c>
      <c r="E1223" s="14">
        <v>5.81</v>
      </c>
      <c r="F1223" s="14">
        <v>41.4</v>
      </c>
      <c r="G1223" s="15">
        <f t="shared" si="278"/>
        <v>1972.2083333332414</v>
      </c>
      <c r="H1223" s="16">
        <v>6.07</v>
      </c>
      <c r="I1223" s="15">
        <f t="shared" si="271"/>
        <v>817.51714130434812</v>
      </c>
      <c r="J1223" s="15">
        <f t="shared" si="272"/>
        <v>23.303413405797109</v>
      </c>
      <c r="K1223" s="17">
        <f t="shared" si="276"/>
        <v>129635.4365925551</v>
      </c>
      <c r="L1223" s="15">
        <f t="shared" si="273"/>
        <v>44.101899637681171</v>
      </c>
      <c r="M1223" s="17">
        <f t="shared" si="274"/>
        <v>6993.3322804340305</v>
      </c>
      <c r="N1223" s="36">
        <f t="shared" si="279"/>
        <v>17.805643849614935</v>
      </c>
      <c r="O1223" s="18"/>
      <c r="P1223" s="19">
        <f t="shared" si="280"/>
        <v>20.819715240429748</v>
      </c>
      <c r="Q1223" s="19"/>
      <c r="R1223" s="38">
        <f t="shared" si="281"/>
        <v>2.785100607608848E-2</v>
      </c>
      <c r="S1223" s="16">
        <f t="shared" si="275"/>
        <v>0.99618186497252592</v>
      </c>
      <c r="T1223" s="16">
        <f t="shared" si="277"/>
        <v>12.015661378728367</v>
      </c>
      <c r="U1223" s="22">
        <f t="shared" si="282"/>
        <v>-3.5287453923462331E-2</v>
      </c>
      <c r="V1223" s="22">
        <f t="shared" si="283"/>
        <v>-4.3605540234173401E-2</v>
      </c>
      <c r="W1223" s="22">
        <f t="shared" si="284"/>
        <v>8.3180863107110703E-3</v>
      </c>
      <c r="Z1223" s="37"/>
      <c r="AA1223" s="37"/>
    </row>
    <row r="1224" spans="1:27">
      <c r="A1224" s="61">
        <f t="shared" si="270"/>
        <v>26419</v>
      </c>
      <c r="B1224" s="13">
        <v>1972.04</v>
      </c>
      <c r="C1224" s="14">
        <v>108.8</v>
      </c>
      <c r="D1224" s="15">
        <v>3.07</v>
      </c>
      <c r="E1224" s="14">
        <v>5.8633300000000004</v>
      </c>
      <c r="F1224" s="14">
        <v>41.5</v>
      </c>
      <c r="G1224" s="15">
        <f t="shared" si="278"/>
        <v>1972.2916666665747</v>
      </c>
      <c r="H1224" s="16">
        <v>6.19</v>
      </c>
      <c r="I1224" s="15">
        <f t="shared" si="271"/>
        <v>823.87685783132554</v>
      </c>
      <c r="J1224" s="15">
        <f t="shared" si="272"/>
        <v>23.247260602409646</v>
      </c>
      <c r="K1224" s="17">
        <f t="shared" si="276"/>
        <v>130951.10771313618</v>
      </c>
      <c r="L1224" s="15">
        <f t="shared" si="273"/>
        <v>44.399465963493995</v>
      </c>
      <c r="M1224" s="17">
        <f t="shared" si="274"/>
        <v>7057.0731469454313</v>
      </c>
      <c r="N1224" s="36">
        <f t="shared" si="279"/>
        <v>17.915161678498286</v>
      </c>
      <c r="O1224" s="18"/>
      <c r="P1224" s="19">
        <f t="shared" si="280"/>
        <v>20.948428276212141</v>
      </c>
      <c r="Q1224" s="19"/>
      <c r="R1224" s="38">
        <f t="shared" si="281"/>
        <v>2.6214335260434179E-2</v>
      </c>
      <c r="S1224" s="16">
        <f t="shared" si="275"/>
        <v>1.0096085045152758</v>
      </c>
      <c r="T1224" s="16">
        <f t="shared" si="277"/>
        <v>11.940941108221567</v>
      </c>
      <c r="U1224" s="22">
        <f t="shared" si="282"/>
        <v>-3.1522616565126449E-2</v>
      </c>
      <c r="V1224" s="22">
        <f t="shared" si="283"/>
        <v>-4.2364617970634733E-2</v>
      </c>
      <c r="W1224" s="22">
        <f t="shared" si="284"/>
        <v>1.0842001405508284E-2</v>
      </c>
      <c r="Z1224" s="37"/>
      <c r="AA1224" s="37"/>
    </row>
    <row r="1225" spans="1:27">
      <c r="A1225" s="61">
        <f t="shared" ref="A1225:A1288" si="285">EOMONTH(DATE(LEFT(B1225,4),RIGHT(B1225,2),1),0)</f>
        <v>26450</v>
      </c>
      <c r="B1225" s="13">
        <v>1972.05</v>
      </c>
      <c r="C1225" s="14">
        <v>107.7</v>
      </c>
      <c r="D1225" s="15">
        <v>3.07</v>
      </c>
      <c r="E1225" s="14">
        <v>5.9166699999999999</v>
      </c>
      <c r="F1225" s="14">
        <v>41.6</v>
      </c>
      <c r="G1225" s="15">
        <f t="shared" si="278"/>
        <v>1972.3749999999079</v>
      </c>
      <c r="H1225" s="16">
        <v>6.13</v>
      </c>
      <c r="I1225" s="15">
        <f t="shared" ref="I1225:I1288" si="286">C1225*$F$1852/F1225</f>
        <v>813.58677043269256</v>
      </c>
      <c r="J1225" s="15">
        <f t="shared" ref="J1225:J1288" si="287">D1225*$F$1852/F1225</f>
        <v>23.191377764423084</v>
      </c>
      <c r="K1225" s="17">
        <f t="shared" si="276"/>
        <v>129622.72922759441</v>
      </c>
      <c r="L1225" s="15">
        <f t="shared" ref="L1225:L1288" si="288">E1225*$F$1852/F1225</f>
        <v>44.695677223918281</v>
      </c>
      <c r="M1225" s="17">
        <f t="shared" ref="M1225:M1288" si="289">L1225*(K1225/I1225)</f>
        <v>7121.029836017</v>
      </c>
      <c r="N1225" s="36">
        <f t="shared" si="279"/>
        <v>17.662646200372553</v>
      </c>
      <c r="O1225" s="18"/>
      <c r="P1225" s="19">
        <f t="shared" si="280"/>
        <v>20.654075196229318</v>
      </c>
      <c r="Q1225" s="19"/>
      <c r="R1225" s="38">
        <f t="shared" si="281"/>
        <v>2.7860827719040644E-2</v>
      </c>
      <c r="S1225" s="16">
        <f t="shared" ref="S1225:S1288" si="290">((H1225/H1226+H1225/1200+((1+H1226/1200)^(-119))*(1-H1225/H1226)))</f>
        <v>1.0065930534275818</v>
      </c>
      <c r="T1225" s="16">
        <f t="shared" si="277"/>
        <v>12.02669570512565</v>
      </c>
      <c r="U1225" s="22">
        <f t="shared" si="282"/>
        <v>-3.0896914942138087E-2</v>
      </c>
      <c r="V1225" s="22">
        <f t="shared" si="283"/>
        <v>-4.15774270225443E-2</v>
      </c>
      <c r="W1225" s="22">
        <f t="shared" si="284"/>
        <v>1.0680512080406213E-2</v>
      </c>
      <c r="Z1225" s="37"/>
      <c r="AA1225" s="37"/>
    </row>
    <row r="1226" spans="1:27">
      <c r="A1226" s="61">
        <f t="shared" si="285"/>
        <v>26480</v>
      </c>
      <c r="B1226" s="13">
        <v>1972.06</v>
      </c>
      <c r="C1226" s="14">
        <v>108</v>
      </c>
      <c r="D1226" s="15">
        <v>3.07</v>
      </c>
      <c r="E1226" s="14">
        <v>5.97</v>
      </c>
      <c r="F1226" s="14">
        <v>41.7</v>
      </c>
      <c r="G1226" s="15">
        <f t="shared" si="278"/>
        <v>1972.4583333332412</v>
      </c>
      <c r="H1226" s="16">
        <v>6.11</v>
      </c>
      <c r="I1226" s="15">
        <f t="shared" si="286"/>
        <v>813.89654676259011</v>
      </c>
      <c r="J1226" s="15">
        <f t="shared" si="287"/>
        <v>23.135762949640295</v>
      </c>
      <c r="K1226" s="17">
        <f t="shared" ref="K1226:K1289" si="291">K1225*((I1226+(J1226/12))/I1225)</f>
        <v>129979.2543398883</v>
      </c>
      <c r="L1226" s="15">
        <f t="shared" si="288"/>
        <v>44.990392446043181</v>
      </c>
      <c r="M1226" s="17">
        <f t="shared" si="289"/>
        <v>7184.9643371216043</v>
      </c>
      <c r="N1226" s="36">
        <f t="shared" si="279"/>
        <v>17.640857315740249</v>
      </c>
      <c r="O1226" s="18"/>
      <c r="P1226" s="19">
        <f t="shared" si="280"/>
        <v>20.629105958815575</v>
      </c>
      <c r="Q1226" s="19"/>
      <c r="R1226" s="38">
        <f t="shared" si="281"/>
        <v>2.8378696724454179E-2</v>
      </c>
      <c r="S1226" s="16">
        <f t="shared" si="290"/>
        <v>1.0050916666666667</v>
      </c>
      <c r="T1226" s="16">
        <f t="shared" ref="T1226:T1289" si="292">T1225*S1225*F1225/F1226</f>
        <v>12.076957205338593</v>
      </c>
      <c r="U1226" s="22">
        <f t="shared" si="282"/>
        <v>-3.7591344064675569E-2</v>
      </c>
      <c r="V1226" s="22">
        <f t="shared" si="283"/>
        <v>-4.5548115657706001E-2</v>
      </c>
      <c r="W1226" s="22">
        <f t="shared" si="284"/>
        <v>7.9567715930304317E-3</v>
      </c>
      <c r="Z1226" s="37"/>
      <c r="AA1226" s="37"/>
    </row>
    <row r="1227" spans="1:27">
      <c r="A1227" s="61">
        <f t="shared" si="285"/>
        <v>26511</v>
      </c>
      <c r="B1227" s="13">
        <v>1972.07</v>
      </c>
      <c r="C1227" s="14">
        <v>107.2</v>
      </c>
      <c r="D1227" s="15">
        <v>3.0733299999999999</v>
      </c>
      <c r="E1227" s="14">
        <v>6.0266700000000002</v>
      </c>
      <c r="F1227" s="14">
        <v>41.9</v>
      </c>
      <c r="G1227" s="15">
        <f t="shared" ref="G1227:G1290" si="293">G1226+1/12</f>
        <v>1972.5416666665744</v>
      </c>
      <c r="H1227" s="16">
        <v>6.11</v>
      </c>
      <c r="I1227" s="15">
        <f t="shared" si="286"/>
        <v>804.01151312649199</v>
      </c>
      <c r="J1227" s="15">
        <f t="shared" si="287"/>
        <v>23.050305071241059</v>
      </c>
      <c r="K1227" s="17">
        <f t="shared" si="291"/>
        <v>128707.37584811506</v>
      </c>
      <c r="L1227" s="15">
        <f t="shared" si="288"/>
        <v>45.200672255727945</v>
      </c>
      <c r="M1227" s="17">
        <f t="shared" si="289"/>
        <v>7235.7917985313397</v>
      </c>
      <c r="N1227" s="36">
        <f t="shared" si="279"/>
        <v>17.398690031138166</v>
      </c>
      <c r="O1227" s="18"/>
      <c r="P1227" s="19">
        <f t="shared" si="280"/>
        <v>20.346611167293183</v>
      </c>
      <c r="Q1227" s="19"/>
      <c r="R1227" s="38">
        <f t="shared" si="281"/>
        <v>2.9320452728723537E-2</v>
      </c>
      <c r="S1227" s="16">
        <f t="shared" si="290"/>
        <v>0.99770122457419719</v>
      </c>
      <c r="T1227" s="16">
        <f t="shared" si="292"/>
        <v>12.080508954865152</v>
      </c>
      <c r="U1227" s="22">
        <f t="shared" si="282"/>
        <v>-3.6904166721433262E-2</v>
      </c>
      <c r="V1227" s="22">
        <f t="shared" si="283"/>
        <v>-4.3181112257929199E-2</v>
      </c>
      <c r="W1227" s="22">
        <f t="shared" si="284"/>
        <v>6.276945536495937E-3</v>
      </c>
      <c r="Z1227" s="37"/>
      <c r="AA1227" s="37"/>
    </row>
    <row r="1228" spans="1:27">
      <c r="A1228" s="61">
        <f t="shared" si="285"/>
        <v>26542</v>
      </c>
      <c r="B1228" s="13">
        <v>1972.08</v>
      </c>
      <c r="C1228" s="14">
        <v>111</v>
      </c>
      <c r="D1228" s="15">
        <v>3.07667</v>
      </c>
      <c r="E1228" s="14">
        <v>6.0833300000000001</v>
      </c>
      <c r="F1228" s="14">
        <v>42</v>
      </c>
      <c r="G1228" s="15">
        <f t="shared" si="293"/>
        <v>1972.6249999999077</v>
      </c>
      <c r="H1228" s="16">
        <v>6.21</v>
      </c>
      <c r="I1228" s="15">
        <f t="shared" si="286"/>
        <v>830.52975000000026</v>
      </c>
      <c r="J1228" s="15">
        <f t="shared" si="287"/>
        <v>23.020414107500009</v>
      </c>
      <c r="K1228" s="17">
        <f t="shared" si="291"/>
        <v>133259.55042677055</v>
      </c>
      <c r="L1228" s="15">
        <f t="shared" si="288"/>
        <v>45.51699589250002</v>
      </c>
      <c r="M1228" s="17">
        <f t="shared" si="289"/>
        <v>7303.2596477269035</v>
      </c>
      <c r="N1228" s="36">
        <f t="shared" si="279"/>
        <v>17.943404688029798</v>
      </c>
      <c r="O1228" s="18"/>
      <c r="P1228" s="19">
        <f t="shared" si="280"/>
        <v>20.982640900740659</v>
      </c>
      <c r="Q1228" s="19"/>
      <c r="R1228" s="38">
        <f t="shared" si="281"/>
        <v>2.6821906525101399E-2</v>
      </c>
      <c r="S1228" s="16">
        <f t="shared" si="290"/>
        <v>0.98042551346167606</v>
      </c>
      <c r="T1228" s="16">
        <f t="shared" si="292"/>
        <v>12.02404158113483</v>
      </c>
      <c r="U1228" s="22">
        <f t="shared" si="282"/>
        <v>-3.9682342651760072E-2</v>
      </c>
      <c r="V1228" s="22">
        <f t="shared" si="283"/>
        <v>-3.7247063348183396E-2</v>
      </c>
      <c r="W1228" s="22">
        <f t="shared" si="284"/>
        <v>-2.4352793035766762E-3</v>
      </c>
      <c r="Z1228" s="37"/>
      <c r="AA1228" s="37"/>
    </row>
    <row r="1229" spans="1:27">
      <c r="A1229" s="61">
        <f t="shared" si="285"/>
        <v>26572</v>
      </c>
      <c r="B1229" s="13">
        <v>1972.09</v>
      </c>
      <c r="C1229" s="14">
        <v>109.4</v>
      </c>
      <c r="D1229" s="15">
        <v>3.08</v>
      </c>
      <c r="E1229" s="14">
        <v>6.14</v>
      </c>
      <c r="F1229" s="14">
        <v>42.1</v>
      </c>
      <c r="G1229" s="15">
        <f t="shared" si="293"/>
        <v>1972.7083333332409</v>
      </c>
      <c r="H1229" s="16">
        <v>6.55</v>
      </c>
      <c r="I1229" s="15">
        <f t="shared" si="286"/>
        <v>816.61383135391964</v>
      </c>
      <c r="J1229" s="15">
        <f t="shared" si="287"/>
        <v>22.990590498812359</v>
      </c>
      <c r="K1229" s="17">
        <f t="shared" si="291"/>
        <v>131334.12943325116</v>
      </c>
      <c r="L1229" s="15">
        <f t="shared" si="288"/>
        <v>45.831891448931131</v>
      </c>
      <c r="M1229" s="17">
        <f t="shared" si="289"/>
        <v>7371.0379773323766</v>
      </c>
      <c r="N1229" s="36">
        <f t="shared" si="279"/>
        <v>17.613854552912112</v>
      </c>
      <c r="O1229" s="18"/>
      <c r="P1229" s="19">
        <f t="shared" si="280"/>
        <v>20.596901878448616</v>
      </c>
      <c r="Q1229" s="19"/>
      <c r="R1229" s="38">
        <f t="shared" si="281"/>
        <v>2.4369897516160755E-2</v>
      </c>
      <c r="S1229" s="16">
        <f t="shared" si="290"/>
        <v>1.010569702584494</v>
      </c>
      <c r="T1229" s="16">
        <f t="shared" si="292"/>
        <v>11.760675532657569</v>
      </c>
      <c r="U1229" s="22">
        <f t="shared" si="282"/>
        <v>-2.743704158225746E-2</v>
      </c>
      <c r="V1229" s="22">
        <f t="shared" si="283"/>
        <v>-3.0410703049408183E-2</v>
      </c>
      <c r="W1229" s="22">
        <f t="shared" si="284"/>
        <v>2.9736614671507233E-3</v>
      </c>
      <c r="Z1229" s="37"/>
      <c r="AA1229" s="37"/>
    </row>
    <row r="1230" spans="1:27">
      <c r="A1230" s="61">
        <f t="shared" si="285"/>
        <v>26298</v>
      </c>
      <c r="B1230" s="13">
        <v>1972.1</v>
      </c>
      <c r="C1230" s="14">
        <v>109.6</v>
      </c>
      <c r="D1230" s="15">
        <v>3.1033300000000001</v>
      </c>
      <c r="E1230" s="14">
        <v>6.2333299999999996</v>
      </c>
      <c r="F1230" s="14">
        <v>42.3</v>
      </c>
      <c r="G1230" s="15">
        <f t="shared" si="293"/>
        <v>1972.7916666665742</v>
      </c>
      <c r="H1230" s="16">
        <v>6.48</v>
      </c>
      <c r="I1230" s="15">
        <f t="shared" si="286"/>
        <v>814.23860992907839</v>
      </c>
      <c r="J1230" s="15">
        <f t="shared" si="287"/>
        <v>23.055210815248238</v>
      </c>
      <c r="K1230" s="17">
        <f t="shared" si="291"/>
        <v>131261.12107567716</v>
      </c>
      <c r="L1230" s="15">
        <f t="shared" si="288"/>
        <v>46.30855797836881</v>
      </c>
      <c r="M1230" s="17">
        <f t="shared" si="289"/>
        <v>7465.2726627249149</v>
      </c>
      <c r="N1230" s="36">
        <f t="shared" si="279"/>
        <v>17.533183854158555</v>
      </c>
      <c r="O1230" s="18"/>
      <c r="P1230" s="19">
        <f t="shared" si="280"/>
        <v>20.502387938457542</v>
      </c>
      <c r="Q1230" s="19"/>
      <c r="R1230" s="38">
        <f t="shared" si="281"/>
        <v>2.5820850137224773E-2</v>
      </c>
      <c r="S1230" s="16">
        <f t="shared" si="290"/>
        <v>1.0201347118183646</v>
      </c>
      <c r="T1230" s="16">
        <f t="shared" si="292"/>
        <v>11.828788605134843</v>
      </c>
      <c r="U1230" s="22">
        <f t="shared" si="282"/>
        <v>-1.9371423442052227E-2</v>
      </c>
      <c r="V1230" s="22">
        <f t="shared" si="283"/>
        <v>-2.2282554803891186E-2</v>
      </c>
      <c r="W1230" s="22">
        <f t="shared" si="284"/>
        <v>2.9111313618389589E-3</v>
      </c>
      <c r="Z1230" s="37"/>
      <c r="AA1230" s="37"/>
    </row>
    <row r="1231" spans="1:27">
      <c r="A1231" s="61">
        <f t="shared" si="285"/>
        <v>26633</v>
      </c>
      <c r="B1231" s="13">
        <v>1972.11</v>
      </c>
      <c r="C1231" s="14">
        <v>115.1</v>
      </c>
      <c r="D1231" s="15">
        <v>3.1266699999999998</v>
      </c>
      <c r="E1231" s="14">
        <v>6.32667</v>
      </c>
      <c r="F1231" s="14">
        <v>42.4</v>
      </c>
      <c r="G1231" s="15">
        <f t="shared" si="293"/>
        <v>1972.8749999999075</v>
      </c>
      <c r="H1231" s="16">
        <v>6.28</v>
      </c>
      <c r="I1231" s="15">
        <f t="shared" si="286"/>
        <v>853.08238089622671</v>
      </c>
      <c r="J1231" s="15">
        <f t="shared" si="287"/>
        <v>23.173823526297177</v>
      </c>
      <c r="K1231" s="17">
        <f t="shared" si="291"/>
        <v>137834.33196250416</v>
      </c>
      <c r="L1231" s="15">
        <f t="shared" si="288"/>
        <v>46.891144281014171</v>
      </c>
      <c r="M1231" s="17">
        <f t="shared" si="289"/>
        <v>7576.3017636595687</v>
      </c>
      <c r="N1231" s="36">
        <f t="shared" si="279"/>
        <v>18.338894714968056</v>
      </c>
      <c r="O1231" s="18"/>
      <c r="P1231" s="19">
        <f t="shared" si="280"/>
        <v>21.441895093127499</v>
      </c>
      <c r="Q1231" s="19"/>
      <c r="R1231" s="38">
        <f t="shared" si="281"/>
        <v>2.5559143714735631E-2</v>
      </c>
      <c r="S1231" s="16">
        <f t="shared" si="290"/>
        <v>0.99936045600343393</v>
      </c>
      <c r="T1231" s="16">
        <f t="shared" si="292"/>
        <v>12.038498048598125</v>
      </c>
      <c r="U1231" s="22">
        <f t="shared" si="282"/>
        <v>-1.9646452748045884E-2</v>
      </c>
      <c r="V1231" s="22">
        <f t="shared" si="283"/>
        <v>-2.0798928150206786E-2</v>
      </c>
      <c r="W1231" s="22">
        <f t="shared" si="284"/>
        <v>1.1524754021609018E-3</v>
      </c>
      <c r="Z1231" s="37"/>
      <c r="AA1231" s="37"/>
    </row>
    <row r="1232" spans="1:27">
      <c r="A1232" s="61">
        <f t="shared" si="285"/>
        <v>26664</v>
      </c>
      <c r="B1232" s="13">
        <v>1972.12</v>
      </c>
      <c r="C1232" s="14">
        <v>117.5</v>
      </c>
      <c r="D1232" s="15">
        <v>3.15</v>
      </c>
      <c r="E1232" s="14">
        <v>6.42</v>
      </c>
      <c r="F1232" s="14">
        <v>42.5</v>
      </c>
      <c r="G1232" s="15">
        <f t="shared" si="293"/>
        <v>1972.9583333332407</v>
      </c>
      <c r="H1232" s="16">
        <v>6.36</v>
      </c>
      <c r="I1232" s="15">
        <f t="shared" si="286"/>
        <v>868.82126470588264</v>
      </c>
      <c r="J1232" s="15">
        <f t="shared" si="287"/>
        <v>23.291804117647068</v>
      </c>
      <c r="K1232" s="17">
        <f t="shared" si="291"/>
        <v>140690.90569876597</v>
      </c>
      <c r="L1232" s="15">
        <f t="shared" si="288"/>
        <v>47.47091505882355</v>
      </c>
      <c r="M1232" s="17">
        <f t="shared" si="289"/>
        <v>7687.1116134985332</v>
      </c>
      <c r="N1232" s="36">
        <f t="shared" si="279"/>
        <v>18.645719442073677</v>
      </c>
      <c r="O1232" s="18"/>
      <c r="P1232" s="19">
        <f t="shared" si="280"/>
        <v>21.796816349100638</v>
      </c>
      <c r="Q1232" s="19"/>
      <c r="R1232" s="38">
        <f t="shared" si="281"/>
        <v>2.4105412407063535E-2</v>
      </c>
      <c r="S1232" s="16">
        <f t="shared" si="290"/>
        <v>0.99799154109454147</v>
      </c>
      <c r="T1232" s="16">
        <f t="shared" si="292"/>
        <v>12.002491137327134</v>
      </c>
      <c r="U1232" s="22">
        <f t="shared" si="282"/>
        <v>-1.9936100049576466E-2</v>
      </c>
      <c r="V1232" s="22">
        <f t="shared" si="283"/>
        <v>-1.9187130722097656E-2</v>
      </c>
      <c r="W1232" s="22">
        <f t="shared" si="284"/>
        <v>-7.4896932747881007E-4</v>
      </c>
      <c r="Z1232" s="37"/>
      <c r="AA1232" s="37"/>
    </row>
    <row r="1233" spans="1:27">
      <c r="A1233" s="61">
        <f t="shared" si="285"/>
        <v>26695</v>
      </c>
      <c r="B1233" s="13">
        <v>1973.01</v>
      </c>
      <c r="C1233" s="14">
        <v>118.4</v>
      </c>
      <c r="D1233" s="15">
        <v>3.1566700000000001</v>
      </c>
      <c r="E1233" s="14">
        <v>6.5466699999999998</v>
      </c>
      <c r="F1233" s="14">
        <v>42.6</v>
      </c>
      <c r="G1233" s="15">
        <f t="shared" si="293"/>
        <v>1973.041666666574</v>
      </c>
      <c r="H1233" s="16">
        <v>6.46</v>
      </c>
      <c r="I1233" s="15">
        <f t="shared" si="286"/>
        <v>873.42095774647919</v>
      </c>
      <c r="J1233" s="15">
        <f t="shared" si="287"/>
        <v>23.286332218661983</v>
      </c>
      <c r="K1233" s="17">
        <f t="shared" si="291"/>
        <v>141749.98380230411</v>
      </c>
      <c r="L1233" s="15">
        <f t="shared" si="288"/>
        <v>48.293908627112692</v>
      </c>
      <c r="M1233" s="17">
        <f t="shared" si="289"/>
        <v>7837.7564734715388</v>
      </c>
      <c r="N1233" s="36">
        <f t="shared" si="279"/>
        <v>18.712530467302436</v>
      </c>
      <c r="O1233" s="18"/>
      <c r="P1233" s="19">
        <f t="shared" si="280"/>
        <v>21.870338532710903</v>
      </c>
      <c r="Q1233" s="19"/>
      <c r="R1233" s="38">
        <f t="shared" si="281"/>
        <v>2.3156980894173076E-2</v>
      </c>
      <c r="S1233" s="16">
        <f t="shared" si="290"/>
        <v>0.99233292289622221</v>
      </c>
      <c r="T1233" s="16">
        <f t="shared" si="292"/>
        <v>11.950266353342112</v>
      </c>
      <c r="U1233" s="22">
        <f t="shared" si="282"/>
        <v>-1.7092971405117785E-2</v>
      </c>
      <c r="V1233" s="22">
        <f t="shared" si="283"/>
        <v>-1.7623536714926669E-2</v>
      </c>
      <c r="W1233" s="22">
        <f t="shared" si="284"/>
        <v>5.3056530980888361E-4</v>
      </c>
      <c r="Z1233" s="37"/>
      <c r="AA1233" s="37"/>
    </row>
    <row r="1234" spans="1:27">
      <c r="A1234" s="61">
        <f t="shared" si="285"/>
        <v>26723</v>
      </c>
      <c r="B1234" s="13">
        <v>1973.02</v>
      </c>
      <c r="C1234" s="14">
        <v>114.2</v>
      </c>
      <c r="D1234" s="15">
        <v>3.1633300000000002</v>
      </c>
      <c r="E1234" s="14">
        <v>6.67333</v>
      </c>
      <c r="F1234" s="14">
        <v>42.9</v>
      </c>
      <c r="G1234" s="15">
        <f t="shared" si="293"/>
        <v>1973.1249999999072</v>
      </c>
      <c r="H1234" s="16">
        <v>6.64</v>
      </c>
      <c r="I1234" s="15">
        <f t="shared" si="286"/>
        <v>836.54694405594432</v>
      </c>
      <c r="J1234" s="15">
        <f t="shared" si="287"/>
        <v>23.17227709755246</v>
      </c>
      <c r="K1234" s="17">
        <f t="shared" si="291"/>
        <v>136078.98597760999</v>
      </c>
      <c r="L1234" s="15">
        <f t="shared" si="288"/>
        <v>48.884008915734285</v>
      </c>
      <c r="M1234" s="17">
        <f t="shared" si="289"/>
        <v>7951.838699596884</v>
      </c>
      <c r="N1234" s="36">
        <f t="shared" si="279"/>
        <v>17.889889599193751</v>
      </c>
      <c r="O1234" s="18"/>
      <c r="P1234" s="19">
        <f t="shared" si="280"/>
        <v>20.905882678986938</v>
      </c>
      <c r="Q1234" s="19"/>
      <c r="R1234" s="38">
        <f t="shared" si="281"/>
        <v>2.4540442446005312E-2</v>
      </c>
      <c r="S1234" s="16">
        <f t="shared" si="290"/>
        <v>1.0004739008511474</v>
      </c>
      <c r="T1234" s="16">
        <f t="shared" si="292"/>
        <v>11.775715168193363</v>
      </c>
      <c r="U1234" s="22">
        <f t="shared" si="282"/>
        <v>-1.1089656938960912E-2</v>
      </c>
      <c r="V1234" s="22">
        <f t="shared" si="283"/>
        <v>-1.6980219507644834E-2</v>
      </c>
      <c r="W1234" s="22">
        <f t="shared" si="284"/>
        <v>5.8905625686839214E-3</v>
      </c>
      <c r="Z1234" s="37"/>
      <c r="AA1234" s="37"/>
    </row>
    <row r="1235" spans="1:27">
      <c r="A1235" s="61">
        <f t="shared" si="285"/>
        <v>26754</v>
      </c>
      <c r="B1235" s="13">
        <v>1973.03</v>
      </c>
      <c r="C1235" s="14">
        <v>112.4</v>
      </c>
      <c r="D1235" s="15">
        <v>3.17</v>
      </c>
      <c r="E1235" s="14">
        <v>6.8</v>
      </c>
      <c r="F1235" s="14">
        <v>43.3</v>
      </c>
      <c r="G1235" s="15">
        <f t="shared" si="293"/>
        <v>1973.2083333332405</v>
      </c>
      <c r="H1235" s="16">
        <v>6.71</v>
      </c>
      <c r="I1235" s="15">
        <f t="shared" si="286"/>
        <v>815.75533025404206</v>
      </c>
      <c r="J1235" s="15">
        <f t="shared" si="287"/>
        <v>23.006622748267908</v>
      </c>
      <c r="K1235" s="17">
        <f t="shared" si="291"/>
        <v>133008.73560685929</v>
      </c>
      <c r="L1235" s="15">
        <f t="shared" si="288"/>
        <v>49.351745958429575</v>
      </c>
      <c r="M1235" s="17">
        <f t="shared" si="289"/>
        <v>8046.7918338669297</v>
      </c>
      <c r="N1235" s="36">
        <f t="shared" si="279"/>
        <v>17.412142058290335</v>
      </c>
      <c r="O1235" s="18"/>
      <c r="P1235" s="19">
        <f t="shared" si="280"/>
        <v>20.345254441323721</v>
      </c>
      <c r="Q1235" s="19"/>
      <c r="R1235" s="38">
        <f t="shared" si="281"/>
        <v>2.5995009873511901E-2</v>
      </c>
      <c r="S1235" s="16">
        <f t="shared" si="290"/>
        <v>1.0084879014746988</v>
      </c>
      <c r="T1235" s="16">
        <f t="shared" si="292"/>
        <v>11.672461549314491</v>
      </c>
      <c r="U1235" s="22">
        <f t="shared" si="282"/>
        <v>-5.0631756542042217E-3</v>
      </c>
      <c r="V1235" s="22">
        <f t="shared" si="283"/>
        <v>-1.3986529408438031E-2</v>
      </c>
      <c r="W1235" s="22">
        <f t="shared" si="284"/>
        <v>8.9233537542338093E-3</v>
      </c>
      <c r="Z1235" s="37"/>
      <c r="AA1235" s="37"/>
    </row>
    <row r="1236" spans="1:27">
      <c r="A1236" s="61">
        <f t="shared" si="285"/>
        <v>26784</v>
      </c>
      <c r="B1236" s="13">
        <v>1973.04</v>
      </c>
      <c r="C1236" s="14">
        <v>110.3</v>
      </c>
      <c r="D1236" s="15">
        <v>3.1866699999999999</v>
      </c>
      <c r="E1236" s="14">
        <v>6.9433299999999996</v>
      </c>
      <c r="F1236" s="14">
        <v>43.6</v>
      </c>
      <c r="G1236" s="15">
        <f t="shared" si="293"/>
        <v>1973.2916666665737</v>
      </c>
      <c r="H1236" s="16">
        <v>6.67</v>
      </c>
      <c r="I1236" s="15">
        <f t="shared" si="286"/>
        <v>795.00622362385343</v>
      </c>
      <c r="J1236" s="15">
        <f t="shared" si="287"/>
        <v>22.968472190711015</v>
      </c>
      <c r="K1236" s="17">
        <f t="shared" si="291"/>
        <v>129937.68183473035</v>
      </c>
      <c r="L1236" s="15">
        <f t="shared" si="288"/>
        <v>50.04524535516056</v>
      </c>
      <c r="M1236" s="17">
        <f t="shared" si="289"/>
        <v>8179.5122793611808</v>
      </c>
      <c r="N1236" s="36">
        <f t="shared" si="279"/>
        <v>16.935740066050819</v>
      </c>
      <c r="O1236" s="18"/>
      <c r="P1236" s="19">
        <f t="shared" si="280"/>
        <v>19.787325522958451</v>
      </c>
      <c r="Q1236" s="19"/>
      <c r="R1236" s="38">
        <f t="shared" si="281"/>
        <v>2.8725870505722971E-2</v>
      </c>
      <c r="S1236" s="16">
        <f t="shared" si="290"/>
        <v>0.99262871327900482</v>
      </c>
      <c r="T1236" s="16">
        <f t="shared" si="292"/>
        <v>11.690539443832611</v>
      </c>
      <c r="U1236" s="22">
        <f t="shared" si="282"/>
        <v>6.5990840437635256E-4</v>
      </c>
      <c r="V1236" s="22">
        <f t="shared" si="283"/>
        <v>-1.3320197333000272E-2</v>
      </c>
      <c r="W1236" s="22">
        <f t="shared" si="284"/>
        <v>1.3980105737376625E-2</v>
      </c>
      <c r="Z1236" s="37"/>
      <c r="AA1236" s="37"/>
    </row>
    <row r="1237" spans="1:27">
      <c r="A1237" s="61">
        <f t="shared" si="285"/>
        <v>26815</v>
      </c>
      <c r="B1237" s="13">
        <v>1973.05</v>
      </c>
      <c r="C1237" s="14">
        <v>107.2</v>
      </c>
      <c r="D1237" s="15">
        <v>3.2033299999999998</v>
      </c>
      <c r="E1237" s="14">
        <v>7.0866699999999998</v>
      </c>
      <c r="F1237" s="14">
        <v>43.9</v>
      </c>
      <c r="G1237" s="15">
        <f t="shared" si="293"/>
        <v>1973.374999999907</v>
      </c>
      <c r="H1237" s="16">
        <v>6.85</v>
      </c>
      <c r="I1237" s="15">
        <f t="shared" si="286"/>
        <v>767.38228701594562</v>
      </c>
      <c r="J1237" s="15">
        <f t="shared" si="287"/>
        <v>22.930771468906613</v>
      </c>
      <c r="K1237" s="17">
        <f t="shared" si="291"/>
        <v>125735.08243434808</v>
      </c>
      <c r="L1237" s="15">
        <f t="shared" si="288"/>
        <v>50.729337984396381</v>
      </c>
      <c r="M1237" s="17">
        <f t="shared" si="289"/>
        <v>8311.9686253266937</v>
      </c>
      <c r="N1237" s="36">
        <f t="shared" si="279"/>
        <v>16.314338759668569</v>
      </c>
      <c r="O1237" s="18"/>
      <c r="P1237" s="19">
        <f t="shared" si="280"/>
        <v>19.06114572900686</v>
      </c>
      <c r="Q1237" s="19"/>
      <c r="R1237" s="38">
        <f t="shared" si="281"/>
        <v>2.9885823859598974E-2</v>
      </c>
      <c r="S1237" s="16">
        <f t="shared" si="290"/>
        <v>1.0021246957992085</v>
      </c>
      <c r="T1237" s="16">
        <f t="shared" si="292"/>
        <v>11.525064225038022</v>
      </c>
      <c r="U1237" s="22">
        <f t="shared" si="282"/>
        <v>7.6997385593502443E-3</v>
      </c>
      <c r="V1237" s="22">
        <f t="shared" si="283"/>
        <v>-1.1538385700090914E-2</v>
      </c>
      <c r="W1237" s="22">
        <f t="shared" si="284"/>
        <v>1.9238124259441158E-2</v>
      </c>
      <c r="Z1237" s="37"/>
      <c r="AA1237" s="37"/>
    </row>
    <row r="1238" spans="1:27">
      <c r="A1238" s="61">
        <f t="shared" si="285"/>
        <v>26845</v>
      </c>
      <c r="B1238" s="13">
        <v>1973.06</v>
      </c>
      <c r="C1238" s="14">
        <v>104.8</v>
      </c>
      <c r="D1238" s="15">
        <v>3.22</v>
      </c>
      <c r="E1238" s="14">
        <v>7.23</v>
      </c>
      <c r="F1238" s="14">
        <v>44.2</v>
      </c>
      <c r="G1238" s="15">
        <f t="shared" si="293"/>
        <v>1973.4583333332403</v>
      </c>
      <c r="H1238" s="16">
        <v>6.9</v>
      </c>
      <c r="I1238" s="15">
        <f t="shared" si="286"/>
        <v>745.1102171945704</v>
      </c>
      <c r="J1238" s="15">
        <f t="shared" si="287"/>
        <v>22.893653619909511</v>
      </c>
      <c r="K1238" s="17">
        <f t="shared" si="291"/>
        <v>122398.41096537605</v>
      </c>
      <c r="L1238" s="15">
        <f t="shared" si="288"/>
        <v>51.404073190045267</v>
      </c>
      <c r="M1238" s="17">
        <f t="shared" si="289"/>
        <v>8444.0888480884441</v>
      </c>
      <c r="N1238" s="36">
        <f t="shared" si="279"/>
        <v>15.808323047681979</v>
      </c>
      <c r="O1238" s="18"/>
      <c r="P1238" s="19">
        <f t="shared" si="280"/>
        <v>18.470601678103723</v>
      </c>
      <c r="Q1238" s="19"/>
      <c r="R1238" s="38">
        <f t="shared" si="281"/>
        <v>3.1714766309810502E-2</v>
      </c>
      <c r="S1238" s="16">
        <f t="shared" si="290"/>
        <v>0.98943146265705451</v>
      </c>
      <c r="T1238" s="16">
        <f t="shared" si="292"/>
        <v>11.471160859673637</v>
      </c>
      <c r="U1238" s="22">
        <f t="shared" si="282"/>
        <v>1.18665240778284E-2</v>
      </c>
      <c r="V1238" s="22">
        <f t="shared" si="283"/>
        <v>-1.3351240060321401E-2</v>
      </c>
      <c r="W1238" s="22">
        <f t="shared" si="284"/>
        <v>2.5217764138149801E-2</v>
      </c>
      <c r="Z1238" s="37"/>
      <c r="AA1238" s="37"/>
    </row>
    <row r="1239" spans="1:27">
      <c r="A1239" s="61">
        <f t="shared" si="285"/>
        <v>26876</v>
      </c>
      <c r="B1239" s="13">
        <v>1973.07</v>
      </c>
      <c r="C1239" s="14">
        <v>105.8</v>
      </c>
      <c r="D1239" s="15">
        <v>3.2366700000000002</v>
      </c>
      <c r="E1239" s="14">
        <v>7.3833299999999999</v>
      </c>
      <c r="F1239" s="14">
        <v>44.3</v>
      </c>
      <c r="G1239" s="15">
        <f t="shared" si="293"/>
        <v>1973.5416666665735</v>
      </c>
      <c r="H1239" s="16">
        <v>7.13</v>
      </c>
      <c r="I1239" s="15">
        <f t="shared" si="286"/>
        <v>750.52203386004544</v>
      </c>
      <c r="J1239" s="15">
        <f t="shared" si="287"/>
        <v>22.960228273476311</v>
      </c>
      <c r="K1239" s="17">
        <f t="shared" si="291"/>
        <v>123601.70817913883</v>
      </c>
      <c r="L1239" s="15">
        <f t="shared" si="288"/>
        <v>52.375726354063232</v>
      </c>
      <c r="M1239" s="17">
        <f t="shared" si="289"/>
        <v>8625.6351611557784</v>
      </c>
      <c r="N1239" s="36">
        <f t="shared" si="279"/>
        <v>15.889518573988783</v>
      </c>
      <c r="O1239" s="18"/>
      <c r="P1239" s="19">
        <f t="shared" si="280"/>
        <v>18.565516582822458</v>
      </c>
      <c r="Q1239" s="19"/>
      <c r="R1239" s="38">
        <f t="shared" si="281"/>
        <v>2.8987491947744803E-2</v>
      </c>
      <c r="S1239" s="16">
        <f t="shared" si="290"/>
        <v>0.98701058762603067</v>
      </c>
      <c r="T1239" s="16">
        <f t="shared" si="292"/>
        <v>11.324306863996544</v>
      </c>
      <c r="U1239" s="22">
        <f t="shared" si="282"/>
        <v>1.1185898648329529E-2</v>
      </c>
      <c r="V1239" s="22">
        <f t="shared" si="283"/>
        <v>-1.4708496170451557E-2</v>
      </c>
      <c r="W1239" s="22">
        <f t="shared" si="284"/>
        <v>2.5894394818781086E-2</v>
      </c>
      <c r="Z1239" s="37"/>
      <c r="AA1239" s="37"/>
    </row>
    <row r="1240" spans="1:27">
      <c r="A1240" s="61">
        <f t="shared" si="285"/>
        <v>26907</v>
      </c>
      <c r="B1240" s="13">
        <v>1973.08</v>
      </c>
      <c r="C1240" s="14">
        <v>103.8</v>
      </c>
      <c r="D1240" s="15">
        <v>3.2533300000000001</v>
      </c>
      <c r="E1240" s="14">
        <v>7.53667</v>
      </c>
      <c r="F1240" s="14">
        <v>45.1</v>
      </c>
      <c r="G1240" s="15">
        <f t="shared" si="293"/>
        <v>1973.6249999999068</v>
      </c>
      <c r="H1240" s="16">
        <v>7.4</v>
      </c>
      <c r="I1240" s="15">
        <f t="shared" si="286"/>
        <v>723.27310643015539</v>
      </c>
      <c r="J1240" s="15">
        <f t="shared" si="287"/>
        <v>22.669037527383598</v>
      </c>
      <c r="K1240" s="17">
        <f t="shared" si="291"/>
        <v>119425.25562806267</v>
      </c>
      <c r="L1240" s="15">
        <f t="shared" si="288"/>
        <v>52.515132206541033</v>
      </c>
      <c r="M1240" s="17">
        <f t="shared" si="289"/>
        <v>8671.1824791363306</v>
      </c>
      <c r="N1240" s="36">
        <f t="shared" si="279"/>
        <v>15.278501094706121</v>
      </c>
      <c r="O1240" s="18"/>
      <c r="P1240" s="19">
        <f t="shared" si="280"/>
        <v>17.852222658614036</v>
      </c>
      <c r="Q1240" s="19"/>
      <c r="R1240" s="38">
        <f t="shared" si="281"/>
        <v>3.0662641868366564E-2</v>
      </c>
      <c r="S1240" s="16">
        <f t="shared" si="290"/>
        <v>1.0281999418118777</v>
      </c>
      <c r="T1240" s="16">
        <f t="shared" si="292"/>
        <v>10.978945392737891</v>
      </c>
      <c r="U1240" s="22">
        <f t="shared" si="282"/>
        <v>1.1895906260810163E-2</v>
      </c>
      <c r="V1240" s="22">
        <f t="shared" si="283"/>
        <v>-1.3727563292538103E-2</v>
      </c>
      <c r="W1240" s="22">
        <f t="shared" si="284"/>
        <v>2.5623469553348266E-2</v>
      </c>
      <c r="Z1240" s="37"/>
      <c r="AA1240" s="37"/>
    </row>
    <row r="1241" spans="1:27">
      <c r="A1241" s="61">
        <f t="shared" si="285"/>
        <v>26937</v>
      </c>
      <c r="B1241" s="13">
        <v>1973.09</v>
      </c>
      <c r="C1241" s="14">
        <v>105.6</v>
      </c>
      <c r="D1241" s="15">
        <v>3.27</v>
      </c>
      <c r="E1241" s="14">
        <v>7.69</v>
      </c>
      <c r="F1241" s="14">
        <v>45.2</v>
      </c>
      <c r="G1241" s="15">
        <f t="shared" si="293"/>
        <v>1973.70833333324</v>
      </c>
      <c r="H1241" s="16">
        <v>7.09</v>
      </c>
      <c r="I1241" s="15">
        <f t="shared" si="286"/>
        <v>734.18750442477892</v>
      </c>
      <c r="J1241" s="15">
        <f t="shared" si="287"/>
        <v>22.734783517699121</v>
      </c>
      <c r="K1241" s="17">
        <f t="shared" si="291"/>
        <v>121540.24331580069</v>
      </c>
      <c r="L1241" s="15">
        <f t="shared" si="288"/>
        <v>53.464980199115068</v>
      </c>
      <c r="M1241" s="17">
        <f t="shared" si="289"/>
        <v>8850.7999157055638</v>
      </c>
      <c r="N1241" s="36">
        <f t="shared" si="279"/>
        <v>15.475308601805562</v>
      </c>
      <c r="O1241" s="18"/>
      <c r="P1241" s="19">
        <f t="shared" si="280"/>
        <v>18.082083727935434</v>
      </c>
      <c r="Q1241" s="19"/>
      <c r="R1241" s="38">
        <f t="shared" si="281"/>
        <v>3.3160456131076405E-2</v>
      </c>
      <c r="S1241" s="16">
        <f t="shared" si="290"/>
        <v>1.0275149478054186</v>
      </c>
      <c r="T1241" s="16">
        <f t="shared" si="292"/>
        <v>11.263576343583996</v>
      </c>
      <c r="U1241" s="22">
        <f t="shared" si="282"/>
        <v>1.2916279581847601E-2</v>
      </c>
      <c r="V1241" s="22">
        <f t="shared" si="283"/>
        <v>-1.4634266551174058E-2</v>
      </c>
      <c r="W1241" s="22">
        <f t="shared" si="284"/>
        <v>2.7550546133021658E-2</v>
      </c>
      <c r="Z1241" s="37"/>
      <c r="AA1241" s="37"/>
    </row>
    <row r="1242" spans="1:27">
      <c r="A1242" s="61">
        <f t="shared" si="285"/>
        <v>26664</v>
      </c>
      <c r="B1242" s="13">
        <v>1973.1</v>
      </c>
      <c r="C1242" s="14">
        <v>109.8</v>
      </c>
      <c r="D1242" s="15">
        <v>3.30667</v>
      </c>
      <c r="E1242" s="14">
        <v>7.8466699999999996</v>
      </c>
      <c r="F1242" s="14">
        <v>45.6</v>
      </c>
      <c r="G1242" s="15">
        <f t="shared" si="293"/>
        <v>1973.7916666665733</v>
      </c>
      <c r="H1242" s="16">
        <v>6.79</v>
      </c>
      <c r="I1242" s="15">
        <f t="shared" si="286"/>
        <v>756.69175657894766</v>
      </c>
      <c r="J1242" s="15">
        <f t="shared" si="287"/>
        <v>22.788068585855275</v>
      </c>
      <c r="K1242" s="17">
        <f t="shared" si="291"/>
        <v>125580.05314816783</v>
      </c>
      <c r="L1242" s="15">
        <f t="shared" si="288"/>
        <v>54.075687664802651</v>
      </c>
      <c r="M1242" s="17">
        <f t="shared" si="289"/>
        <v>8974.3646232799092</v>
      </c>
      <c r="N1242" s="36">
        <f t="shared" si="279"/>
        <v>15.913516308933382</v>
      </c>
      <c r="O1242" s="18"/>
      <c r="P1242" s="19">
        <f t="shared" si="280"/>
        <v>18.592078071081108</v>
      </c>
      <c r="Q1242" s="19"/>
      <c r="R1242" s="38">
        <f t="shared" si="281"/>
        <v>3.495899613495182E-2</v>
      </c>
      <c r="S1242" s="16">
        <f t="shared" si="290"/>
        <v>1.0099911491177134</v>
      </c>
      <c r="T1242" s="16">
        <f t="shared" si="292"/>
        <v>11.471971189843391</v>
      </c>
      <c r="U1242" s="22">
        <f t="shared" si="282"/>
        <v>9.9629290667921921E-3</v>
      </c>
      <c r="V1242" s="22">
        <f t="shared" si="283"/>
        <v>-1.5151288843267774E-2</v>
      </c>
      <c r="W1242" s="22">
        <f t="shared" si="284"/>
        <v>2.5114217910059966E-2</v>
      </c>
      <c r="Z1242" s="37"/>
      <c r="AA1242" s="37"/>
    </row>
    <row r="1243" spans="1:27">
      <c r="A1243" s="61">
        <f t="shared" si="285"/>
        <v>26998</v>
      </c>
      <c r="B1243" s="13">
        <v>1973.11</v>
      </c>
      <c r="C1243" s="14">
        <v>102</v>
      </c>
      <c r="D1243" s="15">
        <v>3.3433299999999999</v>
      </c>
      <c r="E1243" s="14">
        <v>8.0033300000000001</v>
      </c>
      <c r="F1243" s="14">
        <v>45.9</v>
      </c>
      <c r="G1243" s="15">
        <f t="shared" si="293"/>
        <v>1973.8749999999065</v>
      </c>
      <c r="H1243" s="16">
        <v>6.73</v>
      </c>
      <c r="I1243" s="15">
        <f t="shared" si="286"/>
        <v>698.3433333333337</v>
      </c>
      <c r="J1243" s="15">
        <f t="shared" si="287"/>
        <v>22.890119770915039</v>
      </c>
      <c r="K1243" s="17">
        <f t="shared" si="291"/>
        <v>116213.15728087658</v>
      </c>
      <c r="L1243" s="15">
        <f t="shared" si="288"/>
        <v>54.794824999673224</v>
      </c>
      <c r="M1243" s="17">
        <f t="shared" si="289"/>
        <v>9118.5514515760569</v>
      </c>
      <c r="N1243" s="36">
        <f t="shared" si="279"/>
        <v>14.651845159710566</v>
      </c>
      <c r="O1243" s="18"/>
      <c r="P1243" s="19">
        <f t="shared" si="280"/>
        <v>17.119742977139481</v>
      </c>
      <c r="Q1243" s="19"/>
      <c r="R1243" s="38">
        <f t="shared" si="281"/>
        <v>4.1652328760251142E-2</v>
      </c>
      <c r="S1243" s="16">
        <f t="shared" si="290"/>
        <v>1.0048865171192618</v>
      </c>
      <c r="T1243" s="16">
        <f t="shared" si="292"/>
        <v>11.510860022422449</v>
      </c>
      <c r="U1243" s="22">
        <f t="shared" si="282"/>
        <v>1.6454975003629801E-2</v>
      </c>
      <c r="V1243" s="22">
        <f t="shared" si="283"/>
        <v>-1.5597269561874794E-2</v>
      </c>
      <c r="W1243" s="22">
        <f t="shared" si="284"/>
        <v>3.2052244565504595E-2</v>
      </c>
      <c r="Z1243" s="37"/>
      <c r="AA1243" s="37"/>
    </row>
    <row r="1244" spans="1:27">
      <c r="A1244" s="61">
        <f t="shared" si="285"/>
        <v>27029</v>
      </c>
      <c r="B1244" s="13">
        <v>1973.12</v>
      </c>
      <c r="C1244" s="14">
        <v>94.78</v>
      </c>
      <c r="D1244" s="15">
        <v>3.38</v>
      </c>
      <c r="E1244" s="14">
        <v>8.16</v>
      </c>
      <c r="F1244" s="14">
        <v>46.2</v>
      </c>
      <c r="G1244" s="15">
        <f t="shared" si="293"/>
        <v>1973.9583333332398</v>
      </c>
      <c r="H1244" s="16">
        <v>6.74</v>
      </c>
      <c r="I1244" s="15">
        <f t="shared" si="286"/>
        <v>644.69786818181831</v>
      </c>
      <c r="J1244" s="15">
        <f t="shared" si="287"/>
        <v>22.990913636363643</v>
      </c>
      <c r="K1244" s="17">
        <f t="shared" si="291"/>
        <v>107604.70538684019</v>
      </c>
      <c r="L1244" s="15">
        <f t="shared" si="288"/>
        <v>55.504690909090932</v>
      </c>
      <c r="M1244" s="17">
        <f t="shared" si="289"/>
        <v>9264.1316306880781</v>
      </c>
      <c r="N1244" s="36">
        <f t="shared" si="279"/>
        <v>13.493329686205882</v>
      </c>
      <c r="O1244" s="18"/>
      <c r="P1244" s="19">
        <f t="shared" si="280"/>
        <v>15.771102210645216</v>
      </c>
      <c r="Q1244" s="19"/>
      <c r="R1244" s="38">
        <f t="shared" si="281"/>
        <v>4.7752928053783505E-2</v>
      </c>
      <c r="S1244" s="16">
        <f t="shared" si="290"/>
        <v>0.98776947809049742</v>
      </c>
      <c r="T1244" s="16">
        <f t="shared" si="292"/>
        <v>11.491996945830225</v>
      </c>
      <c r="U1244" s="22">
        <f t="shared" si="282"/>
        <v>2.4077050220234097E-2</v>
      </c>
      <c r="V1244" s="22">
        <f t="shared" si="283"/>
        <v>-1.5376635272250416E-2</v>
      </c>
      <c r="W1244" s="22">
        <f t="shared" si="284"/>
        <v>3.9453685492484514E-2</v>
      </c>
      <c r="Z1244" s="37"/>
      <c r="AA1244" s="37"/>
    </row>
    <row r="1245" spans="1:27">
      <c r="A1245" s="61">
        <f t="shared" si="285"/>
        <v>27060</v>
      </c>
      <c r="B1245" s="13">
        <v>1974.01</v>
      </c>
      <c r="C1245" s="14">
        <v>96.11</v>
      </c>
      <c r="D1245" s="15">
        <v>3.4</v>
      </c>
      <c r="E1245" s="14">
        <v>8.2266700000000004</v>
      </c>
      <c r="F1245" s="14">
        <v>46.6</v>
      </c>
      <c r="G1245" s="15">
        <f t="shared" si="293"/>
        <v>1974.0416666665731</v>
      </c>
      <c r="H1245" s="16">
        <v>6.99</v>
      </c>
      <c r="I1245" s="15">
        <f t="shared" si="286"/>
        <v>648.13304710300451</v>
      </c>
      <c r="J1245" s="15">
        <f t="shared" si="287"/>
        <v>22.928439914163096</v>
      </c>
      <c r="K1245" s="17">
        <f t="shared" si="291"/>
        <v>108496.97153607209</v>
      </c>
      <c r="L1245" s="15">
        <f t="shared" si="288"/>
        <v>55.477855526072979</v>
      </c>
      <c r="M1245" s="17">
        <f t="shared" si="289"/>
        <v>9286.9501698747063</v>
      </c>
      <c r="N1245" s="36">
        <f t="shared" si="279"/>
        <v>13.530721892513942</v>
      </c>
      <c r="O1245" s="18"/>
      <c r="P1245" s="19">
        <f t="shared" si="280"/>
        <v>15.819141518464644</v>
      </c>
      <c r="Q1245" s="19"/>
      <c r="R1245" s="38">
        <f t="shared" si="281"/>
        <v>4.5945965557319071E-2</v>
      </c>
      <c r="S1245" s="16">
        <f t="shared" si="290"/>
        <v>1.0079694972375672</v>
      </c>
      <c r="T1245" s="16">
        <f t="shared" si="292"/>
        <v>11.254006539345372</v>
      </c>
      <c r="U1245" s="22">
        <f t="shared" si="282"/>
        <v>2.4229443866256917E-2</v>
      </c>
      <c r="V1245" s="22">
        <f t="shared" si="283"/>
        <v>-1.2015977017232893E-2</v>
      </c>
      <c r="W1245" s="22">
        <f t="shared" si="284"/>
        <v>3.624542088348981E-2</v>
      </c>
      <c r="Z1245" s="37"/>
      <c r="AA1245" s="37"/>
    </row>
    <row r="1246" spans="1:27">
      <c r="A1246" s="61">
        <f t="shared" si="285"/>
        <v>27088</v>
      </c>
      <c r="B1246" s="13">
        <v>1974.02</v>
      </c>
      <c r="C1246" s="14">
        <v>93.45</v>
      </c>
      <c r="D1246" s="15">
        <v>3.42</v>
      </c>
      <c r="E1246" s="14">
        <v>8.2933299999999992</v>
      </c>
      <c r="F1246" s="14">
        <v>47.2</v>
      </c>
      <c r="G1246" s="15">
        <f t="shared" si="293"/>
        <v>1974.1249999999063</v>
      </c>
      <c r="H1246" s="16">
        <v>6.96</v>
      </c>
      <c r="I1246" s="15">
        <f t="shared" si="286"/>
        <v>622.18396239406798</v>
      </c>
      <c r="J1246" s="15">
        <f t="shared" si="287"/>
        <v>22.770135381355939</v>
      </c>
      <c r="K1246" s="17">
        <f t="shared" si="291"/>
        <v>104470.75671924102</v>
      </c>
      <c r="L1246" s="15">
        <f t="shared" si="288"/>
        <v>55.216446450953406</v>
      </c>
      <c r="M1246" s="17">
        <f t="shared" si="289"/>
        <v>9271.3799980993372</v>
      </c>
      <c r="N1246" s="36">
        <f t="shared" si="279"/>
        <v>12.957321280205386</v>
      </c>
      <c r="O1246" s="18"/>
      <c r="P1246" s="19">
        <f t="shared" si="280"/>
        <v>15.154292146338724</v>
      </c>
      <c r="Q1246" s="19"/>
      <c r="R1246" s="38">
        <f t="shared" si="281"/>
        <v>5.0850367922704157E-2</v>
      </c>
      <c r="S1246" s="16">
        <f t="shared" si="290"/>
        <v>0.98812468410760568</v>
      </c>
      <c r="T1246" s="16">
        <f t="shared" si="292"/>
        <v>11.199495796676839</v>
      </c>
      <c r="U1246" s="22">
        <f t="shared" si="282"/>
        <v>2.2230186502816274E-2</v>
      </c>
      <c r="V1246" s="22">
        <f t="shared" si="283"/>
        <v>-1.2036619668587267E-2</v>
      </c>
      <c r="W1246" s="22">
        <f t="shared" si="284"/>
        <v>3.4266806171403541E-2</v>
      </c>
      <c r="Z1246" s="37"/>
      <c r="AA1246" s="37"/>
    </row>
    <row r="1247" spans="1:27">
      <c r="A1247" s="61">
        <f t="shared" si="285"/>
        <v>27119</v>
      </c>
      <c r="B1247" s="13">
        <v>1974.03</v>
      </c>
      <c r="C1247" s="14">
        <v>97.44</v>
      </c>
      <c r="D1247" s="15">
        <v>3.44</v>
      </c>
      <c r="E1247" s="14">
        <v>8.36</v>
      </c>
      <c r="F1247" s="14">
        <v>47.8</v>
      </c>
      <c r="G1247" s="15">
        <f t="shared" si="293"/>
        <v>1974.2083333332396</v>
      </c>
      <c r="H1247" s="16">
        <v>7.21</v>
      </c>
      <c r="I1247" s="15">
        <f t="shared" si="286"/>
        <v>640.60582594142284</v>
      </c>
      <c r="J1247" s="15">
        <f t="shared" si="287"/>
        <v>22.615805020920511</v>
      </c>
      <c r="K1247" s="17">
        <f t="shared" si="291"/>
        <v>107880.41850507415</v>
      </c>
      <c r="L1247" s="15">
        <f t="shared" si="288"/>
        <v>54.961665690376584</v>
      </c>
      <c r="M1247" s="17">
        <f t="shared" si="289"/>
        <v>9255.7501919378064</v>
      </c>
      <c r="N1247" s="36">
        <f t="shared" si="279"/>
        <v>13.310364239140155</v>
      </c>
      <c r="O1247" s="18"/>
      <c r="P1247" s="19">
        <f t="shared" si="280"/>
        <v>15.571122142264315</v>
      </c>
      <c r="Q1247" s="19"/>
      <c r="R1247" s="38">
        <f t="shared" si="281"/>
        <v>4.7622016397860858E-2</v>
      </c>
      <c r="S1247" s="16">
        <f t="shared" si="290"/>
        <v>0.98507465515458947</v>
      </c>
      <c r="T1247" s="16">
        <f t="shared" si="292"/>
        <v>10.927588226428282</v>
      </c>
      <c r="U1247" s="22">
        <f t="shared" si="282"/>
        <v>1.9205013338245092E-2</v>
      </c>
      <c r="V1247" s="22">
        <f t="shared" si="283"/>
        <v>-1.1549315348687084E-2</v>
      </c>
      <c r="W1247" s="22">
        <f t="shared" si="284"/>
        <v>3.0754328686932175E-2</v>
      </c>
      <c r="Z1247" s="37"/>
      <c r="AA1247" s="37"/>
    </row>
    <row r="1248" spans="1:27">
      <c r="A1248" s="61">
        <f t="shared" si="285"/>
        <v>27149</v>
      </c>
      <c r="B1248" s="13">
        <v>1974.04</v>
      </c>
      <c r="C1248" s="14">
        <v>92.46</v>
      </c>
      <c r="D1248" s="15">
        <v>3.46</v>
      </c>
      <c r="E1248" s="14">
        <v>8.4866700000000002</v>
      </c>
      <c r="F1248" s="14">
        <v>48</v>
      </c>
      <c r="G1248" s="15">
        <f t="shared" si="293"/>
        <v>1974.2916666665728</v>
      </c>
      <c r="H1248" s="16">
        <v>7.51</v>
      </c>
      <c r="I1248" s="15">
        <f t="shared" si="286"/>
        <v>605.33273062500018</v>
      </c>
      <c r="J1248" s="15">
        <f t="shared" si="287"/>
        <v>22.652511875000005</v>
      </c>
      <c r="K1248" s="17">
        <f t="shared" si="291"/>
        <v>102258.19456160629</v>
      </c>
      <c r="L1248" s="15">
        <f t="shared" si="288"/>
        <v>55.561963281562527</v>
      </c>
      <c r="M1248" s="17">
        <f t="shared" si="289"/>
        <v>9386.0215448858671</v>
      </c>
      <c r="N1248" s="36">
        <f t="shared" si="279"/>
        <v>12.550411048540902</v>
      </c>
      <c r="O1248" s="18"/>
      <c r="P1248" s="19">
        <f t="shared" si="280"/>
        <v>14.688309996556294</v>
      </c>
      <c r="Q1248" s="19"/>
      <c r="R1248" s="38">
        <f t="shared" si="281"/>
        <v>4.9607504754646925E-2</v>
      </c>
      <c r="S1248" s="16">
        <f t="shared" si="290"/>
        <v>1.0013886996776262</v>
      </c>
      <c r="T1248" s="16">
        <f t="shared" si="292"/>
        <v>10.719638161304275</v>
      </c>
      <c r="U1248" s="22">
        <f t="shared" si="282"/>
        <v>2.4697271508143048E-2</v>
      </c>
      <c r="V1248" s="22">
        <f t="shared" si="283"/>
        <v>-1.0846436354005617E-2</v>
      </c>
      <c r="W1248" s="22">
        <f t="shared" si="284"/>
        <v>3.5543707862148666E-2</v>
      </c>
      <c r="Z1248" s="37"/>
      <c r="AA1248" s="37"/>
    </row>
    <row r="1249" spans="1:27">
      <c r="A1249" s="61">
        <f t="shared" si="285"/>
        <v>27180</v>
      </c>
      <c r="B1249" s="13">
        <v>1974.05</v>
      </c>
      <c r="C1249" s="14">
        <v>89.67</v>
      </c>
      <c r="D1249" s="15">
        <v>3.48</v>
      </c>
      <c r="E1249" s="14">
        <v>8.6133299999999995</v>
      </c>
      <c r="F1249" s="14">
        <v>48.6</v>
      </c>
      <c r="G1249" s="15">
        <f t="shared" si="293"/>
        <v>1974.3749999999061</v>
      </c>
      <c r="H1249" s="16">
        <v>7.58</v>
      </c>
      <c r="I1249" s="15">
        <f t="shared" si="286"/>
        <v>579.81895092592606</v>
      </c>
      <c r="J1249" s="15">
        <f t="shared" si="287"/>
        <v>22.50217407407408</v>
      </c>
      <c r="K1249" s="17">
        <f t="shared" si="291"/>
        <v>98264.952027432359</v>
      </c>
      <c r="L1249" s="15">
        <f t="shared" si="288"/>
        <v>55.695014660185201</v>
      </c>
      <c r="M1249" s="17">
        <f t="shared" si="289"/>
        <v>9438.9256077444406</v>
      </c>
      <c r="N1249" s="36">
        <f t="shared" si="279"/>
        <v>11.995436947329654</v>
      </c>
      <c r="O1249" s="18"/>
      <c r="P1249" s="19">
        <f t="shared" si="280"/>
        <v>14.0459300804447</v>
      </c>
      <c r="Q1249" s="19"/>
      <c r="R1249" s="38">
        <f t="shared" si="281"/>
        <v>5.3892868651376075E-2</v>
      </c>
      <c r="S1249" s="16">
        <f t="shared" si="290"/>
        <v>1.0091041723610832</v>
      </c>
      <c r="T1249" s="16">
        <f t="shared" si="292"/>
        <v>10.601999525296936</v>
      </c>
      <c r="U1249" s="22">
        <f t="shared" si="282"/>
        <v>2.8230560552379602E-2</v>
      </c>
      <c r="V1249" s="22">
        <f t="shared" si="283"/>
        <v>-1.3270756867215239E-2</v>
      </c>
      <c r="W1249" s="22">
        <f t="shared" si="284"/>
        <v>4.1501317419594841E-2</v>
      </c>
      <c r="Z1249" s="37"/>
      <c r="AA1249" s="37"/>
    </row>
    <row r="1250" spans="1:27">
      <c r="A1250" s="61">
        <f t="shared" si="285"/>
        <v>27210</v>
      </c>
      <c r="B1250" s="13">
        <v>1974.06</v>
      </c>
      <c r="C1250" s="14">
        <v>89.79</v>
      </c>
      <c r="D1250" s="15">
        <v>3.5</v>
      </c>
      <c r="E1250" s="14">
        <v>8.74</v>
      </c>
      <c r="F1250" s="14">
        <v>49</v>
      </c>
      <c r="G1250" s="15">
        <f t="shared" si="293"/>
        <v>1974.4583333332394</v>
      </c>
      <c r="H1250" s="16">
        <v>7.54</v>
      </c>
      <c r="I1250" s="15">
        <f t="shared" si="286"/>
        <v>575.85533785714313</v>
      </c>
      <c r="J1250" s="15">
        <f t="shared" si="287"/>
        <v>22.446750000000009</v>
      </c>
      <c r="K1250" s="17">
        <f t="shared" si="291"/>
        <v>97910.231793807703</v>
      </c>
      <c r="L1250" s="15">
        <f t="shared" si="288"/>
        <v>56.052741428571451</v>
      </c>
      <c r="M1250" s="17">
        <f t="shared" si="289"/>
        <v>9530.4090196890447</v>
      </c>
      <c r="N1250" s="36">
        <f t="shared" si="279"/>
        <v>11.888498820078995</v>
      </c>
      <c r="O1250" s="18"/>
      <c r="P1250" s="19">
        <f t="shared" si="280"/>
        <v>13.927722593419723</v>
      </c>
      <c r="Q1250" s="19"/>
      <c r="R1250" s="38">
        <f t="shared" si="281"/>
        <v>5.5562453619213123E-2</v>
      </c>
      <c r="S1250" s="16">
        <f t="shared" si="290"/>
        <v>0.98768742668372878</v>
      </c>
      <c r="T1250" s="16">
        <f t="shared" si="292"/>
        <v>10.611187083234322</v>
      </c>
      <c r="U1250" s="22">
        <f t="shared" si="282"/>
        <v>2.6390310882116186E-2</v>
      </c>
      <c r="V1250" s="22">
        <f t="shared" si="283"/>
        <v>-1.3344768012055308E-2</v>
      </c>
      <c r="W1250" s="22">
        <f t="shared" si="284"/>
        <v>3.9735078894171494E-2</v>
      </c>
      <c r="Z1250" s="37"/>
      <c r="AA1250" s="37"/>
    </row>
    <row r="1251" spans="1:27">
      <c r="A1251" s="61">
        <f t="shared" si="285"/>
        <v>27241</v>
      </c>
      <c r="B1251" s="13">
        <v>1974.07</v>
      </c>
      <c r="C1251" s="14">
        <v>79.31</v>
      </c>
      <c r="D1251" s="15">
        <v>3.53</v>
      </c>
      <c r="E1251" s="14">
        <v>8.8633299999999995</v>
      </c>
      <c r="F1251" s="14">
        <v>49.4</v>
      </c>
      <c r="G1251" s="15">
        <f t="shared" si="293"/>
        <v>1974.5416666665726</v>
      </c>
      <c r="H1251" s="16">
        <v>7.81</v>
      </c>
      <c r="I1251" s="15">
        <f t="shared" si="286"/>
        <v>504.52478532388687</v>
      </c>
      <c r="J1251" s="15">
        <f t="shared" si="287"/>
        <v>22.455837753036445</v>
      </c>
      <c r="K1251" s="17">
        <f t="shared" si="291"/>
        <v>86100.374128527852</v>
      </c>
      <c r="L1251" s="15">
        <f t="shared" si="288"/>
        <v>56.383427884311764</v>
      </c>
      <c r="M1251" s="17">
        <f t="shared" si="289"/>
        <v>9622.191766796177</v>
      </c>
      <c r="N1251" s="36">
        <f t="shared" si="279"/>
        <v>10.394141805327047</v>
      </c>
      <c r="O1251" s="18"/>
      <c r="P1251" s="19">
        <f t="shared" si="280"/>
        <v>12.188506545695988</v>
      </c>
      <c r="Q1251" s="19"/>
      <c r="R1251" s="38">
        <f t="shared" si="281"/>
        <v>6.5469660475618779E-2</v>
      </c>
      <c r="S1251" s="16">
        <f t="shared" si="290"/>
        <v>0.99082437643708132</v>
      </c>
      <c r="T1251" s="16">
        <f t="shared" si="292"/>
        <v>10.395673424102574</v>
      </c>
      <c r="U1251" s="22">
        <f t="shared" si="282"/>
        <v>3.8321555671837704E-2</v>
      </c>
      <c r="V1251" s="22">
        <f t="shared" si="283"/>
        <v>-9.520370637920994E-3</v>
      </c>
      <c r="W1251" s="22">
        <f t="shared" si="284"/>
        <v>4.7841926309758698E-2</v>
      </c>
      <c r="Z1251" s="37"/>
      <c r="AA1251" s="37"/>
    </row>
    <row r="1252" spans="1:27">
      <c r="A1252" s="61">
        <f t="shared" si="285"/>
        <v>27272</v>
      </c>
      <c r="B1252" s="13">
        <v>1974.08</v>
      </c>
      <c r="C1252" s="14">
        <v>76.03</v>
      </c>
      <c r="D1252" s="15">
        <v>3.56</v>
      </c>
      <c r="E1252" s="14">
        <v>8.9866700000000002</v>
      </c>
      <c r="F1252" s="14">
        <v>50</v>
      </c>
      <c r="G1252" s="15">
        <f t="shared" si="293"/>
        <v>1974.6249999999059</v>
      </c>
      <c r="H1252" s="16">
        <v>8.0399999999999991</v>
      </c>
      <c r="I1252" s="15">
        <f t="shared" si="286"/>
        <v>477.85539270000015</v>
      </c>
      <c r="J1252" s="15">
        <f t="shared" si="287"/>
        <v>22.374920400000011</v>
      </c>
      <c r="K1252" s="17">
        <f t="shared" si="291"/>
        <v>81867.274004685823</v>
      </c>
      <c r="L1252" s="15">
        <f t="shared" si="288"/>
        <v>56.482029750300029</v>
      </c>
      <c r="M1252" s="17">
        <f t="shared" si="289"/>
        <v>9676.6299523831385</v>
      </c>
      <c r="N1252" s="36">
        <f t="shared" si="279"/>
        <v>9.824195723141198</v>
      </c>
      <c r="O1252" s="18"/>
      <c r="P1252" s="19">
        <f t="shared" si="280"/>
        <v>11.532942434954487</v>
      </c>
      <c r="Q1252" s="19"/>
      <c r="R1252" s="38">
        <f t="shared" si="281"/>
        <v>7.0354100557487795E-2</v>
      </c>
      <c r="S1252" s="16">
        <f t="shared" si="290"/>
        <v>1.0066999999999999</v>
      </c>
      <c r="T1252" s="16">
        <f t="shared" si="292"/>
        <v>10.176683198423012</v>
      </c>
      <c r="U1252" s="22">
        <f t="shared" si="282"/>
        <v>5.2398375851310242E-2</v>
      </c>
      <c r="V1252" s="22">
        <f t="shared" si="283"/>
        <v>-3.2127273530165867E-3</v>
      </c>
      <c r="W1252" s="22">
        <f t="shared" si="284"/>
        <v>5.5611103204326828E-2</v>
      </c>
      <c r="Z1252" s="37"/>
      <c r="AA1252" s="37"/>
    </row>
    <row r="1253" spans="1:27">
      <c r="A1253" s="61">
        <f t="shared" si="285"/>
        <v>27302</v>
      </c>
      <c r="B1253" s="13">
        <v>1974.09</v>
      </c>
      <c r="C1253" s="14">
        <v>68.12</v>
      </c>
      <c r="D1253" s="15">
        <v>3.59</v>
      </c>
      <c r="E1253" s="14">
        <v>9.11</v>
      </c>
      <c r="F1253" s="14">
        <v>50.6</v>
      </c>
      <c r="G1253" s="15">
        <f t="shared" si="293"/>
        <v>1974.7083333332391</v>
      </c>
      <c r="H1253" s="16">
        <v>8.0399999999999991</v>
      </c>
      <c r="I1253" s="15">
        <f t="shared" si="286"/>
        <v>423.06356798418994</v>
      </c>
      <c r="J1253" s="15">
        <f t="shared" si="287"/>
        <v>22.295922035573128</v>
      </c>
      <c r="K1253" s="17">
        <f t="shared" si="291"/>
        <v>72798.529505363069</v>
      </c>
      <c r="L1253" s="15">
        <f t="shared" si="288"/>
        <v>56.57823112648223</v>
      </c>
      <c r="M1253" s="17">
        <f t="shared" si="289"/>
        <v>9735.6812066038965</v>
      </c>
      <c r="N1253" s="36">
        <f t="shared" si="279"/>
        <v>8.680421305646334</v>
      </c>
      <c r="O1253" s="18"/>
      <c r="P1253" s="19">
        <f t="shared" si="280"/>
        <v>10.206222645077467</v>
      </c>
      <c r="Q1253" s="19"/>
      <c r="R1253" s="38">
        <f t="shared" si="281"/>
        <v>8.4680210820316584E-2</v>
      </c>
      <c r="S1253" s="16">
        <f t="shared" si="290"/>
        <v>1.016304763687051</v>
      </c>
      <c r="T1253" s="16">
        <f t="shared" si="292"/>
        <v>10.123386339775145</v>
      </c>
      <c r="U1253" s="22">
        <f t="shared" si="282"/>
        <v>6.5807880219377113E-2</v>
      </c>
      <c r="V1253" s="22">
        <f t="shared" si="283"/>
        <v>-1.0004189719038381E-3</v>
      </c>
      <c r="W1253" s="22">
        <f t="shared" si="284"/>
        <v>6.6808299191280951E-2</v>
      </c>
      <c r="Z1253" s="37"/>
      <c r="AA1253" s="37"/>
    </row>
    <row r="1254" spans="1:27">
      <c r="A1254" s="61">
        <f t="shared" si="285"/>
        <v>27029</v>
      </c>
      <c r="B1254" s="13">
        <v>1974.1</v>
      </c>
      <c r="C1254" s="14">
        <v>69.44</v>
      </c>
      <c r="D1254" s="15">
        <v>3.5933299999999999</v>
      </c>
      <c r="E1254" s="14">
        <v>9.0366700000000009</v>
      </c>
      <c r="F1254" s="14">
        <v>51.1</v>
      </c>
      <c r="G1254" s="15">
        <f t="shared" si="293"/>
        <v>1974.7916666665724</v>
      </c>
      <c r="H1254" s="16">
        <v>7.9</v>
      </c>
      <c r="I1254" s="15">
        <f t="shared" si="286"/>
        <v>427.04173150684949</v>
      </c>
      <c r="J1254" s="15">
        <f t="shared" si="287"/>
        <v>22.098241144520557</v>
      </c>
      <c r="K1254" s="17">
        <f t="shared" si="291"/>
        <v>73799.949721237877</v>
      </c>
      <c r="L1254" s="15">
        <f t="shared" si="288"/>
        <v>55.573663650000022</v>
      </c>
      <c r="M1254" s="17">
        <f t="shared" si="289"/>
        <v>9604.0580594386338</v>
      </c>
      <c r="N1254" s="36">
        <f t="shared" si="279"/>
        <v>8.744983833809588</v>
      </c>
      <c r="O1254" s="18"/>
      <c r="P1254" s="19">
        <f t="shared" si="280"/>
        <v>10.297190694389556</v>
      </c>
      <c r="Q1254" s="19"/>
      <c r="R1254" s="38">
        <f t="shared" si="281"/>
        <v>8.626254316371848E-2</v>
      </c>
      <c r="S1254" s="16">
        <f t="shared" si="290"/>
        <v>1.0218213915607526</v>
      </c>
      <c r="T1254" s="16">
        <f t="shared" si="292"/>
        <v>10.187776038061639</v>
      </c>
      <c r="U1254" s="22">
        <f t="shared" si="282"/>
        <v>6.3612158967854437E-2</v>
      </c>
      <c r="V1254" s="22">
        <f t="shared" si="283"/>
        <v>1.1449390348712285E-3</v>
      </c>
      <c r="W1254" s="22">
        <f t="shared" si="284"/>
        <v>6.2467219932983209E-2</v>
      </c>
      <c r="Z1254" s="37"/>
      <c r="AA1254" s="37"/>
    </row>
    <row r="1255" spans="1:27">
      <c r="A1255" s="61">
        <f t="shared" si="285"/>
        <v>27363</v>
      </c>
      <c r="B1255" s="13">
        <v>1974.11</v>
      </c>
      <c r="C1255" s="14">
        <v>71.739999999999995</v>
      </c>
      <c r="D1255" s="15">
        <v>3.59667</v>
      </c>
      <c r="E1255" s="14">
        <v>8.9633299999999991</v>
      </c>
      <c r="F1255" s="14">
        <v>51.5</v>
      </c>
      <c r="G1255" s="15">
        <f t="shared" si="293"/>
        <v>1974.8749999999056</v>
      </c>
      <c r="H1255" s="16">
        <v>7.68</v>
      </c>
      <c r="I1255" s="15">
        <f t="shared" si="286"/>
        <v>437.75956951456322</v>
      </c>
      <c r="J1255" s="15">
        <f t="shared" si="287"/>
        <v>21.946985097378651</v>
      </c>
      <c r="K1255" s="17">
        <f t="shared" si="291"/>
        <v>75968.238448467499</v>
      </c>
      <c r="L1255" s="15">
        <f t="shared" si="288"/>
        <v>54.694500727864096</v>
      </c>
      <c r="M1255" s="17">
        <f t="shared" si="289"/>
        <v>9491.6140330680537</v>
      </c>
      <c r="N1255" s="36">
        <f t="shared" si="279"/>
        <v>8.9489845127556062</v>
      </c>
      <c r="O1255" s="18"/>
      <c r="P1255" s="19">
        <f t="shared" si="280"/>
        <v>10.55151501033523</v>
      </c>
      <c r="Q1255" s="19"/>
      <c r="R1255" s="38">
        <f t="shared" si="281"/>
        <v>8.6337963625103556E-2</v>
      </c>
      <c r="S1255" s="16">
        <f t="shared" si="290"/>
        <v>1.0239057981194166</v>
      </c>
      <c r="T1255" s="16">
        <f t="shared" si="292"/>
        <v>10.329232439670005</v>
      </c>
      <c r="U1255" s="22">
        <f t="shared" si="282"/>
        <v>6.1895250998547979E-2</v>
      </c>
      <c r="V1255" s="22">
        <f t="shared" si="283"/>
        <v>4.1611956541700579E-3</v>
      </c>
      <c r="W1255" s="22">
        <f t="shared" si="284"/>
        <v>5.7734055344377921E-2</v>
      </c>
      <c r="Z1255" s="37"/>
      <c r="AA1255" s="37"/>
    </row>
    <row r="1256" spans="1:27">
      <c r="A1256" s="61">
        <f t="shared" si="285"/>
        <v>27394</v>
      </c>
      <c r="B1256" s="13">
        <v>1974.12</v>
      </c>
      <c r="C1256" s="14">
        <v>67.069999999999993</v>
      </c>
      <c r="D1256" s="15">
        <v>3.6</v>
      </c>
      <c r="E1256" s="14">
        <v>8.89</v>
      </c>
      <c r="F1256" s="14">
        <v>51.9</v>
      </c>
      <c r="G1256" s="15">
        <f t="shared" si="293"/>
        <v>1974.9583333332389</v>
      </c>
      <c r="H1256" s="16">
        <v>7.43</v>
      </c>
      <c r="I1256" s="15">
        <f t="shared" si="286"/>
        <v>406.10885000000013</v>
      </c>
      <c r="J1256" s="15">
        <f t="shared" si="287"/>
        <v>21.798000000000009</v>
      </c>
      <c r="K1256" s="17">
        <f t="shared" si="291"/>
        <v>70790.84597131492</v>
      </c>
      <c r="L1256" s="15">
        <f t="shared" si="288"/>
        <v>53.82895000000002</v>
      </c>
      <c r="M1256" s="17">
        <f t="shared" si="289"/>
        <v>9383.1910046964313</v>
      </c>
      <c r="N1256" s="36">
        <f t="shared" si="279"/>
        <v>8.2890600559230858</v>
      </c>
      <c r="O1256" s="18"/>
      <c r="P1256" s="19">
        <f t="shared" si="280"/>
        <v>9.7894832311996272</v>
      </c>
      <c r="Q1256" s="19"/>
      <c r="R1256" s="38">
        <f t="shared" si="281"/>
        <v>9.8548157675612258E-2</v>
      </c>
      <c r="S1256" s="16">
        <f t="shared" si="290"/>
        <v>1.001305009112839</v>
      </c>
      <c r="T1256" s="16">
        <f t="shared" si="292"/>
        <v>10.494649147065823</v>
      </c>
      <c r="U1256" s="22">
        <f t="shared" si="282"/>
        <v>6.8660825719678797E-2</v>
      </c>
      <c r="V1256" s="22">
        <f t="shared" si="283"/>
        <v>3.9393603191506532E-3</v>
      </c>
      <c r="W1256" s="22">
        <f t="shared" si="284"/>
        <v>6.4721465400528144E-2</v>
      </c>
      <c r="Z1256" s="37"/>
      <c r="AA1256" s="37"/>
    </row>
    <row r="1257" spans="1:27">
      <c r="A1257" s="61">
        <f t="shared" si="285"/>
        <v>27425</v>
      </c>
      <c r="B1257" s="13">
        <v>1975.01</v>
      </c>
      <c r="C1257" s="14">
        <v>72.56</v>
      </c>
      <c r="D1257" s="15">
        <v>3.6233300000000002</v>
      </c>
      <c r="E1257" s="14">
        <v>8.7433300000000003</v>
      </c>
      <c r="F1257" s="14">
        <v>52.1</v>
      </c>
      <c r="G1257" s="15">
        <f t="shared" si="293"/>
        <v>1975.0416666665722</v>
      </c>
      <c r="H1257" s="16">
        <v>7.5</v>
      </c>
      <c r="I1257" s="15">
        <f t="shared" si="286"/>
        <v>437.66423262955868</v>
      </c>
      <c r="J1257" s="15">
        <f t="shared" si="287"/>
        <v>21.85504332984646</v>
      </c>
      <c r="K1257" s="17">
        <f t="shared" si="291"/>
        <v>76608.892820412846</v>
      </c>
      <c r="L1257" s="15">
        <f t="shared" si="288"/>
        <v>52.737635268426125</v>
      </c>
      <c r="M1257" s="17">
        <f t="shared" si="289"/>
        <v>9231.2132147670945</v>
      </c>
      <c r="N1257" s="36">
        <f t="shared" si="279"/>
        <v>8.9209955084042534</v>
      </c>
      <c r="O1257" s="18"/>
      <c r="P1257" s="19">
        <f t="shared" si="280"/>
        <v>10.549889518230218</v>
      </c>
      <c r="Q1257" s="19"/>
      <c r="R1257" s="38">
        <f t="shared" si="281"/>
        <v>8.9707103762060467E-2</v>
      </c>
      <c r="S1257" s="16">
        <f t="shared" si="290"/>
        <v>1.0139660362715821</v>
      </c>
      <c r="T1257" s="16">
        <f t="shared" si="292"/>
        <v>10.468005624484324</v>
      </c>
      <c r="U1257" s="22">
        <f t="shared" si="282"/>
        <v>6.4931914539633206E-2</v>
      </c>
      <c r="V1257" s="22">
        <f t="shared" si="283"/>
        <v>5.6681404395635404E-3</v>
      </c>
      <c r="W1257" s="22">
        <f t="shared" si="284"/>
        <v>5.9263774100069666E-2</v>
      </c>
      <c r="Z1257" s="37"/>
      <c r="AA1257" s="37"/>
    </row>
    <row r="1258" spans="1:27">
      <c r="A1258" s="61">
        <f t="shared" si="285"/>
        <v>27453</v>
      </c>
      <c r="B1258" s="13">
        <v>1975.02</v>
      </c>
      <c r="C1258" s="14">
        <v>80.099999999999994</v>
      </c>
      <c r="D1258" s="15">
        <v>3.6466699999999999</v>
      </c>
      <c r="E1258" s="14">
        <v>8.5966699999999996</v>
      </c>
      <c r="F1258" s="14">
        <v>52.5</v>
      </c>
      <c r="G1258" s="15">
        <f t="shared" si="293"/>
        <v>1975.1249999999054</v>
      </c>
      <c r="H1258" s="16">
        <v>7.39</v>
      </c>
      <c r="I1258" s="15">
        <f t="shared" si="286"/>
        <v>479.46258000000012</v>
      </c>
      <c r="J1258" s="15">
        <f t="shared" si="287"/>
        <v>21.828237286000007</v>
      </c>
      <c r="K1258" s="17">
        <f t="shared" si="291"/>
        <v>84243.691269873045</v>
      </c>
      <c r="L1258" s="15">
        <f t="shared" si="288"/>
        <v>51.457947286000014</v>
      </c>
      <c r="M1258" s="17">
        <f t="shared" si="289"/>
        <v>9041.3884323218408</v>
      </c>
      <c r="N1258" s="36">
        <f t="shared" si="279"/>
        <v>9.7622467161664712</v>
      </c>
      <c r="O1258" s="18"/>
      <c r="P1258" s="19">
        <f t="shared" si="280"/>
        <v>11.556048733542459</v>
      </c>
      <c r="Q1258" s="19"/>
      <c r="R1258" s="38">
        <f t="shared" si="281"/>
        <v>8.1952795686783556E-2</v>
      </c>
      <c r="S1258" s="16">
        <f t="shared" si="290"/>
        <v>0.98265975689433727</v>
      </c>
      <c r="T1258" s="16">
        <f t="shared" si="292"/>
        <v>10.53333205895003</v>
      </c>
      <c r="U1258" s="22">
        <f t="shared" si="282"/>
        <v>6.0315045360044062E-2</v>
      </c>
      <c r="V1258" s="22">
        <f t="shared" si="283"/>
        <v>4.7498443692819414E-3</v>
      </c>
      <c r="W1258" s="22">
        <f t="shared" si="284"/>
        <v>5.556520099076212E-2</v>
      </c>
      <c r="Z1258" s="37"/>
      <c r="AA1258" s="37"/>
    </row>
    <row r="1259" spans="1:27">
      <c r="A1259" s="61">
        <f t="shared" si="285"/>
        <v>27484</v>
      </c>
      <c r="B1259" s="13">
        <v>1975.03</v>
      </c>
      <c r="C1259" s="14">
        <v>83.78</v>
      </c>
      <c r="D1259" s="15">
        <v>3.67</v>
      </c>
      <c r="E1259" s="14">
        <v>8.4499999999999993</v>
      </c>
      <c r="F1259" s="14">
        <v>52.7</v>
      </c>
      <c r="G1259" s="15">
        <f t="shared" si="293"/>
        <v>1975.2083333332387</v>
      </c>
      <c r="H1259" s="16">
        <v>7.73</v>
      </c>
      <c r="I1259" s="15">
        <f t="shared" si="286"/>
        <v>499.58713491461117</v>
      </c>
      <c r="J1259" s="15">
        <f t="shared" si="287"/>
        <v>21.884516413662244</v>
      </c>
      <c r="K1259" s="17">
        <f t="shared" si="291"/>
        <v>88100.098224924019</v>
      </c>
      <c r="L1259" s="15">
        <f t="shared" si="288"/>
        <v>50.388055502846306</v>
      </c>
      <c r="M1259" s="17">
        <f t="shared" si="289"/>
        <v>8885.7224874744315</v>
      </c>
      <c r="N1259" s="36">
        <f t="shared" si="279"/>
        <v>10.163796767444042</v>
      </c>
      <c r="O1259" s="18"/>
      <c r="P1259" s="19">
        <f t="shared" si="280"/>
        <v>12.041659481362908</v>
      </c>
      <c r="Q1259" s="19"/>
      <c r="R1259" s="38">
        <f t="shared" si="281"/>
        <v>7.4569236357281521E-2</v>
      </c>
      <c r="S1259" s="16">
        <f t="shared" si="290"/>
        <v>0.97262439769767806</v>
      </c>
      <c r="T1259" s="16">
        <f t="shared" si="292"/>
        <v>10.311399996538825</v>
      </c>
      <c r="U1259" s="22">
        <f t="shared" si="282"/>
        <v>5.4678490262492829E-2</v>
      </c>
      <c r="V1259" s="22">
        <f t="shared" si="283"/>
        <v>5.4239159836235729E-3</v>
      </c>
      <c r="W1259" s="22">
        <f t="shared" si="284"/>
        <v>4.9254574278869256E-2</v>
      </c>
      <c r="Z1259" s="37"/>
      <c r="AA1259" s="37"/>
    </row>
    <row r="1260" spans="1:27">
      <c r="A1260" s="61">
        <f t="shared" si="285"/>
        <v>27514</v>
      </c>
      <c r="B1260" s="13">
        <v>1975.04</v>
      </c>
      <c r="C1260" s="14">
        <v>84.72</v>
      </c>
      <c r="D1260" s="15">
        <v>3.6833300000000002</v>
      </c>
      <c r="E1260" s="14">
        <v>8.2866700000000009</v>
      </c>
      <c r="F1260" s="14">
        <v>52.9</v>
      </c>
      <c r="G1260" s="15">
        <f t="shared" si="293"/>
        <v>1975.2916666665719</v>
      </c>
      <c r="H1260" s="16">
        <v>8.23</v>
      </c>
      <c r="I1260" s="15">
        <f t="shared" si="286"/>
        <v>503.2824431001892</v>
      </c>
      <c r="J1260" s="15">
        <f t="shared" si="287"/>
        <v>21.880964602741031</v>
      </c>
      <c r="K1260" s="17">
        <f t="shared" si="291"/>
        <v>89073.301711773238</v>
      </c>
      <c r="L1260" s="15">
        <f t="shared" si="288"/>
        <v>49.227284263043508</v>
      </c>
      <c r="M1260" s="17">
        <f t="shared" si="289"/>
        <v>8712.4770667599169</v>
      </c>
      <c r="N1260" s="36">
        <f t="shared" si="279"/>
        <v>10.233076136605922</v>
      </c>
      <c r="O1260" s="18"/>
      <c r="P1260" s="19">
        <f t="shared" si="280"/>
        <v>12.133964603730421</v>
      </c>
      <c r="Q1260" s="19"/>
      <c r="R1260" s="38">
        <f t="shared" si="281"/>
        <v>6.8966142111467621E-2</v>
      </c>
      <c r="S1260" s="16">
        <f t="shared" si="290"/>
        <v>1.0184408106982208</v>
      </c>
      <c r="T1260" s="16">
        <f t="shared" si="292"/>
        <v>9.9912019361534021</v>
      </c>
      <c r="U1260" s="22">
        <f t="shared" si="282"/>
        <v>5.4102054931585375E-2</v>
      </c>
      <c r="V1260" s="22">
        <f t="shared" si="283"/>
        <v>1.163394002838225E-2</v>
      </c>
      <c r="W1260" s="22">
        <f t="shared" si="284"/>
        <v>4.2468114903203125E-2</v>
      </c>
      <c r="Z1260" s="37"/>
      <c r="AA1260" s="37"/>
    </row>
    <row r="1261" spans="1:27">
      <c r="A1261" s="61">
        <f t="shared" si="285"/>
        <v>27545</v>
      </c>
      <c r="B1261" s="13">
        <v>1975.05</v>
      </c>
      <c r="C1261" s="14">
        <v>90.1</v>
      </c>
      <c r="D1261" s="15">
        <v>3.6966700000000001</v>
      </c>
      <c r="E1261" s="14">
        <v>8.1233299999999993</v>
      </c>
      <c r="F1261" s="14">
        <v>53.2</v>
      </c>
      <c r="G1261" s="15">
        <f t="shared" si="293"/>
        <v>1975.3749999999052</v>
      </c>
      <c r="H1261" s="16">
        <v>8.06</v>
      </c>
      <c r="I1261" s="15">
        <f t="shared" si="286"/>
        <v>532.22425657894746</v>
      </c>
      <c r="J1261" s="15">
        <f t="shared" si="287"/>
        <v>21.836375611184216</v>
      </c>
      <c r="K1261" s="17">
        <f t="shared" si="291"/>
        <v>94517.619167580167</v>
      </c>
      <c r="L1261" s="15">
        <f t="shared" si="288"/>
        <v>47.984830967763166</v>
      </c>
      <c r="M1261" s="17">
        <f t="shared" si="289"/>
        <v>8521.6183275535968</v>
      </c>
      <c r="N1261" s="36">
        <f t="shared" si="279"/>
        <v>10.818139119335813</v>
      </c>
      <c r="O1261" s="18"/>
      <c r="P1261" s="19">
        <f t="shared" si="280"/>
        <v>12.836132514309513</v>
      </c>
      <c r="Q1261" s="19"/>
      <c r="R1261" s="38">
        <f t="shared" si="281"/>
        <v>6.5977109538501527E-2</v>
      </c>
      <c r="S1261" s="16">
        <f t="shared" si="290"/>
        <v>1.0204615670414772</v>
      </c>
      <c r="T1261" s="16">
        <f t="shared" si="292"/>
        <v>10.118067454970522</v>
      </c>
      <c r="U1261" s="22">
        <f t="shared" si="282"/>
        <v>5.0307742047225323E-2</v>
      </c>
      <c r="V1261" s="22">
        <f t="shared" si="283"/>
        <v>1.440398535142684E-2</v>
      </c>
      <c r="W1261" s="22">
        <f t="shared" si="284"/>
        <v>3.5903756695798483E-2</v>
      </c>
      <c r="Z1261" s="37"/>
      <c r="AA1261" s="37"/>
    </row>
    <row r="1262" spans="1:27">
      <c r="A1262" s="61">
        <f t="shared" si="285"/>
        <v>27575</v>
      </c>
      <c r="B1262" s="13">
        <v>1975.06</v>
      </c>
      <c r="C1262" s="14">
        <v>92.4</v>
      </c>
      <c r="D1262" s="15">
        <v>3.71</v>
      </c>
      <c r="E1262" s="14">
        <v>7.96</v>
      </c>
      <c r="F1262" s="14">
        <v>53.6</v>
      </c>
      <c r="G1262" s="15">
        <f t="shared" si="293"/>
        <v>1975.4583333332384</v>
      </c>
      <c r="H1262" s="16">
        <v>7.86</v>
      </c>
      <c r="I1262" s="15">
        <f t="shared" si="286"/>
        <v>541.73723507462716</v>
      </c>
      <c r="J1262" s="15">
        <f t="shared" si="287"/>
        <v>21.751570802238817</v>
      </c>
      <c r="K1262" s="17">
        <f t="shared" si="291"/>
        <v>96528.932298251952</v>
      </c>
      <c r="L1262" s="15">
        <f t="shared" si="288"/>
        <v>46.669138432835837</v>
      </c>
      <c r="M1262" s="17">
        <f t="shared" si="289"/>
        <v>8315.6958992866385</v>
      </c>
      <c r="N1262" s="36">
        <f t="shared" si="279"/>
        <v>11.011354609247675</v>
      </c>
      <c r="O1262" s="18"/>
      <c r="P1262" s="19">
        <f t="shared" si="280"/>
        <v>13.073236851521386</v>
      </c>
      <c r="Q1262" s="19"/>
      <c r="R1262" s="38">
        <f t="shared" si="281"/>
        <v>6.6475448855364799E-2</v>
      </c>
      <c r="S1262" s="16">
        <f t="shared" si="290"/>
        <v>0.992923556041309</v>
      </c>
      <c r="T1262" s="16">
        <f t="shared" si="292"/>
        <v>10.24804599313857</v>
      </c>
      <c r="U1262" s="22">
        <f t="shared" si="282"/>
        <v>5.0408871619804785E-2</v>
      </c>
      <c r="V1262" s="22">
        <f t="shared" si="283"/>
        <v>1.797969051405679E-2</v>
      </c>
      <c r="W1262" s="22">
        <f t="shared" si="284"/>
        <v>3.2429181105747995E-2</v>
      </c>
      <c r="Z1262" s="37"/>
      <c r="AA1262" s="37"/>
    </row>
    <row r="1263" spans="1:27">
      <c r="A1263" s="61">
        <f t="shared" si="285"/>
        <v>27606</v>
      </c>
      <c r="B1263" s="13">
        <v>1975.07</v>
      </c>
      <c r="C1263" s="14">
        <v>92.49</v>
      </c>
      <c r="D1263" s="15">
        <v>3.71</v>
      </c>
      <c r="E1263" s="14">
        <v>7.8933299999999997</v>
      </c>
      <c r="F1263" s="14">
        <v>54.2</v>
      </c>
      <c r="G1263" s="15">
        <f t="shared" si="293"/>
        <v>1975.5416666665717</v>
      </c>
      <c r="H1263" s="16">
        <v>8.06</v>
      </c>
      <c r="I1263" s="15">
        <f t="shared" si="286"/>
        <v>536.26196872693743</v>
      </c>
      <c r="J1263" s="15">
        <f t="shared" si="287"/>
        <v>21.510778505535065</v>
      </c>
      <c r="K1263" s="17">
        <f t="shared" si="291"/>
        <v>95872.733650510039</v>
      </c>
      <c r="L1263" s="15">
        <f t="shared" si="288"/>
        <v>45.765949676845032</v>
      </c>
      <c r="M1263" s="17">
        <f t="shared" si="289"/>
        <v>8182.021026117206</v>
      </c>
      <c r="N1263" s="36">
        <f t="shared" si="279"/>
        <v>10.902767048238584</v>
      </c>
      <c r="O1263" s="18"/>
      <c r="P1263" s="19">
        <f t="shared" si="280"/>
        <v>12.95241203093509</v>
      </c>
      <c r="Q1263" s="19"/>
      <c r="R1263" s="38">
        <f t="shared" si="281"/>
        <v>6.6554175378377003E-2</v>
      </c>
      <c r="S1263" s="16">
        <f t="shared" si="290"/>
        <v>0.98388835997198798</v>
      </c>
      <c r="T1263" s="16">
        <f t="shared" si="292"/>
        <v>10.062882067731312</v>
      </c>
      <c r="U1263" s="22">
        <f t="shared" si="282"/>
        <v>5.3270079003936877E-2</v>
      </c>
      <c r="V1263" s="22">
        <f t="shared" si="283"/>
        <v>1.9563915986630542E-2</v>
      </c>
      <c r="W1263" s="22">
        <f t="shared" si="284"/>
        <v>3.3706163017306334E-2</v>
      </c>
      <c r="Z1263" s="37"/>
      <c r="AA1263" s="37"/>
    </row>
    <row r="1264" spans="1:27">
      <c r="A1264" s="61">
        <f t="shared" si="285"/>
        <v>27637</v>
      </c>
      <c r="B1264" s="13">
        <v>1975.08</v>
      </c>
      <c r="C1264" s="14">
        <v>85.71</v>
      </c>
      <c r="D1264" s="15">
        <v>3.71</v>
      </c>
      <c r="E1264" s="14">
        <v>7.82667</v>
      </c>
      <c r="F1264" s="14">
        <v>54.3</v>
      </c>
      <c r="G1264" s="15">
        <f t="shared" si="293"/>
        <v>1975.624999999905</v>
      </c>
      <c r="H1264" s="16">
        <v>8.4</v>
      </c>
      <c r="I1264" s="15">
        <f t="shared" si="286"/>
        <v>496.03597044198915</v>
      </c>
      <c r="J1264" s="15">
        <f t="shared" si="287"/>
        <v>21.471163812154707</v>
      </c>
      <c r="K1264" s="17">
        <f t="shared" si="291"/>
        <v>89001.027214376343</v>
      </c>
      <c r="L1264" s="15">
        <f t="shared" si="288"/>
        <v>45.295879696408861</v>
      </c>
      <c r="M1264" s="17">
        <f t="shared" si="289"/>
        <v>8127.192505751289</v>
      </c>
      <c r="N1264" s="36">
        <f t="shared" si="279"/>
        <v>10.089769593328025</v>
      </c>
      <c r="O1264" s="18"/>
      <c r="P1264" s="19">
        <f t="shared" si="280"/>
        <v>11.997338854776944</v>
      </c>
      <c r="Q1264" s="19"/>
      <c r="R1264" s="38">
        <f t="shared" si="281"/>
        <v>7.0739198937496847E-2</v>
      </c>
      <c r="S1264" s="16">
        <f t="shared" si="290"/>
        <v>1.004988328663875</v>
      </c>
      <c r="T1264" s="16">
        <f t="shared" si="292"/>
        <v>9.8825191041302691</v>
      </c>
      <c r="U1264" s="22">
        <f t="shared" si="282"/>
        <v>5.8963523143214847E-2</v>
      </c>
      <c r="V1264" s="22">
        <f t="shared" si="283"/>
        <v>2.1968778190045057E-2</v>
      </c>
      <c r="W1264" s="22">
        <f t="shared" si="284"/>
        <v>3.6994744953169789E-2</v>
      </c>
      <c r="Z1264" s="37"/>
      <c r="AA1264" s="37"/>
    </row>
    <row r="1265" spans="1:27">
      <c r="A1265" s="61">
        <f t="shared" si="285"/>
        <v>27667</v>
      </c>
      <c r="B1265" s="13">
        <v>1975.09</v>
      </c>
      <c r="C1265" s="14">
        <v>84.67</v>
      </c>
      <c r="D1265" s="15">
        <v>3.71</v>
      </c>
      <c r="E1265" s="14">
        <v>7.76</v>
      </c>
      <c r="F1265" s="14">
        <v>54.6</v>
      </c>
      <c r="G1265" s="15">
        <f t="shared" si="293"/>
        <v>1975.7083333332382</v>
      </c>
      <c r="H1265" s="16">
        <v>8.43</v>
      </c>
      <c r="I1265" s="15">
        <f t="shared" si="286"/>
        <v>487.32469807692326</v>
      </c>
      <c r="J1265" s="15">
        <f t="shared" si="287"/>
        <v>21.353190384615395</v>
      </c>
      <c r="K1265" s="17">
        <f t="shared" si="291"/>
        <v>87757.28502149845</v>
      </c>
      <c r="L1265" s="15">
        <f t="shared" si="288"/>
        <v>44.663276923076936</v>
      </c>
      <c r="M1265" s="17">
        <f t="shared" si="289"/>
        <v>8042.9494716762483</v>
      </c>
      <c r="N1265" s="36">
        <f t="shared" si="279"/>
        <v>9.9189053565594278</v>
      </c>
      <c r="O1265" s="18"/>
      <c r="P1265" s="19">
        <f t="shared" si="280"/>
        <v>11.805187590081792</v>
      </c>
      <c r="Q1265" s="19"/>
      <c r="R1265" s="38">
        <f t="shared" si="281"/>
        <v>7.2728259980148882E-2</v>
      </c>
      <c r="S1265" s="16">
        <f t="shared" si="290"/>
        <v>1.0267152349594735</v>
      </c>
      <c r="T1265" s="16">
        <f t="shared" si="292"/>
        <v>9.8772459379022717</v>
      </c>
      <c r="U1265" s="22">
        <f t="shared" si="282"/>
        <v>5.8146770807186332E-2</v>
      </c>
      <c r="V1265" s="22">
        <f t="shared" si="283"/>
        <v>2.2365128299606907E-2</v>
      </c>
      <c r="W1265" s="22">
        <f t="shared" si="284"/>
        <v>3.5781642507579425E-2</v>
      </c>
      <c r="Z1265" s="37"/>
      <c r="AA1265" s="37"/>
    </row>
    <row r="1266" spans="1:27">
      <c r="A1266" s="61">
        <f t="shared" si="285"/>
        <v>27394</v>
      </c>
      <c r="B1266" s="13">
        <v>1975.1</v>
      </c>
      <c r="C1266" s="14">
        <v>88.57</v>
      </c>
      <c r="D1266" s="15">
        <v>3.7</v>
      </c>
      <c r="E1266" s="14">
        <v>7.82667</v>
      </c>
      <c r="F1266" s="14">
        <v>54.9</v>
      </c>
      <c r="G1266" s="15">
        <f t="shared" si="293"/>
        <v>1975.7916666665715</v>
      </c>
      <c r="H1266" s="16">
        <v>8.14</v>
      </c>
      <c r="I1266" s="15">
        <f t="shared" si="286"/>
        <v>506.98581174863403</v>
      </c>
      <c r="J1266" s="15">
        <f t="shared" si="287"/>
        <v>21.179265027322412</v>
      </c>
      <c r="K1266" s="17">
        <f t="shared" si="291"/>
        <v>91615.682096133591</v>
      </c>
      <c r="L1266" s="15">
        <f t="shared" si="288"/>
        <v>44.800842759836087</v>
      </c>
      <c r="M1266" s="17">
        <f t="shared" si="289"/>
        <v>8095.8079551918927</v>
      </c>
      <c r="N1266" s="36">
        <f t="shared" si="279"/>
        <v>10.327599777501119</v>
      </c>
      <c r="O1266" s="18"/>
      <c r="P1266" s="19">
        <f t="shared" si="280"/>
        <v>12.300949653188095</v>
      </c>
      <c r="Q1266" s="19"/>
      <c r="R1266" s="38">
        <f t="shared" si="281"/>
        <v>7.1883662268419496E-2</v>
      </c>
      <c r="S1266" s="16">
        <f t="shared" si="290"/>
        <v>1.0129178826624958</v>
      </c>
      <c r="T1266" s="16">
        <f t="shared" si="292"/>
        <v>10.085702933700668</v>
      </c>
      <c r="U1266" s="22">
        <f t="shared" si="282"/>
        <v>5.4780838431220502E-2</v>
      </c>
      <c r="V1266" s="22">
        <f t="shared" si="283"/>
        <v>2.154842705265736E-2</v>
      </c>
      <c r="W1266" s="22">
        <f t="shared" si="284"/>
        <v>3.3232411378563143E-2</v>
      </c>
      <c r="Z1266" s="37"/>
      <c r="AA1266" s="37"/>
    </row>
    <row r="1267" spans="1:27">
      <c r="A1267" s="61">
        <f t="shared" si="285"/>
        <v>27728</v>
      </c>
      <c r="B1267" s="13">
        <v>1975.11</v>
      </c>
      <c r="C1267" s="14">
        <v>90.07</v>
      </c>
      <c r="D1267" s="15">
        <v>3.69</v>
      </c>
      <c r="E1267" s="14">
        <v>7.8933299999999997</v>
      </c>
      <c r="F1267" s="14">
        <v>55.3</v>
      </c>
      <c r="G1267" s="15">
        <f t="shared" si="293"/>
        <v>1975.8749999999047</v>
      </c>
      <c r="H1267" s="16">
        <v>8.0500000000000007</v>
      </c>
      <c r="I1267" s="15">
        <f t="shared" si="286"/>
        <v>511.84272721519005</v>
      </c>
      <c r="J1267" s="15">
        <f t="shared" si="287"/>
        <v>20.969242405063302</v>
      </c>
      <c r="K1267" s="17">
        <f t="shared" si="291"/>
        <v>92809.132149031793</v>
      </c>
      <c r="L1267" s="15">
        <f t="shared" si="288"/>
        <v>44.855596247468377</v>
      </c>
      <c r="M1267" s="17">
        <f t="shared" si="289"/>
        <v>8133.3752311082189</v>
      </c>
      <c r="N1267" s="36">
        <f t="shared" si="279"/>
        <v>10.435859457947902</v>
      </c>
      <c r="O1267" s="18"/>
      <c r="P1267" s="19">
        <f t="shared" si="280"/>
        <v>12.438145517109907</v>
      </c>
      <c r="Q1267" s="19"/>
      <c r="R1267" s="38">
        <f t="shared" si="281"/>
        <v>7.2546406133995656E-2</v>
      </c>
      <c r="S1267" s="16">
        <f t="shared" si="290"/>
        <v>1.010123789893028</v>
      </c>
      <c r="T1267" s="16">
        <f t="shared" si="292"/>
        <v>10.14209382379943</v>
      </c>
      <c r="U1267" s="22">
        <f t="shared" si="282"/>
        <v>5.9701009740135369E-2</v>
      </c>
      <c r="V1267" s="22">
        <f t="shared" si="283"/>
        <v>2.4478480153615312E-2</v>
      </c>
      <c r="W1267" s="22">
        <f t="shared" si="284"/>
        <v>3.5222529586520057E-2</v>
      </c>
      <c r="Z1267" s="37"/>
      <c r="AA1267" s="37"/>
    </row>
    <row r="1268" spans="1:27">
      <c r="A1268" s="61">
        <f t="shared" si="285"/>
        <v>27759</v>
      </c>
      <c r="B1268" s="13">
        <v>1975.12</v>
      </c>
      <c r="C1268" s="14">
        <v>88.7</v>
      </c>
      <c r="D1268" s="15">
        <v>3.68</v>
      </c>
      <c r="E1268" s="14">
        <v>7.96</v>
      </c>
      <c r="F1268" s="14">
        <v>55.5</v>
      </c>
      <c r="G1268" s="15">
        <f t="shared" si="293"/>
        <v>1975.958333333238</v>
      </c>
      <c r="H1268" s="16">
        <v>8</v>
      </c>
      <c r="I1268" s="15">
        <f t="shared" si="286"/>
        <v>502.24097567567588</v>
      </c>
      <c r="J1268" s="15">
        <f t="shared" si="287"/>
        <v>20.837055135135145</v>
      </c>
      <c r="K1268" s="17">
        <f t="shared" si="291"/>
        <v>91382.962666929816</v>
      </c>
      <c r="L1268" s="15">
        <f t="shared" si="288"/>
        <v>45.071456216216234</v>
      </c>
      <c r="M1268" s="17">
        <f t="shared" si="289"/>
        <v>8200.7709450818638</v>
      </c>
      <c r="N1268" s="36">
        <f t="shared" si="279"/>
        <v>10.250368416256844</v>
      </c>
      <c r="O1268" s="18"/>
      <c r="P1268" s="19">
        <f t="shared" si="280"/>
        <v>12.225327151884686</v>
      </c>
      <c r="Q1268" s="19"/>
      <c r="R1268" s="38">
        <f t="shared" si="281"/>
        <v>7.4829117279938448E-2</v>
      </c>
      <c r="S1268" s="16">
        <f t="shared" si="290"/>
        <v>1.0246283579987883</v>
      </c>
      <c r="T1268" s="16">
        <f t="shared" si="292"/>
        <v>10.207852159753267</v>
      </c>
      <c r="U1268" s="22">
        <f t="shared" si="282"/>
        <v>6.6540747241630394E-2</v>
      </c>
      <c r="V1268" s="22">
        <f t="shared" si="283"/>
        <v>2.7736080867243551E-2</v>
      </c>
      <c r="W1268" s="22">
        <f t="shared" si="284"/>
        <v>3.8804666374386843E-2</v>
      </c>
      <c r="Z1268" s="37"/>
      <c r="AA1268" s="37"/>
    </row>
    <row r="1269" spans="1:27">
      <c r="A1269" s="61">
        <f t="shared" si="285"/>
        <v>27790</v>
      </c>
      <c r="B1269" s="13">
        <v>1976.01</v>
      </c>
      <c r="C1269" s="14">
        <v>96.86</v>
      </c>
      <c r="D1269" s="15">
        <v>3.6833300000000002</v>
      </c>
      <c r="E1269" s="14">
        <v>8.1933299999999996</v>
      </c>
      <c r="F1269" s="14">
        <v>55.6</v>
      </c>
      <c r="G1269" s="15">
        <f t="shared" si="293"/>
        <v>1976.0416666665712</v>
      </c>
      <c r="H1269" s="16">
        <v>7.74</v>
      </c>
      <c r="I1269" s="15">
        <f t="shared" si="286"/>
        <v>547.45846888489234</v>
      </c>
      <c r="J1269" s="15">
        <f t="shared" si="287"/>
        <v>20.81839977491008</v>
      </c>
      <c r="K1269" s="17">
        <f t="shared" si="291"/>
        <v>99925.964842679532</v>
      </c>
      <c r="L1269" s="15">
        <f t="shared" si="288"/>
        <v>46.309187454766196</v>
      </c>
      <c r="M1269" s="17">
        <f t="shared" si="289"/>
        <v>8452.6781491273105</v>
      </c>
      <c r="N1269" s="36">
        <f t="shared" si="279"/>
        <v>11.185051362622156</v>
      </c>
      <c r="O1269" s="18"/>
      <c r="P1269" s="19">
        <f t="shared" si="280"/>
        <v>13.344852948567919</v>
      </c>
      <c r="Q1269" s="19"/>
      <c r="R1269" s="38">
        <f t="shared" si="281"/>
        <v>6.9467036472156588E-2</v>
      </c>
      <c r="S1269" s="16">
        <f t="shared" si="290"/>
        <v>1.0030033225385899</v>
      </c>
      <c r="T1269" s="16">
        <f t="shared" si="292"/>
        <v>10.440443187794996</v>
      </c>
      <c r="U1269" s="22">
        <f t="shared" si="282"/>
        <v>5.7555200461476774E-2</v>
      </c>
      <c r="V1269" s="22">
        <f t="shared" si="283"/>
        <v>2.6392245638532819E-2</v>
      </c>
      <c r="W1269" s="22">
        <f t="shared" si="284"/>
        <v>3.1162954822943956E-2</v>
      </c>
      <c r="Z1269" s="37"/>
      <c r="AA1269" s="37"/>
    </row>
    <row r="1270" spans="1:27">
      <c r="A1270" s="61">
        <f t="shared" si="285"/>
        <v>27819</v>
      </c>
      <c r="B1270" s="13">
        <v>1976.02</v>
      </c>
      <c r="C1270" s="14">
        <v>100.6</v>
      </c>
      <c r="D1270" s="15">
        <v>3.6866699999999999</v>
      </c>
      <c r="E1270" s="14">
        <v>8.4266699999999997</v>
      </c>
      <c r="F1270" s="14">
        <v>55.8</v>
      </c>
      <c r="G1270" s="15">
        <f t="shared" si="293"/>
        <v>1976.1249999999045</v>
      </c>
      <c r="H1270" s="16">
        <v>7.79</v>
      </c>
      <c r="I1270" s="15">
        <f t="shared" si="286"/>
        <v>566.55918817204326</v>
      </c>
      <c r="J1270" s="15">
        <f t="shared" si="287"/>
        <v>20.7625920701613</v>
      </c>
      <c r="K1270" s="17">
        <f t="shared" si="291"/>
        <v>103728.17345946847</v>
      </c>
      <c r="L1270" s="15">
        <f t="shared" si="288"/>
        <v>47.457329166935502</v>
      </c>
      <c r="M1270" s="17">
        <f t="shared" si="289"/>
        <v>8688.698682362814</v>
      </c>
      <c r="N1270" s="36">
        <f t="shared" si="279"/>
        <v>11.586092994449697</v>
      </c>
      <c r="O1270" s="18"/>
      <c r="P1270" s="19">
        <f t="shared" si="280"/>
        <v>13.825819214816358</v>
      </c>
      <c r="Q1270" s="19"/>
      <c r="R1270" s="38">
        <f t="shared" si="281"/>
        <v>6.5589115311616222E-2</v>
      </c>
      <c r="S1270" s="16">
        <f t="shared" si="290"/>
        <v>1.0106384742735481</v>
      </c>
      <c r="T1270" s="16">
        <f t="shared" si="292"/>
        <v>10.434265875645833</v>
      </c>
      <c r="U1270" s="22">
        <f t="shared" si="282"/>
        <v>5.9759385545582244E-2</v>
      </c>
      <c r="V1270" s="22">
        <f t="shared" si="283"/>
        <v>3.0782917131401577E-2</v>
      </c>
      <c r="W1270" s="22">
        <f t="shared" si="284"/>
        <v>2.8976468414180667E-2</v>
      </c>
      <c r="Z1270" s="37"/>
      <c r="AA1270" s="37"/>
    </row>
    <row r="1271" spans="1:27">
      <c r="A1271" s="61">
        <f t="shared" si="285"/>
        <v>27850</v>
      </c>
      <c r="B1271" s="13">
        <v>1976.03</v>
      </c>
      <c r="C1271" s="14">
        <v>101.1</v>
      </c>
      <c r="D1271" s="15">
        <v>3.69</v>
      </c>
      <c r="E1271" s="14">
        <v>8.66</v>
      </c>
      <c r="F1271" s="14">
        <v>55.9</v>
      </c>
      <c r="G1271" s="15">
        <f t="shared" si="293"/>
        <v>1976.2083333332378</v>
      </c>
      <c r="H1271" s="16">
        <v>7.73</v>
      </c>
      <c r="I1271" s="15">
        <f t="shared" si="286"/>
        <v>568.3565286225404</v>
      </c>
      <c r="J1271" s="15">
        <f t="shared" si="287"/>
        <v>20.744170035778183</v>
      </c>
      <c r="K1271" s="17">
        <f t="shared" si="291"/>
        <v>104373.73310318419</v>
      </c>
      <c r="L1271" s="15">
        <f t="shared" si="288"/>
        <v>48.684149731663709</v>
      </c>
      <c r="M1271" s="17">
        <f t="shared" si="289"/>
        <v>8940.4206594814568</v>
      </c>
      <c r="N1271" s="36">
        <f t="shared" si="279"/>
        <v>11.631754403566516</v>
      </c>
      <c r="O1271" s="18"/>
      <c r="P1271" s="19">
        <f t="shared" si="280"/>
        <v>13.881952375762481</v>
      </c>
      <c r="Q1271" s="19"/>
      <c r="R1271" s="38">
        <f t="shared" si="281"/>
        <v>6.5709741950206513E-2</v>
      </c>
      <c r="S1271" s="16">
        <f t="shared" si="290"/>
        <v>1.0182782363989127</v>
      </c>
      <c r="T1271" s="16">
        <f t="shared" si="292"/>
        <v>10.526406017813608</v>
      </c>
      <c r="U1271" s="22">
        <f t="shared" si="282"/>
        <v>6.5965076576071979E-2</v>
      </c>
      <c r="V1271" s="22">
        <f t="shared" si="283"/>
        <v>3.7411724396097856E-2</v>
      </c>
      <c r="W1271" s="22">
        <f t="shared" si="284"/>
        <v>2.8553352179974123E-2</v>
      </c>
      <c r="Z1271" s="37"/>
      <c r="AA1271" s="37"/>
    </row>
    <row r="1272" spans="1:27">
      <c r="A1272" s="61">
        <f t="shared" si="285"/>
        <v>27880</v>
      </c>
      <c r="B1272" s="13">
        <v>1976.04</v>
      </c>
      <c r="C1272" s="14">
        <v>101.9</v>
      </c>
      <c r="D1272" s="15">
        <v>3.71333</v>
      </c>
      <c r="E1272" s="14">
        <v>8.8566699999999994</v>
      </c>
      <c r="F1272" s="14">
        <v>56.1</v>
      </c>
      <c r="G1272" s="15">
        <f t="shared" si="293"/>
        <v>1976.291666666571</v>
      </c>
      <c r="H1272" s="16">
        <v>7.56</v>
      </c>
      <c r="I1272" s="15">
        <f t="shared" si="286"/>
        <v>570.81164973262059</v>
      </c>
      <c r="J1272" s="15">
        <f t="shared" si="287"/>
        <v>20.800903074598939</v>
      </c>
      <c r="K1272" s="17">
        <f t="shared" si="291"/>
        <v>105142.92015206612</v>
      </c>
      <c r="L1272" s="15">
        <f t="shared" si="288"/>
        <v>49.61227098957221</v>
      </c>
      <c r="M1272" s="17">
        <f t="shared" si="289"/>
        <v>9138.5294074896883</v>
      </c>
      <c r="N1272" s="36">
        <f t="shared" si="279"/>
        <v>11.689164132206377</v>
      </c>
      <c r="O1272" s="18"/>
      <c r="P1272" s="19">
        <f t="shared" si="280"/>
        <v>13.951298003011846</v>
      </c>
      <c r="Q1272" s="19"/>
      <c r="R1272" s="38">
        <f t="shared" si="281"/>
        <v>6.6708507735152758E-2</v>
      </c>
      <c r="S1272" s="16">
        <f t="shared" si="290"/>
        <v>0.98297414533144722</v>
      </c>
      <c r="T1272" s="16">
        <f t="shared" si="292"/>
        <v>10.680596928502533</v>
      </c>
      <c r="U1272" s="22">
        <f t="shared" si="282"/>
        <v>6.8264915193052778E-2</v>
      </c>
      <c r="V1272" s="22">
        <f t="shared" si="283"/>
        <v>4.0195100538251038E-2</v>
      </c>
      <c r="W1272" s="22">
        <f t="shared" si="284"/>
        <v>2.8069814654801739E-2</v>
      </c>
      <c r="Z1272" s="37"/>
      <c r="AA1272" s="37"/>
    </row>
    <row r="1273" spans="1:27">
      <c r="A1273" s="61">
        <f t="shared" si="285"/>
        <v>27911</v>
      </c>
      <c r="B1273" s="13">
        <v>1976.05</v>
      </c>
      <c r="C1273" s="14">
        <v>101.2</v>
      </c>
      <c r="D1273" s="15">
        <v>3.7366700000000002</v>
      </c>
      <c r="E1273" s="14">
        <v>9.0533300000000008</v>
      </c>
      <c r="F1273" s="14">
        <v>56.5</v>
      </c>
      <c r="G1273" s="15">
        <f t="shared" si="293"/>
        <v>1976.3749999999043</v>
      </c>
      <c r="H1273" s="16">
        <v>7.9</v>
      </c>
      <c r="I1273" s="15">
        <f t="shared" si="286"/>
        <v>562.87708672566396</v>
      </c>
      <c r="J1273" s="15">
        <f t="shared" si="287"/>
        <v>20.783457743628329</v>
      </c>
      <c r="K1273" s="17">
        <f t="shared" si="291"/>
        <v>104000.40608725048</v>
      </c>
      <c r="L1273" s="15">
        <f t="shared" si="288"/>
        <v>50.354861813893827</v>
      </c>
      <c r="M1273" s="17">
        <f t="shared" si="289"/>
        <v>9303.8537197814949</v>
      </c>
      <c r="N1273" s="36">
        <f t="shared" si="279"/>
        <v>11.532053585609429</v>
      </c>
      <c r="O1273" s="18"/>
      <c r="P1273" s="19">
        <f t="shared" si="280"/>
        <v>13.764637153557757</v>
      </c>
      <c r="Q1273" s="19"/>
      <c r="R1273" s="38">
        <f t="shared" si="281"/>
        <v>6.5225091420169717E-2</v>
      </c>
      <c r="S1273" s="16">
        <f t="shared" si="290"/>
        <v>1.0093323134082954</v>
      </c>
      <c r="T1273" s="16">
        <f t="shared" si="292"/>
        <v>10.4244231992834</v>
      </c>
      <c r="U1273" s="22">
        <f t="shared" si="282"/>
        <v>6.9663406403566608E-2</v>
      </c>
      <c r="V1273" s="22">
        <f t="shared" si="283"/>
        <v>4.0089934897060919E-2</v>
      </c>
      <c r="W1273" s="22">
        <f t="shared" si="284"/>
        <v>2.9573471506505689E-2</v>
      </c>
      <c r="Z1273" s="37"/>
      <c r="AA1273" s="37"/>
    </row>
    <row r="1274" spans="1:27">
      <c r="A1274" s="61">
        <f t="shared" si="285"/>
        <v>27941</v>
      </c>
      <c r="B1274" s="13">
        <v>1976.06</v>
      </c>
      <c r="C1274" s="14">
        <v>101.8</v>
      </c>
      <c r="D1274" s="15">
        <v>3.76</v>
      </c>
      <c r="E1274" s="14">
        <v>9.25</v>
      </c>
      <c r="F1274" s="14">
        <v>56.8</v>
      </c>
      <c r="G1274" s="15">
        <f t="shared" si="293"/>
        <v>1976.4583333332375</v>
      </c>
      <c r="H1274" s="16">
        <v>7.86</v>
      </c>
      <c r="I1274" s="15">
        <f t="shared" si="286"/>
        <v>563.22373415492984</v>
      </c>
      <c r="J1274" s="15">
        <f t="shared" si="287"/>
        <v>20.802762676056346</v>
      </c>
      <c r="K1274" s="17">
        <f t="shared" si="291"/>
        <v>104384.75782647025</v>
      </c>
      <c r="L1274" s="15">
        <f t="shared" si="288"/>
        <v>51.177009242957773</v>
      </c>
      <c r="M1274" s="17">
        <f t="shared" si="289"/>
        <v>9484.8625726409609</v>
      </c>
      <c r="N1274" s="36">
        <f t="shared" si="279"/>
        <v>11.543841631417109</v>
      </c>
      <c r="O1274" s="18"/>
      <c r="P1274" s="19">
        <f t="shared" si="280"/>
        <v>13.779039853350028</v>
      </c>
      <c r="Q1274" s="19"/>
      <c r="R1274" s="38">
        <f t="shared" si="281"/>
        <v>6.5769695495819042E-2</v>
      </c>
      <c r="S1274" s="16">
        <f t="shared" si="290"/>
        <v>1.0086144194586297</v>
      </c>
      <c r="T1274" s="16">
        <f t="shared" si="292"/>
        <v>10.466134786582916</v>
      </c>
      <c r="U1274" s="22">
        <f t="shared" si="282"/>
        <v>7.1984653442048296E-2</v>
      </c>
      <c r="V1274" s="22">
        <f t="shared" si="283"/>
        <v>3.9126818913099326E-2</v>
      </c>
      <c r="W1274" s="22">
        <f t="shared" si="284"/>
        <v>3.285783452894897E-2</v>
      </c>
      <c r="Z1274" s="37"/>
      <c r="AA1274" s="37"/>
    </row>
    <row r="1275" spans="1:27">
      <c r="A1275" s="61">
        <f t="shared" si="285"/>
        <v>27972</v>
      </c>
      <c r="B1275" s="13">
        <v>1976.07</v>
      </c>
      <c r="C1275" s="14">
        <v>104.2</v>
      </c>
      <c r="D1275" s="15">
        <v>3.79</v>
      </c>
      <c r="E1275" s="14">
        <v>9.35</v>
      </c>
      <c r="F1275" s="14">
        <v>57.1</v>
      </c>
      <c r="G1275" s="15">
        <f t="shared" si="293"/>
        <v>1976.5416666665708</v>
      </c>
      <c r="H1275" s="16">
        <v>7.83</v>
      </c>
      <c r="I1275" s="15">
        <f t="shared" si="286"/>
        <v>573.47318563922965</v>
      </c>
      <c r="J1275" s="15">
        <f t="shared" si="287"/>
        <v>20.858573642732058</v>
      </c>
      <c r="K1275" s="17">
        <f t="shared" si="291"/>
        <v>106606.48523546428</v>
      </c>
      <c r="L1275" s="15">
        <f t="shared" si="288"/>
        <v>51.458486427320508</v>
      </c>
      <c r="M1275" s="17">
        <f t="shared" si="289"/>
        <v>9565.9370148905091</v>
      </c>
      <c r="N1275" s="36">
        <f t="shared" si="279"/>
        <v>11.757490488689916</v>
      </c>
      <c r="O1275" s="18"/>
      <c r="P1275" s="19">
        <f t="shared" si="280"/>
        <v>14.033225918703804</v>
      </c>
      <c r="Q1275" s="19"/>
      <c r="R1275" s="38">
        <f t="shared" si="281"/>
        <v>6.472684483001663E-2</v>
      </c>
      <c r="S1275" s="16">
        <f t="shared" si="290"/>
        <v>1.0106646066851026</v>
      </c>
      <c r="T1275" s="16">
        <f t="shared" si="292"/>
        <v>10.500832319214037</v>
      </c>
      <c r="U1275" s="22">
        <f t="shared" si="282"/>
        <v>6.7785412056091454E-2</v>
      </c>
      <c r="V1275" s="22">
        <f t="shared" si="283"/>
        <v>4.3036614725714406E-2</v>
      </c>
      <c r="W1275" s="22">
        <f t="shared" si="284"/>
        <v>2.4748797330377048E-2</v>
      </c>
      <c r="Z1275" s="37"/>
      <c r="AA1275" s="37"/>
    </row>
    <row r="1276" spans="1:27">
      <c r="A1276" s="61">
        <f t="shared" si="285"/>
        <v>28003</v>
      </c>
      <c r="B1276" s="13">
        <v>1976.08</v>
      </c>
      <c r="C1276" s="14">
        <v>103.3</v>
      </c>
      <c r="D1276" s="15">
        <v>3.82</v>
      </c>
      <c r="E1276" s="14">
        <v>9.4499999999999993</v>
      </c>
      <c r="F1276" s="14">
        <v>57.4</v>
      </c>
      <c r="G1276" s="15">
        <f t="shared" si="293"/>
        <v>1976.624999999904</v>
      </c>
      <c r="H1276" s="16">
        <v>7.77</v>
      </c>
      <c r="I1276" s="15">
        <f t="shared" si="286"/>
        <v>565.54860365853688</v>
      </c>
      <c r="J1276" s="15">
        <f t="shared" si="287"/>
        <v>20.913801219512202</v>
      </c>
      <c r="K1276" s="17">
        <f t="shared" si="291"/>
        <v>105457.31858156003</v>
      </c>
      <c r="L1276" s="15">
        <f t="shared" si="288"/>
        <v>51.737021341463432</v>
      </c>
      <c r="M1276" s="17">
        <f t="shared" si="289"/>
        <v>9647.3539263866605</v>
      </c>
      <c r="N1276" s="36">
        <f t="shared" si="279"/>
        <v>11.597986002509257</v>
      </c>
      <c r="O1276" s="18"/>
      <c r="P1276" s="19">
        <f t="shared" si="280"/>
        <v>13.842562825921176</v>
      </c>
      <c r="Q1276" s="19"/>
      <c r="R1276" s="38">
        <f t="shared" si="281"/>
        <v>6.6401884511022372E-2</v>
      </c>
      <c r="S1276" s="16">
        <f t="shared" si="290"/>
        <v>1.0189914585181015</v>
      </c>
      <c r="T1276" s="16">
        <f t="shared" si="292"/>
        <v>10.55735186768576</v>
      </c>
      <c r="U1276" s="22">
        <f t="shared" si="282"/>
        <v>7.1162833541595694E-2</v>
      </c>
      <c r="V1276" s="22">
        <f t="shared" si="283"/>
        <v>4.3869515569996187E-2</v>
      </c>
      <c r="W1276" s="22">
        <f t="shared" si="284"/>
        <v>2.7293317971599507E-2</v>
      </c>
      <c r="Z1276" s="37"/>
      <c r="AA1276" s="37"/>
    </row>
    <row r="1277" spans="1:27">
      <c r="A1277" s="61">
        <f t="shared" si="285"/>
        <v>28033</v>
      </c>
      <c r="B1277" s="13">
        <v>1976.09</v>
      </c>
      <c r="C1277" s="14">
        <v>105.5</v>
      </c>
      <c r="D1277" s="15">
        <v>3.85</v>
      </c>
      <c r="E1277" s="14">
        <v>9.5500000000000007</v>
      </c>
      <c r="F1277" s="14">
        <v>57.6</v>
      </c>
      <c r="G1277" s="15">
        <f t="shared" si="293"/>
        <v>1976.7083333332373</v>
      </c>
      <c r="H1277" s="16">
        <v>7.59</v>
      </c>
      <c r="I1277" s="15">
        <f t="shared" si="286"/>
        <v>575.58766927083354</v>
      </c>
      <c r="J1277" s="15">
        <f t="shared" si="287"/>
        <v>21.004858072916672</v>
      </c>
      <c r="K1277" s="17">
        <f t="shared" si="291"/>
        <v>107655.69009780225</v>
      </c>
      <c r="L1277" s="15">
        <f t="shared" si="288"/>
        <v>52.102959635416688</v>
      </c>
      <c r="M1277" s="17">
        <f t="shared" si="289"/>
        <v>9745.1359282844678</v>
      </c>
      <c r="N1277" s="36">
        <f t="shared" si="279"/>
        <v>11.805990949539796</v>
      </c>
      <c r="O1277" s="18"/>
      <c r="P1277" s="19">
        <f t="shared" si="280"/>
        <v>14.089874827138555</v>
      </c>
      <c r="Q1277" s="19"/>
      <c r="R1277" s="38">
        <f t="shared" si="281"/>
        <v>6.7050799195108091E-2</v>
      </c>
      <c r="S1277" s="16">
        <f t="shared" si="290"/>
        <v>1.018940201004066</v>
      </c>
      <c r="T1277" s="16">
        <f t="shared" si="292"/>
        <v>10.720497727124755</v>
      </c>
      <c r="U1277" s="22">
        <f t="shared" si="282"/>
        <v>6.5816844211692205E-2</v>
      </c>
      <c r="V1277" s="22">
        <f t="shared" si="283"/>
        <v>4.0368985530300217E-2</v>
      </c>
      <c r="W1277" s="22">
        <f t="shared" si="284"/>
        <v>2.5447858681391988E-2</v>
      </c>
      <c r="Z1277" s="37"/>
      <c r="AA1277" s="37"/>
    </row>
    <row r="1278" spans="1:27">
      <c r="A1278" s="61">
        <f t="shared" si="285"/>
        <v>27759</v>
      </c>
      <c r="B1278" s="13">
        <v>1976.1</v>
      </c>
      <c r="C1278" s="14">
        <v>101.9</v>
      </c>
      <c r="D1278" s="15">
        <v>3.9166699999999999</v>
      </c>
      <c r="E1278" s="14">
        <v>9.67</v>
      </c>
      <c r="F1278" s="14">
        <v>57.9</v>
      </c>
      <c r="G1278" s="15">
        <f t="shared" si="293"/>
        <v>1976.7916666665706</v>
      </c>
      <c r="H1278" s="16">
        <v>7.41</v>
      </c>
      <c r="I1278" s="15">
        <f t="shared" si="286"/>
        <v>553.06620984455981</v>
      </c>
      <c r="J1278" s="15">
        <f t="shared" si="287"/>
        <v>21.257878627202079</v>
      </c>
      <c r="K1278" s="17">
        <f t="shared" si="291"/>
        <v>103774.69609867875</v>
      </c>
      <c r="L1278" s="15">
        <f t="shared" si="288"/>
        <v>52.484300777202094</v>
      </c>
      <c r="M1278" s="17">
        <f t="shared" si="289"/>
        <v>9847.9029565674537</v>
      </c>
      <c r="N1278" s="36">
        <f t="shared" si="279"/>
        <v>11.345696136316704</v>
      </c>
      <c r="O1278" s="18"/>
      <c r="P1278" s="19">
        <f t="shared" si="280"/>
        <v>13.541591689930137</v>
      </c>
      <c r="Q1278" s="19"/>
      <c r="R1278" s="38">
        <f t="shared" si="281"/>
        <v>7.2191659112081891E-2</v>
      </c>
      <c r="S1278" s="16">
        <f t="shared" si="290"/>
        <v>1.0146294332391081</v>
      </c>
      <c r="T1278" s="16">
        <f t="shared" si="292"/>
        <v>10.866947424437852</v>
      </c>
      <c r="U1278" s="22">
        <f t="shared" si="282"/>
        <v>6.9544710671768373E-2</v>
      </c>
      <c r="V1278" s="22">
        <f t="shared" si="283"/>
        <v>3.9651868739782214E-2</v>
      </c>
      <c r="W1278" s="22">
        <f t="shared" si="284"/>
        <v>2.9892841931986158E-2</v>
      </c>
      <c r="Z1278" s="37"/>
      <c r="AA1278" s="37"/>
    </row>
    <row r="1279" spans="1:27">
      <c r="A1279" s="61">
        <f t="shared" si="285"/>
        <v>28094</v>
      </c>
      <c r="B1279" s="13">
        <v>1976.11</v>
      </c>
      <c r="C1279" s="14">
        <v>101.2</v>
      </c>
      <c r="D1279" s="15">
        <v>3.98333</v>
      </c>
      <c r="E1279" s="14">
        <v>9.7899999999999991</v>
      </c>
      <c r="F1279" s="14">
        <v>58</v>
      </c>
      <c r="G1279" s="15">
        <f t="shared" si="293"/>
        <v>1976.8749999999038</v>
      </c>
      <c r="H1279" s="16">
        <v>7.29</v>
      </c>
      <c r="I1279" s="15">
        <f t="shared" si="286"/>
        <v>548.31992068965542</v>
      </c>
      <c r="J1279" s="15">
        <f t="shared" si="287"/>
        <v>21.582403060086214</v>
      </c>
      <c r="K1279" s="17">
        <f t="shared" si="291"/>
        <v>103221.59335501389</v>
      </c>
      <c r="L1279" s="15">
        <f t="shared" si="288"/>
        <v>53.043992327586224</v>
      </c>
      <c r="M1279" s="17">
        <f t="shared" si="289"/>
        <v>9985.5671832567768</v>
      </c>
      <c r="N1279" s="36">
        <f t="shared" si="279"/>
        <v>11.248855860507968</v>
      </c>
      <c r="O1279" s="18"/>
      <c r="P1279" s="19">
        <f t="shared" si="280"/>
        <v>13.427973102245348</v>
      </c>
      <c r="Q1279" s="19"/>
      <c r="R1279" s="38">
        <f t="shared" si="281"/>
        <v>7.4333053535413085E-2</v>
      </c>
      <c r="S1279" s="16">
        <f t="shared" si="290"/>
        <v>1.0362174650586484</v>
      </c>
      <c r="T1279" s="16">
        <f t="shared" si="292"/>
        <v>11.006914491285707</v>
      </c>
      <c r="U1279" s="22">
        <f t="shared" si="282"/>
        <v>7.3741610091351717E-2</v>
      </c>
      <c r="V1279" s="22">
        <f t="shared" si="283"/>
        <v>4.0173409496399914E-2</v>
      </c>
      <c r="W1279" s="22">
        <f t="shared" si="284"/>
        <v>3.3568200594951803E-2</v>
      </c>
      <c r="Z1279" s="37"/>
      <c r="AA1279" s="37"/>
    </row>
    <row r="1280" spans="1:27">
      <c r="A1280" s="61">
        <f t="shared" si="285"/>
        <v>28125</v>
      </c>
      <c r="B1280" s="13">
        <v>1976.12</v>
      </c>
      <c r="C1280" s="14">
        <v>104.7</v>
      </c>
      <c r="D1280" s="15">
        <v>4.05</v>
      </c>
      <c r="E1280" s="14">
        <v>9.91</v>
      </c>
      <c r="F1280" s="14">
        <v>58.2</v>
      </c>
      <c r="G1280" s="15">
        <f t="shared" si="293"/>
        <v>1976.9583333332371</v>
      </c>
      <c r="H1280" s="16">
        <v>6.87</v>
      </c>
      <c r="I1280" s="15">
        <f t="shared" si="286"/>
        <v>565.33412628865995</v>
      </c>
      <c r="J1280" s="15">
        <f t="shared" si="287"/>
        <v>21.868225515463923</v>
      </c>
      <c r="K1280" s="17">
        <f t="shared" si="291"/>
        <v>106767.58799858429</v>
      </c>
      <c r="L1280" s="15">
        <f t="shared" si="288"/>
        <v>53.509657989690744</v>
      </c>
      <c r="M1280" s="17">
        <f t="shared" si="289"/>
        <v>10105.700067487778</v>
      </c>
      <c r="N1280" s="36">
        <f t="shared" si="279"/>
        <v>11.597589726582942</v>
      </c>
      <c r="O1280" s="18"/>
      <c r="P1280" s="19">
        <f t="shared" si="280"/>
        <v>13.845167133360249</v>
      </c>
      <c r="Q1280" s="19"/>
      <c r="R1280" s="38">
        <f t="shared" si="281"/>
        <v>7.6224314233364593E-2</v>
      </c>
      <c r="S1280" s="16">
        <f t="shared" si="290"/>
        <v>0.98168657038634366</v>
      </c>
      <c r="T1280" s="16">
        <f t="shared" si="292"/>
        <v>11.366362678214569</v>
      </c>
      <c r="U1280" s="22">
        <f t="shared" si="282"/>
        <v>7.1839431937081866E-2</v>
      </c>
      <c r="V1280" s="22">
        <f t="shared" si="283"/>
        <v>3.8387610610941314E-2</v>
      </c>
      <c r="W1280" s="22">
        <f t="shared" si="284"/>
        <v>3.3451821326140552E-2</v>
      </c>
      <c r="Z1280" s="37"/>
      <c r="AA1280" s="37"/>
    </row>
    <row r="1281" spans="1:27">
      <c r="A1281" s="61">
        <f t="shared" si="285"/>
        <v>28156</v>
      </c>
      <c r="B1281" s="13">
        <v>1977.01</v>
      </c>
      <c r="C1281" s="14">
        <v>103.8</v>
      </c>
      <c r="D1281" s="15">
        <v>4.0966699999999996</v>
      </c>
      <c r="E1281" s="14">
        <v>9.9666700000000006</v>
      </c>
      <c r="F1281" s="14">
        <v>58.5</v>
      </c>
      <c r="G1281" s="15">
        <f t="shared" si="293"/>
        <v>1977.0416666665703</v>
      </c>
      <c r="H1281" s="16">
        <v>7.21</v>
      </c>
      <c r="I1281" s="15">
        <f t="shared" si="286"/>
        <v>557.60029230769248</v>
      </c>
      <c r="J1281" s="15">
        <f t="shared" si="287"/>
        <v>22.006786025897444</v>
      </c>
      <c r="K1281" s="17">
        <f t="shared" si="291"/>
        <v>105653.3410151837</v>
      </c>
      <c r="L1281" s="15">
        <f t="shared" si="288"/>
        <v>53.539673461794898</v>
      </c>
      <c r="M1281" s="17">
        <f t="shared" si="289"/>
        <v>10144.624126163788</v>
      </c>
      <c r="N1281" s="36">
        <f t="shared" ref="N1281:N1344" si="294">I1281/AVERAGE(L1161:L1280)</f>
        <v>11.437961346787553</v>
      </c>
      <c r="O1281" s="18"/>
      <c r="P1281" s="19">
        <f t="shared" ref="P1281:P1344" si="295">K1281/AVERAGE(M1161:M1280)</f>
        <v>13.656100626714075</v>
      </c>
      <c r="Q1281" s="19"/>
      <c r="R1281" s="38">
        <f t="shared" ref="R1281:R1344" si="296">1/N1281-(H1281/100-(((F1281/F1161)^(1/10))-1))</f>
        <v>7.4572128819871686E-2</v>
      </c>
      <c r="S1281" s="16">
        <f t="shared" si="290"/>
        <v>0.99338209216165363</v>
      </c>
      <c r="T1281" s="16">
        <f t="shared" si="292"/>
        <v>11.100984028188186</v>
      </c>
      <c r="U1281" s="22">
        <f t="shared" si="282"/>
        <v>7.9237367315651008E-2</v>
      </c>
      <c r="V1281" s="22">
        <f t="shared" si="283"/>
        <v>4.10217667319277E-2</v>
      </c>
      <c r="W1281" s="22">
        <f t="shared" si="284"/>
        <v>3.8215600583723308E-2</v>
      </c>
      <c r="Z1281" s="37"/>
      <c r="AA1281" s="37"/>
    </row>
    <row r="1282" spans="1:27">
      <c r="A1282" s="61">
        <f t="shared" si="285"/>
        <v>28184</v>
      </c>
      <c r="B1282" s="13">
        <v>1977.02</v>
      </c>
      <c r="C1282" s="14">
        <v>101</v>
      </c>
      <c r="D1282" s="15">
        <v>4.1433299999999997</v>
      </c>
      <c r="E1282" s="14">
        <v>10.023300000000001</v>
      </c>
      <c r="F1282" s="14">
        <v>59.1</v>
      </c>
      <c r="G1282" s="15">
        <f t="shared" si="293"/>
        <v>1977.1249999999036</v>
      </c>
      <c r="H1282" s="16">
        <v>7.39</v>
      </c>
      <c r="I1282" s="15">
        <f t="shared" si="286"/>
        <v>537.05083756345198</v>
      </c>
      <c r="J1282" s="15">
        <f t="shared" si="287"/>
        <v>22.031473730710665</v>
      </c>
      <c r="K1282" s="17">
        <f t="shared" si="291"/>
        <v>102107.53288622474</v>
      </c>
      <c r="L1282" s="15">
        <f t="shared" si="288"/>
        <v>53.297244159898504</v>
      </c>
      <c r="M1282" s="17">
        <f t="shared" si="289"/>
        <v>10133.212221569273</v>
      </c>
      <c r="N1282" s="36">
        <f t="shared" si="294"/>
        <v>11.014841854222778</v>
      </c>
      <c r="O1282" s="18"/>
      <c r="P1282" s="19">
        <f t="shared" si="295"/>
        <v>13.154123053942886</v>
      </c>
      <c r="Q1282" s="19"/>
      <c r="R1282" s="38">
        <f t="shared" si="296"/>
        <v>7.7211979817013096E-2</v>
      </c>
      <c r="S1282" s="16">
        <f t="shared" si="290"/>
        <v>1.0012631318497678</v>
      </c>
      <c r="T1282" s="16">
        <f t="shared" si="292"/>
        <v>10.915564234010471</v>
      </c>
      <c r="U1282" s="22">
        <f t="shared" ref="U1282:U1345" si="297">(($K1402/$K1282)^(1/10)-1)</f>
        <v>8.9339489756051327E-2</v>
      </c>
      <c r="V1282" s="22">
        <f t="shared" ref="V1282:V1345" si="298">(($T1402/$T1282)^(1/10)-1)</f>
        <v>4.1764967267658104E-2</v>
      </c>
      <c r="W1282" s="22">
        <f t="shared" ref="W1282:W1345" si="299">U1282-V1282</f>
        <v>4.7574522488393223E-2</v>
      </c>
      <c r="Z1282" s="37"/>
      <c r="AA1282" s="37"/>
    </row>
    <row r="1283" spans="1:27">
      <c r="A1283" s="61">
        <f t="shared" si="285"/>
        <v>28215</v>
      </c>
      <c r="B1283" s="13">
        <v>1977.03</v>
      </c>
      <c r="C1283" s="14">
        <v>100.6</v>
      </c>
      <c r="D1283" s="15">
        <v>4.1900000000000004</v>
      </c>
      <c r="E1283" s="14">
        <v>10.08</v>
      </c>
      <c r="F1283" s="14">
        <v>59.5</v>
      </c>
      <c r="G1283" s="15">
        <f t="shared" si="293"/>
        <v>1977.2083333332369</v>
      </c>
      <c r="H1283" s="16">
        <v>7.46</v>
      </c>
      <c r="I1283" s="15">
        <f t="shared" si="286"/>
        <v>531.32777647058845</v>
      </c>
      <c r="J1283" s="15">
        <f t="shared" si="287"/>
        <v>22.129854705882366</v>
      </c>
      <c r="K1283" s="17">
        <f t="shared" si="291"/>
        <v>101370.0504194177</v>
      </c>
      <c r="L1283" s="15">
        <f t="shared" si="288"/>
        <v>53.238409411764728</v>
      </c>
      <c r="M1283" s="17">
        <f t="shared" si="289"/>
        <v>10157.158133476447</v>
      </c>
      <c r="N1283" s="36">
        <f t="shared" si="294"/>
        <v>10.89574651166274</v>
      </c>
      <c r="O1283" s="18"/>
      <c r="P1283" s="19">
        <f t="shared" si="295"/>
        <v>13.015883122750955</v>
      </c>
      <c r="Q1283" s="19"/>
      <c r="R1283" s="38">
        <f t="shared" si="296"/>
        <v>7.7897822669790798E-2</v>
      </c>
      <c r="S1283" s="16">
        <f t="shared" si="290"/>
        <v>1.0125353142511471</v>
      </c>
      <c r="T1283" s="16">
        <f t="shared" si="292"/>
        <v>10.855877395351104</v>
      </c>
      <c r="U1283" s="22">
        <f t="shared" si="297"/>
        <v>9.4320159578388685E-2</v>
      </c>
      <c r="V1283" s="22">
        <f t="shared" si="298"/>
        <v>4.2498238359535589E-2</v>
      </c>
      <c r="W1283" s="22">
        <f t="shared" si="299"/>
        <v>5.1821921218853095E-2</v>
      </c>
      <c r="Z1283" s="37"/>
      <c r="AA1283" s="37"/>
    </row>
    <row r="1284" spans="1:27">
      <c r="A1284" s="61">
        <f t="shared" si="285"/>
        <v>28245</v>
      </c>
      <c r="B1284" s="13">
        <v>1977.04</v>
      </c>
      <c r="C1284" s="14">
        <v>99.05</v>
      </c>
      <c r="D1284" s="15">
        <v>4.2466699999999999</v>
      </c>
      <c r="E1284" s="14">
        <v>10.193300000000001</v>
      </c>
      <c r="F1284" s="14">
        <v>60</v>
      </c>
      <c r="G1284" s="15">
        <f t="shared" si="293"/>
        <v>1977.2916666665701</v>
      </c>
      <c r="H1284" s="16">
        <v>7.37</v>
      </c>
      <c r="I1284" s="15">
        <f t="shared" si="286"/>
        <v>518.78180375000022</v>
      </c>
      <c r="J1284" s="15">
        <f t="shared" si="287"/>
        <v>22.242252625250007</v>
      </c>
      <c r="K1284" s="17">
        <f t="shared" si="291"/>
        <v>99330.077331729117</v>
      </c>
      <c r="L1284" s="15">
        <f t="shared" si="288"/>
        <v>53.388173247500028</v>
      </c>
      <c r="M1284" s="17">
        <f t="shared" si="289"/>
        <v>10222.122940590756</v>
      </c>
      <c r="N1284" s="36">
        <f t="shared" si="294"/>
        <v>10.636037409141361</v>
      </c>
      <c r="O1284" s="18"/>
      <c r="P1284" s="19">
        <f t="shared" si="295"/>
        <v>12.710931427883889</v>
      </c>
      <c r="Q1284" s="19"/>
      <c r="R1284" s="38">
        <f t="shared" si="296"/>
        <v>8.1605709886888478E-2</v>
      </c>
      <c r="S1284" s="16">
        <f t="shared" si="290"/>
        <v>0.99984783618779671</v>
      </c>
      <c r="T1284" s="16">
        <f t="shared" si="292"/>
        <v>10.900359569723975</v>
      </c>
      <c r="U1284" s="22">
        <f t="shared" si="297"/>
        <v>9.5021562613185173E-2</v>
      </c>
      <c r="V1284" s="22">
        <f t="shared" si="298"/>
        <v>3.6567249736940699E-2</v>
      </c>
      <c r="W1284" s="22">
        <f t="shared" si="299"/>
        <v>5.8454312876244474E-2</v>
      </c>
      <c r="Z1284" s="37"/>
      <c r="AA1284" s="37"/>
    </row>
    <row r="1285" spans="1:27">
      <c r="A1285" s="61">
        <f t="shared" si="285"/>
        <v>28276</v>
      </c>
      <c r="B1285" s="13">
        <v>1977.05</v>
      </c>
      <c r="C1285" s="14">
        <v>98.76</v>
      </c>
      <c r="D1285" s="15">
        <v>4.3033299999999999</v>
      </c>
      <c r="E1285" s="14">
        <v>10.306699999999999</v>
      </c>
      <c r="F1285" s="14">
        <v>60.3</v>
      </c>
      <c r="G1285" s="15">
        <f t="shared" si="293"/>
        <v>1977.3749999999034</v>
      </c>
      <c r="H1285" s="16">
        <v>7.46</v>
      </c>
      <c r="I1285" s="15">
        <f t="shared" si="286"/>
        <v>514.68945970149275</v>
      </c>
      <c r="J1285" s="15">
        <f t="shared" si="287"/>
        <v>22.426879228606975</v>
      </c>
      <c r="K1285" s="17">
        <f t="shared" si="291"/>
        <v>98904.360369666698</v>
      </c>
      <c r="L1285" s="15">
        <f t="shared" si="288"/>
        <v>53.713546519900511</v>
      </c>
      <c r="M1285" s="17">
        <f t="shared" si="289"/>
        <v>10321.765603706395</v>
      </c>
      <c r="N1285" s="36">
        <f t="shared" si="294"/>
        <v>10.548486693556997</v>
      </c>
      <c r="O1285" s="18"/>
      <c r="P1285" s="19">
        <f t="shared" si="295"/>
        <v>12.612312925720722</v>
      </c>
      <c r="Q1285" s="19"/>
      <c r="R1285" s="38">
        <f t="shared" si="296"/>
        <v>8.1695254846814613E-2</v>
      </c>
      <c r="S1285" s="16">
        <f t="shared" si="290"/>
        <v>1.0189038765071172</v>
      </c>
      <c r="T1285" s="16">
        <f t="shared" si="292"/>
        <v>10.844478536773591</v>
      </c>
      <c r="U1285" s="22">
        <f t="shared" si="297"/>
        <v>9.5294936166097299E-2</v>
      </c>
      <c r="V1285" s="22">
        <f t="shared" si="298"/>
        <v>3.3304986560434235E-2</v>
      </c>
      <c r="W1285" s="22">
        <f t="shared" si="299"/>
        <v>6.1989949605663064E-2</v>
      </c>
      <c r="Z1285" s="37"/>
      <c r="AA1285" s="37"/>
    </row>
    <row r="1286" spans="1:27">
      <c r="A1286" s="61">
        <f t="shared" si="285"/>
        <v>28306</v>
      </c>
      <c r="B1286" s="13">
        <v>1977.06</v>
      </c>
      <c r="C1286" s="14">
        <v>99.29</v>
      </c>
      <c r="D1286" s="15">
        <v>4.3600000000000003</v>
      </c>
      <c r="E1286" s="14">
        <v>10.42</v>
      </c>
      <c r="F1286" s="14">
        <v>60.7</v>
      </c>
      <c r="G1286" s="15">
        <f t="shared" si="293"/>
        <v>1977.4583333332366</v>
      </c>
      <c r="H1286" s="16">
        <v>7.28</v>
      </c>
      <c r="I1286" s="15">
        <f t="shared" si="286"/>
        <v>514.04166894563446</v>
      </c>
      <c r="J1286" s="15">
        <f t="shared" si="287"/>
        <v>22.572481383855035</v>
      </c>
      <c r="K1286" s="17">
        <f t="shared" si="291"/>
        <v>99141.345481319702</v>
      </c>
      <c r="L1286" s="15">
        <f t="shared" si="288"/>
        <v>53.946159637561792</v>
      </c>
      <c r="M1286" s="17">
        <f t="shared" si="289"/>
        <v>10404.399435143026</v>
      </c>
      <c r="N1286" s="36">
        <f t="shared" si="294"/>
        <v>10.530023959090757</v>
      </c>
      <c r="O1286" s="18"/>
      <c r="P1286" s="19">
        <f t="shared" si="295"/>
        <v>12.596542842152298</v>
      </c>
      <c r="Q1286" s="19"/>
      <c r="R1286" s="38">
        <f t="shared" si="296"/>
        <v>8.4044111752430414E-2</v>
      </c>
      <c r="S1286" s="16">
        <f t="shared" si="290"/>
        <v>1.0025501542407664</v>
      </c>
      <c r="T1286" s="16">
        <f t="shared" si="292"/>
        <v>10.976667505023977</v>
      </c>
      <c r="U1286" s="22">
        <f t="shared" si="297"/>
        <v>9.9475403338105339E-2</v>
      </c>
      <c r="V1286" s="22">
        <f t="shared" si="298"/>
        <v>3.3863681104560062E-2</v>
      </c>
      <c r="W1286" s="22">
        <f t="shared" si="299"/>
        <v>6.5611722233545278E-2</v>
      </c>
      <c r="Z1286" s="37"/>
      <c r="AA1286" s="37"/>
    </row>
    <row r="1287" spans="1:27">
      <c r="A1287" s="61">
        <f t="shared" si="285"/>
        <v>28337</v>
      </c>
      <c r="B1287" s="13">
        <v>1977.07</v>
      </c>
      <c r="C1287" s="14">
        <v>100.2</v>
      </c>
      <c r="D1287" s="15">
        <v>4.4066700000000001</v>
      </c>
      <c r="E1287" s="14">
        <v>10.5167</v>
      </c>
      <c r="F1287" s="14">
        <v>61</v>
      </c>
      <c r="G1287" s="15">
        <f t="shared" si="293"/>
        <v>1977.5416666665699</v>
      </c>
      <c r="H1287" s="16">
        <v>7.33</v>
      </c>
      <c r="I1287" s="15">
        <f t="shared" si="286"/>
        <v>516.2016540983609</v>
      </c>
      <c r="J1287" s="15">
        <f t="shared" si="287"/>
        <v>22.701899631393449</v>
      </c>
      <c r="K1287" s="17">
        <f t="shared" si="291"/>
        <v>99922.80335020175</v>
      </c>
      <c r="L1287" s="15">
        <f t="shared" si="288"/>
        <v>54.179021313934449</v>
      </c>
      <c r="M1287" s="17">
        <f t="shared" si="289"/>
        <v>10487.606247435795</v>
      </c>
      <c r="N1287" s="36">
        <f t="shared" si="294"/>
        <v>10.567692447775405</v>
      </c>
      <c r="O1287" s="18"/>
      <c r="P1287" s="19">
        <f t="shared" si="295"/>
        <v>12.647994539435667</v>
      </c>
      <c r="Q1287" s="19"/>
      <c r="R1287" s="38">
        <f t="shared" si="296"/>
        <v>8.3410742744201072E-2</v>
      </c>
      <c r="S1287" s="16">
        <f t="shared" si="290"/>
        <v>1.0012002758042795</v>
      </c>
      <c r="T1287" s="16">
        <f t="shared" si="292"/>
        <v>10.950538422997242</v>
      </c>
      <c r="U1287" s="22">
        <f t="shared" si="297"/>
        <v>0.10170574691312262</v>
      </c>
      <c r="V1287" s="22">
        <f t="shared" si="298"/>
        <v>3.4213911769439331E-2</v>
      </c>
      <c r="W1287" s="22">
        <f t="shared" si="299"/>
        <v>6.7491835143683288E-2</v>
      </c>
      <c r="Z1287" s="37"/>
      <c r="AA1287" s="37"/>
    </row>
    <row r="1288" spans="1:27">
      <c r="A1288" s="61">
        <f t="shared" si="285"/>
        <v>28368</v>
      </c>
      <c r="B1288" s="13">
        <v>1977.08</v>
      </c>
      <c r="C1288" s="14">
        <v>97.75</v>
      </c>
      <c r="D1288" s="15">
        <v>4.4533300000000002</v>
      </c>
      <c r="E1288" s="14">
        <v>10.613300000000001</v>
      </c>
      <c r="F1288" s="14">
        <v>61.2</v>
      </c>
      <c r="G1288" s="15">
        <f t="shared" si="293"/>
        <v>1977.6249999999031</v>
      </c>
      <c r="H1288" s="16">
        <v>7.4</v>
      </c>
      <c r="I1288" s="15">
        <f t="shared" si="286"/>
        <v>501.93427083333347</v>
      </c>
      <c r="J1288" s="15">
        <f t="shared" si="287"/>
        <v>22.867303798774518</v>
      </c>
      <c r="K1288" s="17">
        <f t="shared" si="291"/>
        <v>97529.895144425755</v>
      </c>
      <c r="L1288" s="15">
        <f t="shared" si="288"/>
        <v>54.497994850490223</v>
      </c>
      <c r="M1288" s="17">
        <f t="shared" si="289"/>
        <v>10589.401904208022</v>
      </c>
      <c r="N1288" s="36">
        <f t="shared" si="294"/>
        <v>10.268385666710993</v>
      </c>
      <c r="O1288" s="18"/>
      <c r="P1288" s="19">
        <f t="shared" si="295"/>
        <v>12.297488474266256</v>
      </c>
      <c r="Q1288" s="19"/>
      <c r="R1288" s="38">
        <f t="shared" si="296"/>
        <v>8.549913740550609E-2</v>
      </c>
      <c r="S1288" s="16">
        <f t="shared" si="290"/>
        <v>1.0103846340465472</v>
      </c>
      <c r="T1288" s="16">
        <f t="shared" si="292"/>
        <v>10.927853062874544</v>
      </c>
      <c r="U1288" s="22">
        <f t="shared" si="297"/>
        <v>0.1107252340667737</v>
      </c>
      <c r="V1288" s="22">
        <f t="shared" si="298"/>
        <v>3.2485070408091898E-2</v>
      </c>
      <c r="W1288" s="22">
        <f t="shared" si="299"/>
        <v>7.8240163658681805E-2</v>
      </c>
      <c r="Z1288" s="37"/>
      <c r="AA1288" s="37"/>
    </row>
    <row r="1289" spans="1:27">
      <c r="A1289" s="61">
        <f t="shared" ref="A1289:A1352" si="300">EOMONTH(DATE(LEFT(B1289,4),RIGHT(B1289,2),1),0)</f>
        <v>28398</v>
      </c>
      <c r="B1289" s="13">
        <v>1977.09</v>
      </c>
      <c r="C1289" s="14">
        <v>96.23</v>
      </c>
      <c r="D1289" s="15">
        <v>4.5</v>
      </c>
      <c r="E1289" s="14">
        <v>10.71</v>
      </c>
      <c r="F1289" s="14">
        <v>61.4</v>
      </c>
      <c r="G1289" s="15">
        <f t="shared" si="293"/>
        <v>1977.7083333332364</v>
      </c>
      <c r="H1289" s="16">
        <v>7.34</v>
      </c>
      <c r="I1289" s="15">
        <f t="shared" ref="I1289:I1352" si="301">C1289*$F$1852/F1289</f>
        <v>492.51971555374615</v>
      </c>
      <c r="J1289" s="15">
        <f t="shared" ref="J1289:J1352" si="302">D1289*$F$1852/F1289</f>
        <v>23.031681596091214</v>
      </c>
      <c r="K1289" s="17">
        <f t="shared" si="291"/>
        <v>96073.507643501216</v>
      </c>
      <c r="L1289" s="15">
        <f t="shared" ref="L1289:L1352" si="303">E1289*$F$1852/F1289</f>
        <v>54.815402198697093</v>
      </c>
      <c r="M1289" s="17">
        <f t="shared" ref="M1289:M1352" si="304">L1289*(K1289/I1289)</f>
        <v>10692.583049588466</v>
      </c>
      <c r="N1289" s="36">
        <f t="shared" si="294"/>
        <v>10.067742820070698</v>
      </c>
      <c r="O1289" s="18"/>
      <c r="P1289" s="19">
        <f t="shared" si="295"/>
        <v>12.065823759131623</v>
      </c>
      <c r="Q1289" s="19"/>
      <c r="R1289" s="38">
        <f t="shared" si="296"/>
        <v>8.8069929756703136E-2</v>
      </c>
      <c r="S1289" s="16">
        <f t="shared" ref="S1289:S1352" si="305">((H1289/H1290+H1289/1200+((1+H1290/1200)^(-119))*(1-H1289/H1290)))</f>
        <v>0.99356194027754619</v>
      </c>
      <c r="T1289" s="16">
        <f t="shared" si="292"/>
        <v>11.00536955785395</v>
      </c>
      <c r="U1289" s="22">
        <f t="shared" si="297"/>
        <v>0.10840109360941352</v>
      </c>
      <c r="V1289" s="22">
        <f t="shared" si="298"/>
        <v>2.7534316055390695E-2</v>
      </c>
      <c r="W1289" s="22">
        <f t="shared" si="299"/>
        <v>8.0866777554022828E-2</v>
      </c>
      <c r="Z1289" s="37"/>
      <c r="AA1289" s="37"/>
    </row>
    <row r="1290" spans="1:27">
      <c r="A1290" s="61">
        <f t="shared" si="300"/>
        <v>28125</v>
      </c>
      <c r="B1290" s="13">
        <v>1977.1</v>
      </c>
      <c r="C1290" s="14">
        <v>93.74</v>
      </c>
      <c r="D1290" s="15">
        <v>4.5566700000000004</v>
      </c>
      <c r="E1290" s="14">
        <v>10.77</v>
      </c>
      <c r="F1290" s="14">
        <v>61.6</v>
      </c>
      <c r="G1290" s="15">
        <f t="shared" si="293"/>
        <v>1977.7916666665697</v>
      </c>
      <c r="H1290" s="16">
        <v>7.52</v>
      </c>
      <c r="I1290" s="15">
        <f t="shared" si="301"/>
        <v>478.21780568181833</v>
      </c>
      <c r="J1290" s="15">
        <f t="shared" si="302"/>
        <v>23.24600734602274</v>
      </c>
      <c r="K1290" s="17">
        <f t="shared" ref="K1290:K1353" si="306">K1289*((I1290+(J1290/12))/I1289)</f>
        <v>93661.575380664159</v>
      </c>
      <c r="L1290" s="15">
        <f t="shared" si="303"/>
        <v>54.943522159090925</v>
      </c>
      <c r="M1290" s="17">
        <f t="shared" si="304"/>
        <v>10760.989618623351</v>
      </c>
      <c r="N1290" s="36">
        <f t="shared" si="294"/>
        <v>9.7666662995565403</v>
      </c>
      <c r="O1290" s="18"/>
      <c r="P1290" s="19">
        <f t="shared" si="295"/>
        <v>11.715003066672733</v>
      </c>
      <c r="Q1290" s="19"/>
      <c r="R1290" s="38">
        <f t="shared" si="296"/>
        <v>8.9361650655281524E-2</v>
      </c>
      <c r="S1290" s="16">
        <f t="shared" si="305"/>
        <v>1.0020926949617748</v>
      </c>
      <c r="T1290" s="16">
        <f t="shared" ref="T1290:T1353" si="307">T1289*S1289*F1289/F1290</f>
        <v>10.89901465497225</v>
      </c>
      <c r="U1290" s="22">
        <f t="shared" si="297"/>
        <v>9.7005940139350155E-2</v>
      </c>
      <c r="V1290" s="22">
        <f t="shared" si="298"/>
        <v>2.8413459183427081E-2</v>
      </c>
      <c r="W1290" s="22">
        <f t="shared" si="299"/>
        <v>6.8592480955923074E-2</v>
      </c>
      <c r="Z1290" s="37"/>
      <c r="AA1290" s="37"/>
    </row>
    <row r="1291" spans="1:27">
      <c r="A1291" s="61">
        <f t="shared" si="300"/>
        <v>28459</v>
      </c>
      <c r="B1291" s="13">
        <v>1977.11</v>
      </c>
      <c r="C1291" s="14">
        <v>94.28</v>
      </c>
      <c r="D1291" s="15">
        <v>4.6133300000000004</v>
      </c>
      <c r="E1291" s="14">
        <v>10.83</v>
      </c>
      <c r="F1291" s="14">
        <v>61.9</v>
      </c>
      <c r="G1291" s="15">
        <f t="shared" ref="G1291:G1354" si="308">G1290+1/12</f>
        <v>1977.8749999999029</v>
      </c>
      <c r="H1291" s="16">
        <v>7.58</v>
      </c>
      <c r="I1291" s="15">
        <f t="shared" si="301"/>
        <v>478.64158739903093</v>
      </c>
      <c r="J1291" s="15">
        <f t="shared" si="302"/>
        <v>23.420996970678523</v>
      </c>
      <c r="K1291" s="17">
        <f t="shared" si="306"/>
        <v>94126.836223554346</v>
      </c>
      <c r="L1291" s="15">
        <f t="shared" si="303"/>
        <v>54.981845476575145</v>
      </c>
      <c r="M1291" s="17">
        <f t="shared" si="304"/>
        <v>10812.405985374347</v>
      </c>
      <c r="N1291" s="36">
        <f t="shared" si="294"/>
        <v>9.7662999836601951</v>
      </c>
      <c r="O1291" s="18"/>
      <c r="P1291" s="19">
        <f t="shared" si="295"/>
        <v>11.724729783734963</v>
      </c>
      <c r="Q1291" s="19"/>
      <c r="R1291" s="38">
        <f t="shared" si="296"/>
        <v>8.8966828403053061E-2</v>
      </c>
      <c r="S1291" s="16">
        <f t="shared" si="305"/>
        <v>0.99870095138461501</v>
      </c>
      <c r="T1291" s="16">
        <f t="shared" si="307"/>
        <v>10.868890061883482</v>
      </c>
      <c r="U1291" s="22">
        <f t="shared" si="297"/>
        <v>8.2069444828506422E-2</v>
      </c>
      <c r="V1291" s="22">
        <f t="shared" si="298"/>
        <v>3.3776049189570001E-2</v>
      </c>
      <c r="W1291" s="22">
        <f t="shared" si="299"/>
        <v>4.8293395638936421E-2</v>
      </c>
      <c r="Z1291" s="37"/>
      <c r="AA1291" s="37"/>
    </row>
    <row r="1292" spans="1:27">
      <c r="A1292" s="61">
        <f t="shared" si="300"/>
        <v>28490</v>
      </c>
      <c r="B1292" s="13">
        <v>1977.12</v>
      </c>
      <c r="C1292" s="14">
        <v>93.82</v>
      </c>
      <c r="D1292" s="15">
        <v>4.67</v>
      </c>
      <c r="E1292" s="14">
        <v>10.89</v>
      </c>
      <c r="F1292" s="14">
        <v>62.1</v>
      </c>
      <c r="G1292" s="15">
        <f t="shared" si="308"/>
        <v>1977.9583333332362</v>
      </c>
      <c r="H1292" s="16">
        <v>7.69</v>
      </c>
      <c r="I1292" s="15">
        <f t="shared" si="301"/>
        <v>474.77225748792284</v>
      </c>
      <c r="J1292" s="15">
        <f t="shared" si="302"/>
        <v>23.632343236714984</v>
      </c>
      <c r="K1292" s="17">
        <f t="shared" si="306"/>
        <v>93753.199709105553</v>
      </c>
      <c r="L1292" s="15">
        <f t="shared" si="303"/>
        <v>55.108397826086978</v>
      </c>
      <c r="M1292" s="17">
        <f t="shared" si="304"/>
        <v>10882.24626766318</v>
      </c>
      <c r="N1292" s="36">
        <f t="shared" si="294"/>
        <v>9.6782665825359153</v>
      </c>
      <c r="O1292" s="18"/>
      <c r="P1292" s="19">
        <f t="shared" si="295"/>
        <v>11.629817356636797</v>
      </c>
      <c r="Q1292" s="19"/>
      <c r="R1292" s="38">
        <f t="shared" si="296"/>
        <v>8.8827047432467485E-2</v>
      </c>
      <c r="S1292" s="16">
        <f t="shared" si="305"/>
        <v>0.98793292468503968</v>
      </c>
      <c r="T1292" s="16">
        <f t="shared" si="307"/>
        <v>10.819811840965137</v>
      </c>
      <c r="U1292" s="22">
        <f t="shared" si="297"/>
        <v>8.1048218319674792E-2</v>
      </c>
      <c r="V1292" s="22">
        <f t="shared" si="298"/>
        <v>3.4127278894454216E-2</v>
      </c>
      <c r="W1292" s="22">
        <f t="shared" si="299"/>
        <v>4.6920939425220576E-2</v>
      </c>
      <c r="Z1292" s="37"/>
      <c r="AA1292" s="37"/>
    </row>
    <row r="1293" spans="1:27">
      <c r="A1293" s="61">
        <f t="shared" si="300"/>
        <v>28521</v>
      </c>
      <c r="B1293" s="13">
        <v>1978.01</v>
      </c>
      <c r="C1293" s="14">
        <v>90.25</v>
      </c>
      <c r="D1293" s="15">
        <v>4.71333</v>
      </c>
      <c r="E1293" s="14">
        <v>10.9</v>
      </c>
      <c r="F1293" s="14">
        <v>62.5</v>
      </c>
      <c r="G1293" s="15">
        <f t="shared" si="308"/>
        <v>1978.0416666665694</v>
      </c>
      <c r="H1293" s="16">
        <v>7.96</v>
      </c>
      <c r="I1293" s="15">
        <f t="shared" si="301"/>
        <v>453.78349800000018</v>
      </c>
      <c r="J1293" s="15">
        <f t="shared" si="302"/>
        <v>23.698962599760009</v>
      </c>
      <c r="K1293" s="17">
        <f t="shared" si="306"/>
        <v>89998.538674591648</v>
      </c>
      <c r="L1293" s="15">
        <f t="shared" si="303"/>
        <v>54.805984800000019</v>
      </c>
      <c r="M1293" s="17">
        <f t="shared" si="304"/>
        <v>10869.629601695833</v>
      </c>
      <c r="N1293" s="36">
        <f t="shared" si="294"/>
        <v>9.2414622609346839</v>
      </c>
      <c r="O1293" s="18"/>
      <c r="P1293" s="19">
        <f t="shared" si="295"/>
        <v>11.11732706341996</v>
      </c>
      <c r="Q1293" s="19"/>
      <c r="R1293" s="38">
        <f t="shared" si="296"/>
        <v>9.1067923597768607E-2</v>
      </c>
      <c r="S1293" s="16">
        <f t="shared" si="305"/>
        <v>1.0018578918241261</v>
      </c>
      <c r="T1293" s="16">
        <f t="shared" si="307"/>
        <v>10.620837167104357</v>
      </c>
      <c r="U1293" s="22">
        <f t="shared" si="297"/>
        <v>8.9718220637121204E-2</v>
      </c>
      <c r="V1293" s="22">
        <f t="shared" si="298"/>
        <v>3.8717588187234808E-2</v>
      </c>
      <c r="W1293" s="22">
        <f t="shared" si="299"/>
        <v>5.1000632449886396E-2</v>
      </c>
      <c r="Z1293" s="37"/>
      <c r="AA1293" s="37"/>
    </row>
    <row r="1294" spans="1:27">
      <c r="A1294" s="61">
        <f t="shared" si="300"/>
        <v>28549</v>
      </c>
      <c r="B1294" s="13">
        <v>1978.02</v>
      </c>
      <c r="C1294" s="14">
        <v>88.98</v>
      </c>
      <c r="D1294" s="15">
        <v>4.7566699999999997</v>
      </c>
      <c r="E1294" s="14">
        <v>10.91</v>
      </c>
      <c r="F1294" s="14">
        <v>62.9</v>
      </c>
      <c r="G1294" s="15">
        <f t="shared" si="308"/>
        <v>1978.1249999999027</v>
      </c>
      <c r="H1294" s="16">
        <v>8.0299999999999994</v>
      </c>
      <c r="I1294" s="15">
        <f t="shared" si="301"/>
        <v>444.55270922098589</v>
      </c>
      <c r="J1294" s="15">
        <f t="shared" si="302"/>
        <v>23.764784618680451</v>
      </c>
      <c r="K1294" s="17">
        <f t="shared" si="306"/>
        <v>88560.574285917552</v>
      </c>
      <c r="L1294" s="15">
        <f t="shared" si="303"/>
        <v>54.507418044515127</v>
      </c>
      <c r="M1294" s="17">
        <f t="shared" si="304"/>
        <v>10858.573448632957</v>
      </c>
      <c r="N1294" s="36">
        <f t="shared" si="294"/>
        <v>9.0452635707047335</v>
      </c>
      <c r="O1294" s="18"/>
      <c r="P1294" s="19">
        <f t="shared" si="295"/>
        <v>10.894504079092551</v>
      </c>
      <c r="Q1294" s="19"/>
      <c r="R1294" s="38">
        <f t="shared" si="296"/>
        <v>9.3081792692157148E-2</v>
      </c>
      <c r="S1294" s="16">
        <f t="shared" si="305"/>
        <v>1.0060097554972645</v>
      </c>
      <c r="T1294" s="16">
        <f t="shared" si="307"/>
        <v>10.572902954732209</v>
      </c>
      <c r="U1294" s="22">
        <f t="shared" si="297"/>
        <v>9.477266521704375E-2</v>
      </c>
      <c r="V1294" s="22">
        <f t="shared" si="298"/>
        <v>4.2836977883915939E-2</v>
      </c>
      <c r="W1294" s="22">
        <f t="shared" si="299"/>
        <v>5.1935687333127811E-2</v>
      </c>
      <c r="Z1294" s="37"/>
      <c r="AA1294" s="37"/>
    </row>
    <row r="1295" spans="1:27">
      <c r="A1295" s="61">
        <f t="shared" si="300"/>
        <v>28580</v>
      </c>
      <c r="B1295" s="13">
        <v>1978.03</v>
      </c>
      <c r="C1295" s="14">
        <v>88.82</v>
      </c>
      <c r="D1295" s="15">
        <v>4.8</v>
      </c>
      <c r="E1295" s="14">
        <v>10.92</v>
      </c>
      <c r="F1295" s="14">
        <v>63.4</v>
      </c>
      <c r="G1295" s="15">
        <f t="shared" si="308"/>
        <v>1978.2083333332359</v>
      </c>
      <c r="H1295" s="16">
        <v>8.0399999999999991</v>
      </c>
      <c r="I1295" s="15">
        <f t="shared" si="301"/>
        <v>440.25370173501591</v>
      </c>
      <c r="J1295" s="15">
        <f t="shared" si="302"/>
        <v>23.792138801261839</v>
      </c>
      <c r="K1295" s="17">
        <f t="shared" si="306"/>
        <v>88099.131931423908</v>
      </c>
      <c r="L1295" s="15">
        <f t="shared" si="303"/>
        <v>54.127115772870681</v>
      </c>
      <c r="M1295" s="17">
        <f t="shared" si="304"/>
        <v>10831.372671595915</v>
      </c>
      <c r="N1295" s="36">
        <f t="shared" si="294"/>
        <v>8.9504200776338863</v>
      </c>
      <c r="O1295" s="18"/>
      <c r="P1295" s="19">
        <f t="shared" si="295"/>
        <v>10.793768769045755</v>
      </c>
      <c r="Q1295" s="19"/>
      <c r="R1295" s="38">
        <f t="shared" si="296"/>
        <v>9.4684626553438511E-2</v>
      </c>
      <c r="S1295" s="16">
        <f t="shared" si="305"/>
        <v>0.99923451046474232</v>
      </c>
      <c r="T1295" s="16">
        <f t="shared" si="307"/>
        <v>10.55255989244019</v>
      </c>
      <c r="U1295" s="22">
        <f t="shared" si="297"/>
        <v>9.8363580009471319E-2</v>
      </c>
      <c r="V1295" s="22">
        <f t="shared" si="298"/>
        <v>4.2180432319903316E-2</v>
      </c>
      <c r="W1295" s="22">
        <f t="shared" si="299"/>
        <v>5.6183147689568003E-2</v>
      </c>
      <c r="Z1295" s="37"/>
      <c r="AA1295" s="37"/>
    </row>
    <row r="1296" spans="1:27">
      <c r="A1296" s="61">
        <f t="shared" si="300"/>
        <v>28610</v>
      </c>
      <c r="B1296" s="13">
        <v>1978.04</v>
      </c>
      <c r="C1296" s="14">
        <v>92.71</v>
      </c>
      <c r="D1296" s="15">
        <v>4.8366699999999998</v>
      </c>
      <c r="E1296" s="14">
        <v>11.023300000000001</v>
      </c>
      <c r="F1296" s="14">
        <v>63.9</v>
      </c>
      <c r="G1296" s="15">
        <f t="shared" si="308"/>
        <v>1978.2916666665692</v>
      </c>
      <c r="H1296" s="16">
        <v>8.15</v>
      </c>
      <c r="I1296" s="15">
        <f t="shared" si="301"/>
        <v>455.93951009389684</v>
      </c>
      <c r="J1296" s="15">
        <f t="shared" si="302"/>
        <v>23.786311619953061</v>
      </c>
      <c r="K1296" s="17">
        <f t="shared" si="306"/>
        <v>91634.674152624735</v>
      </c>
      <c r="L1296" s="15">
        <f t="shared" si="303"/>
        <v>54.211606100938994</v>
      </c>
      <c r="M1296" s="17">
        <f t="shared" si="304"/>
        <v>10895.442817243322</v>
      </c>
      <c r="N1296" s="36">
        <f t="shared" si="294"/>
        <v>9.2625887208668356</v>
      </c>
      <c r="O1296" s="18"/>
      <c r="P1296" s="19">
        <f t="shared" si="295"/>
        <v>11.182400797006661</v>
      </c>
      <c r="Q1296" s="19"/>
      <c r="R1296" s="38">
        <f t="shared" si="296"/>
        <v>9.0345091115403037E-2</v>
      </c>
      <c r="S1296" s="16">
        <f t="shared" si="305"/>
        <v>0.99333439042893168</v>
      </c>
      <c r="T1296" s="16">
        <f t="shared" si="307"/>
        <v>10.461974334248307</v>
      </c>
      <c r="U1296" s="22">
        <f t="shared" si="297"/>
        <v>9.2518948888489216E-2</v>
      </c>
      <c r="V1296" s="22">
        <f t="shared" si="298"/>
        <v>4.0841713895991116E-2</v>
      </c>
      <c r="W1296" s="22">
        <f t="shared" si="299"/>
        <v>5.16772349924981E-2</v>
      </c>
      <c r="Z1296" s="37"/>
      <c r="AA1296" s="37"/>
    </row>
    <row r="1297" spans="1:27">
      <c r="A1297" s="61">
        <f t="shared" si="300"/>
        <v>28641</v>
      </c>
      <c r="B1297" s="13">
        <v>1978.05</v>
      </c>
      <c r="C1297" s="14">
        <v>97.41</v>
      </c>
      <c r="D1297" s="15">
        <v>4.8733300000000002</v>
      </c>
      <c r="E1297" s="14">
        <v>11.1267</v>
      </c>
      <c r="F1297" s="14">
        <v>64.5</v>
      </c>
      <c r="G1297" s="15">
        <f t="shared" si="308"/>
        <v>1978.3749999999025</v>
      </c>
      <c r="H1297" s="16">
        <v>8.35</v>
      </c>
      <c r="I1297" s="15">
        <f t="shared" si="301"/>
        <v>474.59737744186066</v>
      </c>
      <c r="J1297" s="15">
        <f t="shared" si="302"/>
        <v>23.743657092790709</v>
      </c>
      <c r="K1297" s="17">
        <f t="shared" si="306"/>
        <v>95782.196816683645</v>
      </c>
      <c r="L1297" s="15">
        <f t="shared" si="303"/>
        <v>54.211093723255836</v>
      </c>
      <c r="M1297" s="17">
        <f t="shared" si="304"/>
        <v>10940.763466997165</v>
      </c>
      <c r="N1297" s="36">
        <f t="shared" si="294"/>
        <v>9.6349107285984417</v>
      </c>
      <c r="O1297" s="18"/>
      <c r="P1297" s="19">
        <f t="shared" si="295"/>
        <v>11.642215937209846</v>
      </c>
      <c r="Q1297" s="19"/>
      <c r="R1297" s="38">
        <f t="shared" si="296"/>
        <v>8.4858837775058329E-2</v>
      </c>
      <c r="S1297" s="16">
        <f t="shared" si="305"/>
        <v>0.99959168787242791</v>
      </c>
      <c r="T1297" s="16">
        <f t="shared" si="307"/>
        <v>10.295566908244892</v>
      </c>
      <c r="U1297" s="22">
        <f t="shared" si="297"/>
        <v>8.4922700252628047E-2</v>
      </c>
      <c r="V1297" s="22">
        <f t="shared" si="298"/>
        <v>4.0386377893305125E-2</v>
      </c>
      <c r="W1297" s="22">
        <f t="shared" si="299"/>
        <v>4.4536322359322922E-2</v>
      </c>
      <c r="Z1297" s="37"/>
      <c r="AA1297" s="37"/>
    </row>
    <row r="1298" spans="1:27">
      <c r="A1298" s="61">
        <f t="shared" si="300"/>
        <v>28671</v>
      </c>
      <c r="B1298" s="13">
        <v>1978.06</v>
      </c>
      <c r="C1298" s="14">
        <v>97.66</v>
      </c>
      <c r="D1298" s="15">
        <v>4.91</v>
      </c>
      <c r="E1298" s="14">
        <v>11.23</v>
      </c>
      <c r="F1298" s="14">
        <v>65.2</v>
      </c>
      <c r="G1298" s="15">
        <f t="shared" si="308"/>
        <v>1978.4583333332357</v>
      </c>
      <c r="H1298" s="16">
        <v>8.4600000000000009</v>
      </c>
      <c r="I1298" s="15">
        <f t="shared" si="301"/>
        <v>470.70697039877314</v>
      </c>
      <c r="J1298" s="15">
        <f t="shared" si="302"/>
        <v>23.66548458588958</v>
      </c>
      <c r="K1298" s="17">
        <f t="shared" si="306"/>
        <v>95395.053102943799</v>
      </c>
      <c r="L1298" s="15">
        <f t="shared" si="303"/>
        <v>54.126963726993885</v>
      </c>
      <c r="M1298" s="17">
        <f t="shared" si="304"/>
        <v>10969.55197978762</v>
      </c>
      <c r="N1298" s="36">
        <f t="shared" si="294"/>
        <v>9.5496789810417297</v>
      </c>
      <c r="O1298" s="18"/>
      <c r="P1298" s="19">
        <f t="shared" si="295"/>
        <v>11.549477957050748</v>
      </c>
      <c r="Q1298" s="19"/>
      <c r="R1298" s="38">
        <f t="shared" si="296"/>
        <v>8.521906255430689E-2</v>
      </c>
      <c r="S1298" s="16">
        <f t="shared" si="305"/>
        <v>0.99508799039775164</v>
      </c>
      <c r="T1298" s="16">
        <f t="shared" si="307"/>
        <v>10.180873008747447</v>
      </c>
      <c r="U1298" s="22">
        <f t="shared" si="297"/>
        <v>9.124274461604176E-2</v>
      </c>
      <c r="V1298" s="22">
        <f t="shared" si="298"/>
        <v>4.3044982803519316E-2</v>
      </c>
      <c r="W1298" s="22">
        <f t="shared" si="299"/>
        <v>4.8197761812522444E-2</v>
      </c>
      <c r="Z1298" s="37"/>
      <c r="AA1298" s="37"/>
    </row>
    <row r="1299" spans="1:27">
      <c r="A1299" s="61">
        <f t="shared" si="300"/>
        <v>28702</v>
      </c>
      <c r="B1299" s="13">
        <v>1978.07</v>
      </c>
      <c r="C1299" s="14">
        <v>97.19</v>
      </c>
      <c r="D1299" s="15">
        <v>4.9466700000000001</v>
      </c>
      <c r="E1299" s="14">
        <v>11.343299999999999</v>
      </c>
      <c r="F1299" s="14">
        <v>65.7</v>
      </c>
      <c r="G1299" s="15">
        <f t="shared" si="308"/>
        <v>1978.541666666569</v>
      </c>
      <c r="H1299" s="16">
        <v>8.64</v>
      </c>
      <c r="I1299" s="15">
        <f t="shared" si="301"/>
        <v>464.87663401826495</v>
      </c>
      <c r="J1299" s="15">
        <f t="shared" si="302"/>
        <v>23.660780936301379</v>
      </c>
      <c r="K1299" s="17">
        <f t="shared" si="306"/>
        <v>94613.055347896472</v>
      </c>
      <c r="L1299" s="15">
        <f t="shared" si="303"/>
        <v>54.256972143835632</v>
      </c>
      <c r="M1299" s="17">
        <f t="shared" si="304"/>
        <v>11042.538025803005</v>
      </c>
      <c r="N1299" s="36">
        <f t="shared" si="294"/>
        <v>9.4255240477873485</v>
      </c>
      <c r="O1299" s="18"/>
      <c r="P1299" s="19">
        <f t="shared" si="295"/>
        <v>11.409884648364537</v>
      </c>
      <c r="Q1299" s="19"/>
      <c r="R1299" s="38">
        <f t="shared" si="296"/>
        <v>8.4999967512313215E-2</v>
      </c>
      <c r="S1299" s="16">
        <f t="shared" si="305"/>
        <v>1.0226360524630467</v>
      </c>
      <c r="T1299" s="16">
        <f t="shared" si="307"/>
        <v>10.053765037633978</v>
      </c>
      <c r="U1299" s="22">
        <f t="shared" si="297"/>
        <v>9.1346708577502822E-2</v>
      </c>
      <c r="V1299" s="22">
        <f t="shared" si="298"/>
        <v>4.3736554819766127E-2</v>
      </c>
      <c r="W1299" s="22">
        <f t="shared" si="299"/>
        <v>4.7610153757736695E-2</v>
      </c>
      <c r="Z1299" s="37"/>
      <c r="AA1299" s="37"/>
    </row>
    <row r="1300" spans="1:27">
      <c r="A1300" s="61">
        <f t="shared" si="300"/>
        <v>28733</v>
      </c>
      <c r="B1300" s="13">
        <v>1978.08</v>
      </c>
      <c r="C1300" s="14">
        <v>103.9</v>
      </c>
      <c r="D1300" s="15">
        <v>4.9833299999999996</v>
      </c>
      <c r="E1300" s="14">
        <v>11.4567</v>
      </c>
      <c r="F1300" s="14">
        <v>66</v>
      </c>
      <c r="G1300" s="15">
        <f t="shared" si="308"/>
        <v>1978.6249999999022</v>
      </c>
      <c r="H1300" s="16">
        <v>8.41</v>
      </c>
      <c r="I1300" s="15">
        <f t="shared" si="301"/>
        <v>494.7127659090911</v>
      </c>
      <c r="J1300" s="15">
        <f t="shared" si="302"/>
        <v>23.727786022500005</v>
      </c>
      <c r="K1300" s="17">
        <f t="shared" si="306"/>
        <v>101087.8214228349</v>
      </c>
      <c r="L1300" s="15">
        <f t="shared" si="303"/>
        <v>54.550295911363655</v>
      </c>
      <c r="M1300" s="17">
        <f t="shared" si="304"/>
        <v>11146.610622665952</v>
      </c>
      <c r="N1300" s="36">
        <f t="shared" si="294"/>
        <v>10.023970854003741</v>
      </c>
      <c r="O1300" s="18"/>
      <c r="P1300" s="19">
        <f t="shared" si="295"/>
        <v>12.142389731257987</v>
      </c>
      <c r="Q1300" s="19"/>
      <c r="R1300" s="38">
        <f t="shared" si="296"/>
        <v>8.1146475737117224E-2</v>
      </c>
      <c r="S1300" s="16">
        <f t="shared" si="305"/>
        <v>1.0063374885085377</v>
      </c>
      <c r="T1300" s="16">
        <f t="shared" si="307"/>
        <v>10.234609215065746</v>
      </c>
      <c r="U1300" s="22">
        <f t="shared" si="297"/>
        <v>8.1815844720131148E-2</v>
      </c>
      <c r="V1300" s="22">
        <f t="shared" si="298"/>
        <v>4.087556207648535E-2</v>
      </c>
      <c r="W1300" s="22">
        <f t="shared" si="299"/>
        <v>4.0940282643645798E-2</v>
      </c>
      <c r="Z1300" s="37"/>
      <c r="AA1300" s="37"/>
    </row>
    <row r="1301" spans="1:27">
      <c r="A1301" s="61">
        <f t="shared" si="300"/>
        <v>28763</v>
      </c>
      <c r="B1301" s="13">
        <v>1978.09</v>
      </c>
      <c r="C1301" s="14">
        <v>103.9</v>
      </c>
      <c r="D1301" s="15">
        <v>5.0199999999999996</v>
      </c>
      <c r="E1301" s="14">
        <v>11.57</v>
      </c>
      <c r="F1301" s="14">
        <v>66.5</v>
      </c>
      <c r="G1301" s="15">
        <f t="shared" si="308"/>
        <v>1978.7083333332355</v>
      </c>
      <c r="H1301" s="16">
        <v>8.42</v>
      </c>
      <c r="I1301" s="15">
        <f t="shared" si="301"/>
        <v>490.99312105263175</v>
      </c>
      <c r="J1301" s="15">
        <f t="shared" si="302"/>
        <v>23.722670526315799</v>
      </c>
      <c r="K1301" s="17">
        <f t="shared" si="306"/>
        <v>100731.71302285056</v>
      </c>
      <c r="L1301" s="15">
        <f t="shared" si="303"/>
        <v>54.675557368421075</v>
      </c>
      <c r="M1301" s="17">
        <f t="shared" si="304"/>
        <v>11217.188832284706</v>
      </c>
      <c r="N1301" s="36">
        <f t="shared" si="294"/>
        <v>9.941887473004396</v>
      </c>
      <c r="O1301" s="18"/>
      <c r="P1301" s="19">
        <f t="shared" si="295"/>
        <v>12.051024072050547</v>
      </c>
      <c r="Q1301" s="19"/>
      <c r="R1301" s="38">
        <f t="shared" si="296"/>
        <v>8.2370404038653797E-2</v>
      </c>
      <c r="S1301" s="16">
        <f t="shared" si="305"/>
        <v>0.99239643270836309</v>
      </c>
      <c r="T1301" s="16">
        <f t="shared" si="307"/>
        <v>10.222031302277738</v>
      </c>
      <c r="U1301" s="22">
        <f t="shared" si="297"/>
        <v>8.3541731911288108E-2</v>
      </c>
      <c r="V1301" s="22">
        <f t="shared" si="298"/>
        <v>4.2985741591868631E-2</v>
      </c>
      <c r="W1301" s="22">
        <f t="shared" si="299"/>
        <v>4.0555990319419477E-2</v>
      </c>
      <c r="Z1301" s="37"/>
      <c r="AA1301" s="37"/>
    </row>
    <row r="1302" spans="1:27">
      <c r="A1302" s="61">
        <f t="shared" si="300"/>
        <v>28490</v>
      </c>
      <c r="B1302" s="13">
        <v>1978.1</v>
      </c>
      <c r="C1302" s="14">
        <v>100.6</v>
      </c>
      <c r="D1302" s="15">
        <v>5.03667</v>
      </c>
      <c r="E1302" s="14">
        <v>11.8233</v>
      </c>
      <c r="F1302" s="14">
        <v>67.099999999999994</v>
      </c>
      <c r="G1302" s="15">
        <f t="shared" si="308"/>
        <v>1978.7916666665687</v>
      </c>
      <c r="H1302" s="16">
        <v>8.64</v>
      </c>
      <c r="I1302" s="15">
        <f t="shared" si="301"/>
        <v>471.14758122205683</v>
      </c>
      <c r="J1302" s="15">
        <f t="shared" si="302"/>
        <v>23.58861717608049</v>
      </c>
      <c r="K1302" s="17">
        <f t="shared" si="306"/>
        <v>97063.504662204854</v>
      </c>
      <c r="L1302" s="15">
        <f t="shared" si="303"/>
        <v>55.372954245156507</v>
      </c>
      <c r="M1302" s="17">
        <f t="shared" si="304"/>
        <v>11407.663366527302</v>
      </c>
      <c r="N1302" s="36">
        <f t="shared" si="294"/>
        <v>9.5336083582088218</v>
      </c>
      <c r="O1302" s="18"/>
      <c r="P1302" s="19">
        <f t="shared" si="295"/>
        <v>11.565326820474883</v>
      </c>
      <c r="Q1302" s="19"/>
      <c r="R1302" s="38">
        <f t="shared" si="296"/>
        <v>8.4829822270452881E-2</v>
      </c>
      <c r="S1302" s="16">
        <f t="shared" si="305"/>
        <v>0.99598416780962151</v>
      </c>
      <c r="T1302" s="16">
        <f t="shared" si="307"/>
        <v>10.053598242339907</v>
      </c>
      <c r="U1302" s="22">
        <f t="shared" si="297"/>
        <v>9.1273189175097302E-2</v>
      </c>
      <c r="V1302" s="22">
        <f t="shared" si="298"/>
        <v>4.6376801650140909E-2</v>
      </c>
      <c r="W1302" s="22">
        <f t="shared" si="299"/>
        <v>4.4896387524956394E-2</v>
      </c>
      <c r="Z1302" s="37"/>
      <c r="AA1302" s="37"/>
    </row>
    <row r="1303" spans="1:27">
      <c r="A1303" s="61">
        <f t="shared" si="300"/>
        <v>28824</v>
      </c>
      <c r="B1303" s="13">
        <v>1978.11</v>
      </c>
      <c r="C1303" s="14">
        <v>94.71</v>
      </c>
      <c r="D1303" s="15">
        <v>5.0533299999999999</v>
      </c>
      <c r="E1303" s="14">
        <v>12.076700000000001</v>
      </c>
      <c r="F1303" s="14">
        <v>67.400000000000006</v>
      </c>
      <c r="G1303" s="15">
        <f t="shared" si="308"/>
        <v>1978.874999999902</v>
      </c>
      <c r="H1303" s="16">
        <v>8.81</v>
      </c>
      <c r="I1303" s="15">
        <f t="shared" si="301"/>
        <v>441.58818538575679</v>
      </c>
      <c r="J1303" s="15">
        <f t="shared" si="302"/>
        <v>23.561301075445112</v>
      </c>
      <c r="K1303" s="17">
        <f t="shared" si="306"/>
        <v>91378.322090417656</v>
      </c>
      <c r="L1303" s="15">
        <f t="shared" si="303"/>
        <v>56.307972109050468</v>
      </c>
      <c r="M1303" s="17">
        <f t="shared" si="304"/>
        <v>11651.869732756279</v>
      </c>
      <c r="N1303" s="36">
        <f t="shared" si="294"/>
        <v>8.9284189022931404</v>
      </c>
      <c r="O1303" s="18"/>
      <c r="P1303" s="19">
        <f t="shared" si="295"/>
        <v>10.842331646474509</v>
      </c>
      <c r="Q1303" s="19"/>
      <c r="R1303" s="38">
        <f t="shared" si="296"/>
        <v>9.0413709782575305E-2</v>
      </c>
      <c r="S1303" s="16">
        <f t="shared" si="305"/>
        <v>0.99425825928905653</v>
      </c>
      <c r="T1303" s="16">
        <f t="shared" si="307"/>
        <v>9.9686554295766214</v>
      </c>
      <c r="U1303" s="22">
        <f t="shared" si="297"/>
        <v>9.5553222239581403E-2</v>
      </c>
      <c r="V1303" s="22">
        <f t="shared" si="298"/>
        <v>4.684701020306048E-2</v>
      </c>
      <c r="W1303" s="22">
        <f t="shared" si="299"/>
        <v>4.8706212036520924E-2</v>
      </c>
      <c r="Z1303" s="37"/>
      <c r="AA1303" s="37"/>
    </row>
    <row r="1304" spans="1:27">
      <c r="A1304" s="61">
        <f t="shared" si="300"/>
        <v>28855</v>
      </c>
      <c r="B1304" s="13">
        <v>1978.12</v>
      </c>
      <c r="C1304" s="14">
        <v>96.11</v>
      </c>
      <c r="D1304" s="15">
        <v>5.07</v>
      </c>
      <c r="E1304" s="14">
        <v>12.33</v>
      </c>
      <c r="F1304" s="14">
        <v>67.7</v>
      </c>
      <c r="G1304" s="15">
        <f t="shared" si="308"/>
        <v>1978.9583333332353</v>
      </c>
      <c r="H1304" s="16">
        <v>9.01</v>
      </c>
      <c r="I1304" s="15">
        <f t="shared" si="301"/>
        <v>446.12998515509616</v>
      </c>
      <c r="J1304" s="15">
        <f t="shared" si="302"/>
        <v>23.534273485967514</v>
      </c>
      <c r="K1304" s="17">
        <f t="shared" si="306"/>
        <v>92723.992703345939</v>
      </c>
      <c r="L1304" s="15">
        <f t="shared" si="303"/>
        <v>57.23423906942395</v>
      </c>
      <c r="M1304" s="17">
        <f t="shared" si="304"/>
        <v>11895.607429323229</v>
      </c>
      <c r="N1304" s="36">
        <f t="shared" si="294"/>
        <v>9.0119418191338205</v>
      </c>
      <c r="O1304" s="18"/>
      <c r="P1304" s="19">
        <f t="shared" si="295"/>
        <v>10.953907642577773</v>
      </c>
      <c r="Q1304" s="19"/>
      <c r="R1304" s="38">
        <f t="shared" si="296"/>
        <v>8.7548492443670481E-2</v>
      </c>
      <c r="S1304" s="16">
        <f t="shared" si="305"/>
        <v>1.0016432159641684</v>
      </c>
      <c r="T1304" s="16">
        <f t="shared" si="307"/>
        <v>9.8674973833645971</v>
      </c>
      <c r="U1304" s="22">
        <f t="shared" si="297"/>
        <v>9.6292541907302853E-2</v>
      </c>
      <c r="V1304" s="22">
        <f t="shared" si="298"/>
        <v>4.7499532134704703E-2</v>
      </c>
      <c r="W1304" s="22">
        <f t="shared" si="299"/>
        <v>4.879300977259815E-2</v>
      </c>
      <c r="Z1304" s="37"/>
      <c r="AA1304" s="37"/>
    </row>
    <row r="1305" spans="1:27">
      <c r="A1305" s="61">
        <f t="shared" si="300"/>
        <v>28886</v>
      </c>
      <c r="B1305" s="13">
        <v>1979.01</v>
      </c>
      <c r="C1305" s="14">
        <v>99.71</v>
      </c>
      <c r="D1305" s="15">
        <v>5.1133300000000004</v>
      </c>
      <c r="E1305" s="14">
        <v>12.6533</v>
      </c>
      <c r="F1305" s="14">
        <v>68.3</v>
      </c>
      <c r="G1305" s="15">
        <f t="shared" si="308"/>
        <v>1979.0416666665685</v>
      </c>
      <c r="H1305" s="16">
        <v>9.1</v>
      </c>
      <c r="I1305" s="15">
        <f t="shared" si="301"/>
        <v>458.77476127379225</v>
      </c>
      <c r="J1305" s="15">
        <f t="shared" si="302"/>
        <v>23.526895497584199</v>
      </c>
      <c r="K1305" s="17">
        <f t="shared" si="306"/>
        <v>95759.579821075342</v>
      </c>
      <c r="L1305" s="15">
        <f t="shared" si="303"/>
        <v>58.218981915812613</v>
      </c>
      <c r="M1305" s="17">
        <f t="shared" si="304"/>
        <v>12151.987677765646</v>
      </c>
      <c r="N1305" s="36">
        <f t="shared" si="294"/>
        <v>9.2576369191399621</v>
      </c>
      <c r="O1305" s="18"/>
      <c r="P1305" s="19">
        <f t="shared" si="295"/>
        <v>11.261020341262231</v>
      </c>
      <c r="Q1305" s="19"/>
      <c r="R1305" s="38">
        <f t="shared" si="296"/>
        <v>8.4344881137919867E-2</v>
      </c>
      <c r="S1305" s="16">
        <f t="shared" si="305"/>
        <v>1.0075833333333333</v>
      </c>
      <c r="T1305" s="16">
        <f t="shared" si="307"/>
        <v>9.7968856473269863</v>
      </c>
      <c r="U1305" s="22">
        <f t="shared" si="297"/>
        <v>9.6003361516135755E-2</v>
      </c>
      <c r="V1305" s="22">
        <f t="shared" si="298"/>
        <v>4.8659868105674908E-2</v>
      </c>
      <c r="W1305" s="22">
        <f t="shared" si="299"/>
        <v>4.7343493410460846E-2</v>
      </c>
      <c r="Z1305" s="37"/>
      <c r="AA1305" s="37"/>
    </row>
    <row r="1306" spans="1:27">
      <c r="A1306" s="61">
        <f t="shared" si="300"/>
        <v>28914</v>
      </c>
      <c r="B1306" s="13">
        <v>1979.02</v>
      </c>
      <c r="C1306" s="14">
        <v>98.23</v>
      </c>
      <c r="D1306" s="15">
        <v>5.1566700000000001</v>
      </c>
      <c r="E1306" s="14">
        <v>12.976699999999999</v>
      </c>
      <c r="F1306" s="14">
        <v>69.099999999999994</v>
      </c>
      <c r="G1306" s="15">
        <f t="shared" si="308"/>
        <v>1979.1249999999018</v>
      </c>
      <c r="H1306" s="16">
        <v>9.1</v>
      </c>
      <c r="I1306" s="15">
        <f t="shared" si="301"/>
        <v>446.73255477568767</v>
      </c>
      <c r="J1306" s="15">
        <f t="shared" si="302"/>
        <v>23.451617257814775</v>
      </c>
      <c r="K1306" s="17">
        <f t="shared" si="306"/>
        <v>93653.941866768771</v>
      </c>
      <c r="L1306" s="15">
        <f t="shared" si="303"/>
        <v>59.015721709840832</v>
      </c>
      <c r="M1306" s="17">
        <f t="shared" si="304"/>
        <v>12372.178636083661</v>
      </c>
      <c r="N1306" s="36">
        <f t="shared" si="294"/>
        <v>9.0037403710456214</v>
      </c>
      <c r="O1306" s="18"/>
      <c r="P1306" s="19">
        <f t="shared" si="295"/>
        <v>10.96100221156923</v>
      </c>
      <c r="Q1306" s="19"/>
      <c r="R1306" s="38">
        <f t="shared" si="296"/>
        <v>8.8036056601136753E-2</v>
      </c>
      <c r="S1306" s="16">
        <f t="shared" si="305"/>
        <v>1.0062810771389346</v>
      </c>
      <c r="T1306" s="16">
        <f t="shared" si="307"/>
        <v>9.7568958754378077</v>
      </c>
      <c r="U1306" s="22">
        <f t="shared" si="297"/>
        <v>0.1015635398802115</v>
      </c>
      <c r="V1306" s="22">
        <f t="shared" si="298"/>
        <v>4.8905711599098511E-2</v>
      </c>
      <c r="W1306" s="22">
        <f t="shared" si="299"/>
        <v>5.2657828281112984E-2</v>
      </c>
      <c r="Z1306" s="37"/>
      <c r="AA1306" s="37"/>
    </row>
    <row r="1307" spans="1:27">
      <c r="A1307" s="61">
        <f t="shared" si="300"/>
        <v>28945</v>
      </c>
      <c r="B1307" s="13">
        <v>1979.03</v>
      </c>
      <c r="C1307" s="14">
        <v>100.1</v>
      </c>
      <c r="D1307" s="15">
        <v>5.2</v>
      </c>
      <c r="E1307" s="14">
        <v>13.3</v>
      </c>
      <c r="F1307" s="14">
        <v>69.8</v>
      </c>
      <c r="G1307" s="15">
        <f t="shared" si="308"/>
        <v>1979.208333333235</v>
      </c>
      <c r="H1307" s="16">
        <v>9.1199999999999992</v>
      </c>
      <c r="I1307" s="15">
        <f t="shared" si="301"/>
        <v>450.67156805157612</v>
      </c>
      <c r="J1307" s="15">
        <f t="shared" si="302"/>
        <v>23.411510028653304</v>
      </c>
      <c r="K1307" s="17">
        <f t="shared" si="306"/>
        <v>94888.727939685545</v>
      </c>
      <c r="L1307" s="15">
        <f t="shared" si="303"/>
        <v>59.879439111747885</v>
      </c>
      <c r="M1307" s="17">
        <f t="shared" si="304"/>
        <v>12607.593222755424</v>
      </c>
      <c r="N1307" s="36">
        <f t="shared" si="294"/>
        <v>9.0707850296607546</v>
      </c>
      <c r="O1307" s="18"/>
      <c r="P1307" s="19">
        <f t="shared" si="295"/>
        <v>11.050596484076515</v>
      </c>
      <c r="Q1307" s="19"/>
      <c r="R1307" s="38">
        <f t="shared" si="296"/>
        <v>8.720038013463223E-2</v>
      </c>
      <c r="S1307" s="16">
        <f t="shared" si="305"/>
        <v>1.0037031360281712</v>
      </c>
      <c r="T1307" s="16">
        <f t="shared" si="307"/>
        <v>9.7197165709569884</v>
      </c>
      <c r="U1307" s="22">
        <f t="shared" si="297"/>
        <v>9.9315980743650334E-2</v>
      </c>
      <c r="V1307" s="22">
        <f t="shared" si="298"/>
        <v>4.8220175595768078E-2</v>
      </c>
      <c r="W1307" s="22">
        <f t="shared" si="299"/>
        <v>5.1095805147882256E-2</v>
      </c>
      <c r="Z1307" s="37"/>
      <c r="AA1307" s="37"/>
    </row>
    <row r="1308" spans="1:27">
      <c r="A1308" s="61">
        <f t="shared" si="300"/>
        <v>28975</v>
      </c>
      <c r="B1308" s="13">
        <v>1979.04</v>
      </c>
      <c r="C1308" s="14">
        <v>102.1</v>
      </c>
      <c r="D1308" s="15">
        <v>5.2466699999999999</v>
      </c>
      <c r="E1308" s="14">
        <v>13.5267</v>
      </c>
      <c r="F1308" s="14">
        <v>70.599999999999994</v>
      </c>
      <c r="G1308" s="15">
        <f t="shared" si="308"/>
        <v>1979.2916666665683</v>
      </c>
      <c r="H1308" s="16">
        <v>9.18</v>
      </c>
      <c r="I1308" s="15">
        <f t="shared" si="301"/>
        <v>454.46720184136001</v>
      </c>
      <c r="J1308" s="15">
        <f t="shared" si="302"/>
        <v>23.353961154603411</v>
      </c>
      <c r="K1308" s="17">
        <f t="shared" si="306"/>
        <v>96097.661169233979</v>
      </c>
      <c r="L1308" s="15">
        <f t="shared" si="303"/>
        <v>60.210004888810225</v>
      </c>
      <c r="M1308" s="17">
        <f t="shared" si="304"/>
        <v>12731.481227599188</v>
      </c>
      <c r="N1308" s="36">
        <f t="shared" si="294"/>
        <v>9.1330635662174053</v>
      </c>
      <c r="O1308" s="18"/>
      <c r="P1308" s="19">
        <f t="shared" si="295"/>
        <v>11.133601762772871</v>
      </c>
      <c r="Q1308" s="19"/>
      <c r="R1308" s="38">
        <f t="shared" si="296"/>
        <v>8.6475950262932602E-2</v>
      </c>
      <c r="S1308" s="16">
        <f t="shared" si="305"/>
        <v>1.003117086251853</v>
      </c>
      <c r="T1308" s="16">
        <f t="shared" si="307"/>
        <v>9.6451637145821678</v>
      </c>
      <c r="U1308" s="22">
        <f t="shared" si="297"/>
        <v>0.10106179802981474</v>
      </c>
      <c r="V1308" s="22">
        <f t="shared" si="298"/>
        <v>5.0369438134763911E-2</v>
      </c>
      <c r="W1308" s="22">
        <f t="shared" si="299"/>
        <v>5.0692359895050831E-2</v>
      </c>
      <c r="Z1308" s="37"/>
      <c r="AA1308" s="37"/>
    </row>
    <row r="1309" spans="1:27">
      <c r="A1309" s="61">
        <f t="shared" si="300"/>
        <v>29006</v>
      </c>
      <c r="B1309" s="13">
        <v>1979.05</v>
      </c>
      <c r="C1309" s="14">
        <v>99.73</v>
      </c>
      <c r="D1309" s="15">
        <v>5.2933300000000001</v>
      </c>
      <c r="E1309" s="14">
        <v>13.753299999999999</v>
      </c>
      <c r="F1309" s="14">
        <v>71.5</v>
      </c>
      <c r="G1309" s="15">
        <f t="shared" si="308"/>
        <v>1979.3749999999015</v>
      </c>
      <c r="H1309" s="16">
        <v>9.25</v>
      </c>
      <c r="I1309" s="15">
        <f t="shared" si="301"/>
        <v>438.33008790209806</v>
      </c>
      <c r="J1309" s="15">
        <f t="shared" si="302"/>
        <v>23.265073741048962</v>
      </c>
      <c r="K1309" s="17">
        <f t="shared" si="306"/>
        <v>93095.400563989228</v>
      </c>
      <c r="L1309" s="15">
        <f t="shared" si="303"/>
        <v>60.448061746153861</v>
      </c>
      <c r="M1309" s="17">
        <f t="shared" si="304"/>
        <v>12838.35327962211</v>
      </c>
      <c r="N1309" s="36">
        <f t="shared" si="294"/>
        <v>8.7943832898149452</v>
      </c>
      <c r="O1309" s="18"/>
      <c r="P1309" s="19">
        <f t="shared" si="295"/>
        <v>10.728950511599074</v>
      </c>
      <c r="Q1309" s="19"/>
      <c r="R1309" s="38">
        <f t="shared" si="296"/>
        <v>9.1052965524399954E-2</v>
      </c>
      <c r="S1309" s="16">
        <f t="shared" si="305"/>
        <v>1.030044769334399</v>
      </c>
      <c r="T1309" s="16">
        <f t="shared" si="307"/>
        <v>9.5534424285124437</v>
      </c>
      <c r="U1309" s="22">
        <f t="shared" si="297"/>
        <v>0.10840015297084604</v>
      </c>
      <c r="V1309" s="22">
        <f t="shared" si="298"/>
        <v>5.3756804855167539E-2</v>
      </c>
      <c r="W1309" s="22">
        <f t="shared" si="299"/>
        <v>5.4643348115678503E-2</v>
      </c>
      <c r="Z1309" s="37"/>
      <c r="AA1309" s="37"/>
    </row>
    <row r="1310" spans="1:27">
      <c r="A1310" s="61">
        <f t="shared" si="300"/>
        <v>29036</v>
      </c>
      <c r="B1310" s="13">
        <v>1979.06</v>
      </c>
      <c r="C1310" s="14">
        <v>101.7</v>
      </c>
      <c r="D1310" s="15">
        <v>5.34</v>
      </c>
      <c r="E1310" s="14">
        <v>13.98</v>
      </c>
      <c r="F1310" s="14">
        <v>72.3</v>
      </c>
      <c r="G1310" s="15">
        <f t="shared" si="308"/>
        <v>1979.4583333332348</v>
      </c>
      <c r="H1310" s="16">
        <v>8.91</v>
      </c>
      <c r="I1310" s="15">
        <f t="shared" si="301"/>
        <v>442.0426369294608</v>
      </c>
      <c r="J1310" s="15">
        <f t="shared" si="302"/>
        <v>23.210498340248972</v>
      </c>
      <c r="K1310" s="17">
        <f t="shared" si="306"/>
        <v>94294.695661483885</v>
      </c>
      <c r="L1310" s="15">
        <f t="shared" si="303"/>
        <v>60.764563070539445</v>
      </c>
      <c r="M1310" s="17">
        <f t="shared" si="304"/>
        <v>12962.043710398668</v>
      </c>
      <c r="N1310" s="36">
        <f t="shared" si="294"/>
        <v>8.8539377646939403</v>
      </c>
      <c r="O1310" s="18"/>
      <c r="P1310" s="19">
        <f t="shared" si="295"/>
        <v>10.809180598290331</v>
      </c>
      <c r="Q1310" s="19"/>
      <c r="R1310" s="38">
        <f t="shared" si="296"/>
        <v>9.4292456494697474E-2</v>
      </c>
      <c r="S1310" s="16">
        <f t="shared" si="305"/>
        <v>1.0048016460396398</v>
      </c>
      <c r="T1310" s="16">
        <f t="shared" si="307"/>
        <v>9.7315884963734316</v>
      </c>
      <c r="U1310" s="22">
        <f t="shared" si="297"/>
        <v>0.11041797916582241</v>
      </c>
      <c r="V1310" s="22">
        <f t="shared" si="298"/>
        <v>5.6350250301478111E-2</v>
      </c>
      <c r="W1310" s="22">
        <f t="shared" si="299"/>
        <v>5.40677288643443E-2</v>
      </c>
      <c r="Z1310" s="37"/>
      <c r="AA1310" s="37"/>
    </row>
    <row r="1311" spans="1:27">
      <c r="A1311" s="61">
        <f t="shared" si="300"/>
        <v>29067</v>
      </c>
      <c r="B1311" s="13">
        <v>1979.07</v>
      </c>
      <c r="C1311" s="14">
        <v>102.7</v>
      </c>
      <c r="D1311" s="15">
        <v>5.3966700000000003</v>
      </c>
      <c r="E1311" s="14">
        <v>14.1967</v>
      </c>
      <c r="F1311" s="14">
        <v>73.099999999999994</v>
      </c>
      <c r="G1311" s="15">
        <f t="shared" si="308"/>
        <v>1979.5416666665681</v>
      </c>
      <c r="H1311" s="16">
        <v>8.9499999999999993</v>
      </c>
      <c r="I1311" s="15">
        <f t="shared" si="301"/>
        <v>441.50392818057475</v>
      </c>
      <c r="J1311" s="15">
        <f t="shared" si="302"/>
        <v>23.200107147948028</v>
      </c>
      <c r="K1311" s="17">
        <f t="shared" si="306"/>
        <v>94592.193078526921</v>
      </c>
      <c r="L1311" s="15">
        <f t="shared" si="303"/>
        <v>61.031147197674443</v>
      </c>
      <c r="M1311" s="17">
        <f t="shared" si="304"/>
        <v>13075.920033864879</v>
      </c>
      <c r="N1311" s="36">
        <f t="shared" si="294"/>
        <v>8.8274980455423506</v>
      </c>
      <c r="O1311" s="18"/>
      <c r="P1311" s="19">
        <f t="shared" si="295"/>
        <v>10.784338517075032</v>
      </c>
      <c r="Q1311" s="19"/>
      <c r="R1311" s="38">
        <f t="shared" si="296"/>
        <v>9.4825501424015302E-2</v>
      </c>
      <c r="S1311" s="16">
        <f t="shared" si="305"/>
        <v>1.0022294077638916</v>
      </c>
      <c r="T1311" s="16">
        <f t="shared" si="307"/>
        <v>9.6713031040074586</v>
      </c>
      <c r="U1311" s="22">
        <f t="shared" si="297"/>
        <v>0.11287090177119929</v>
      </c>
      <c r="V1311" s="22">
        <f t="shared" si="298"/>
        <v>5.9327623602140944E-2</v>
      </c>
      <c r="W1311" s="22">
        <f t="shared" si="299"/>
        <v>5.354327816905835E-2</v>
      </c>
      <c r="Z1311" s="37"/>
      <c r="AA1311" s="37"/>
    </row>
    <row r="1312" spans="1:27">
      <c r="A1312" s="61">
        <f t="shared" si="300"/>
        <v>29098</v>
      </c>
      <c r="B1312" s="13">
        <v>1979.08</v>
      </c>
      <c r="C1312" s="14">
        <v>107.4</v>
      </c>
      <c r="D1312" s="15">
        <v>5.4533300000000002</v>
      </c>
      <c r="E1312" s="14">
        <v>14.4133</v>
      </c>
      <c r="F1312" s="14">
        <v>73.8</v>
      </c>
      <c r="G1312" s="15">
        <f t="shared" si="308"/>
        <v>1979.6249999999013</v>
      </c>
      <c r="H1312" s="16">
        <v>9.0299999999999994</v>
      </c>
      <c r="I1312" s="15">
        <f t="shared" si="301"/>
        <v>457.32971951219531</v>
      </c>
      <c r="J1312" s="15">
        <f t="shared" si="302"/>
        <v>23.221321036382122</v>
      </c>
      <c r="K1312" s="17">
        <f t="shared" si="306"/>
        <v>98397.465260593788</v>
      </c>
      <c r="L1312" s="15">
        <f t="shared" si="303"/>
        <v>61.374585160569126</v>
      </c>
      <c r="M1312" s="17">
        <f t="shared" si="304"/>
        <v>13205.141397025292</v>
      </c>
      <c r="N1312" s="36">
        <f t="shared" si="294"/>
        <v>9.1271657972150191</v>
      </c>
      <c r="O1312" s="18"/>
      <c r="P1312" s="19">
        <f t="shared" si="295"/>
        <v>11.156331375849183</v>
      </c>
      <c r="Q1312" s="19"/>
      <c r="R1312" s="38">
        <f t="shared" si="296"/>
        <v>9.0746477696884112E-2</v>
      </c>
      <c r="S1312" s="16">
        <f t="shared" si="305"/>
        <v>0.9881636923006627</v>
      </c>
      <c r="T1312" s="16">
        <f t="shared" si="307"/>
        <v>9.6009266441916079</v>
      </c>
      <c r="U1312" s="22">
        <f t="shared" si="297"/>
        <v>0.11340784433525886</v>
      </c>
      <c r="V1312" s="22">
        <f t="shared" si="298"/>
        <v>5.9991130331344067E-2</v>
      </c>
      <c r="W1312" s="22">
        <f t="shared" si="299"/>
        <v>5.3416714003914789E-2</v>
      </c>
      <c r="Z1312" s="37"/>
      <c r="AA1312" s="37"/>
    </row>
    <row r="1313" spans="1:27">
      <c r="A1313" s="61">
        <f t="shared" si="300"/>
        <v>29128</v>
      </c>
      <c r="B1313" s="13">
        <v>1979.09</v>
      </c>
      <c r="C1313" s="14">
        <v>108.6</v>
      </c>
      <c r="D1313" s="15">
        <v>5.51</v>
      </c>
      <c r="E1313" s="14">
        <v>14.63</v>
      </c>
      <c r="F1313" s="14">
        <v>74.599999999999994</v>
      </c>
      <c r="G1313" s="15">
        <f t="shared" si="308"/>
        <v>1979.7083333332346</v>
      </c>
      <c r="H1313" s="16">
        <v>9.33</v>
      </c>
      <c r="I1313" s="15">
        <f t="shared" si="301"/>
        <v>457.48041152815034</v>
      </c>
      <c r="J1313" s="15">
        <f t="shared" si="302"/>
        <v>23.211022721179635</v>
      </c>
      <c r="K1313" s="17">
        <f t="shared" si="306"/>
        <v>98846.054510627626</v>
      </c>
      <c r="L1313" s="15">
        <f t="shared" si="303"/>
        <v>61.629267225201104</v>
      </c>
      <c r="M1313" s="17">
        <f t="shared" si="304"/>
        <v>13316.001634350665</v>
      </c>
      <c r="N1313" s="36">
        <f t="shared" si="294"/>
        <v>9.1127589907409465</v>
      </c>
      <c r="O1313" s="18"/>
      <c r="P1313" s="19">
        <f t="shared" si="295"/>
        <v>11.144412105091893</v>
      </c>
      <c r="Q1313" s="19"/>
      <c r="R1313" s="38">
        <f t="shared" si="296"/>
        <v>8.8786091274876064E-2</v>
      </c>
      <c r="S1313" s="16">
        <f t="shared" si="305"/>
        <v>0.94765923764923543</v>
      </c>
      <c r="T1313" s="16">
        <f t="shared" si="307"/>
        <v>9.3855467777578525</v>
      </c>
      <c r="U1313" s="22">
        <f t="shared" si="297"/>
        <v>0.11305552603619362</v>
      </c>
      <c r="V1313" s="22">
        <f t="shared" si="298"/>
        <v>6.2200426914902129E-2</v>
      </c>
      <c r="W1313" s="22">
        <f t="shared" si="299"/>
        <v>5.0855099121291492E-2</v>
      </c>
      <c r="Z1313" s="37"/>
      <c r="AA1313" s="37"/>
    </row>
    <row r="1314" spans="1:27">
      <c r="A1314" s="61">
        <f t="shared" si="300"/>
        <v>28855</v>
      </c>
      <c r="B1314" s="13">
        <v>1979.1</v>
      </c>
      <c r="C1314" s="14">
        <v>104.5</v>
      </c>
      <c r="D1314" s="15">
        <v>5.5566700000000004</v>
      </c>
      <c r="E1314" s="14">
        <v>14.7067</v>
      </c>
      <c r="F1314" s="14">
        <v>75.2</v>
      </c>
      <c r="G1314" s="15">
        <f t="shared" si="308"/>
        <v>1979.7916666665678</v>
      </c>
      <c r="H1314" s="16">
        <v>10.3</v>
      </c>
      <c r="I1314" s="15">
        <f t="shared" si="301"/>
        <v>436.69674534574483</v>
      </c>
      <c r="J1314" s="15">
        <f t="shared" si="302"/>
        <v>23.220858411103734</v>
      </c>
      <c r="K1314" s="17">
        <f t="shared" si="306"/>
        <v>94773.510272468906</v>
      </c>
      <c r="L1314" s="15">
        <f t="shared" si="303"/>
        <v>61.45806722273938</v>
      </c>
      <c r="M1314" s="17">
        <f t="shared" si="304"/>
        <v>13337.852473915009</v>
      </c>
      <c r="N1314" s="36">
        <f t="shared" si="294"/>
        <v>8.6818433068993013</v>
      </c>
      <c r="O1314" s="18"/>
      <c r="P1314" s="19">
        <f t="shared" si="295"/>
        <v>10.624838288277683</v>
      </c>
      <c r="Q1314" s="19"/>
      <c r="R1314" s="38">
        <f t="shared" si="296"/>
        <v>8.4815287363696826E-2</v>
      </c>
      <c r="S1314" s="16">
        <f t="shared" si="305"/>
        <v>0.98720293819717986</v>
      </c>
      <c r="T1314" s="16">
        <f t="shared" si="307"/>
        <v>8.8233349439243458</v>
      </c>
      <c r="U1314" s="22">
        <f t="shared" si="297"/>
        <v>0.11753450057390236</v>
      </c>
      <c r="V1314" s="22">
        <f t="shared" si="298"/>
        <v>7.029506667040053E-2</v>
      </c>
      <c r="W1314" s="22">
        <f t="shared" si="299"/>
        <v>4.7239433903501826E-2</v>
      </c>
      <c r="Z1314" s="37"/>
      <c r="AA1314" s="37"/>
    </row>
    <row r="1315" spans="1:27">
      <c r="A1315" s="61">
        <f t="shared" si="300"/>
        <v>29189</v>
      </c>
      <c r="B1315" s="13">
        <v>1979.11</v>
      </c>
      <c r="C1315" s="14">
        <v>103.7</v>
      </c>
      <c r="D1315" s="15">
        <v>5.6033299999999997</v>
      </c>
      <c r="E1315" s="14">
        <v>14.783300000000001</v>
      </c>
      <c r="F1315" s="14">
        <v>75.900000000000006</v>
      </c>
      <c r="G1315" s="15">
        <f t="shared" si="308"/>
        <v>1979.8749999999011</v>
      </c>
      <c r="H1315" s="16">
        <v>10.65</v>
      </c>
      <c r="I1315" s="15">
        <f t="shared" si="301"/>
        <v>429.35693873517806</v>
      </c>
      <c r="J1315" s="15">
        <f t="shared" si="302"/>
        <v>23.199890217193683</v>
      </c>
      <c r="K1315" s="17">
        <f t="shared" si="306"/>
        <v>93600.175863223732</v>
      </c>
      <c r="L1315" s="15">
        <f t="shared" si="303"/>
        <v>61.208413041501998</v>
      </c>
      <c r="M1315" s="17">
        <f t="shared" si="304"/>
        <v>13343.485822939203</v>
      </c>
      <c r="N1315" s="36">
        <f t="shared" si="294"/>
        <v>8.5187843029835477</v>
      </c>
      <c r="O1315" s="18"/>
      <c r="P1315" s="19">
        <f t="shared" si="295"/>
        <v>10.433469269423099</v>
      </c>
      <c r="Q1315" s="19"/>
      <c r="R1315" s="38">
        <f t="shared" si="296"/>
        <v>8.3940339688296936E-2</v>
      </c>
      <c r="S1315" s="16">
        <f t="shared" si="305"/>
        <v>1.0249286541450782</v>
      </c>
      <c r="T1315" s="16">
        <f t="shared" si="307"/>
        <v>8.6300889069402533</v>
      </c>
      <c r="U1315" s="22">
        <f t="shared" si="297"/>
        <v>0.1166186041560251</v>
      </c>
      <c r="V1315" s="22">
        <f t="shared" si="298"/>
        <v>7.4146520468323818E-2</v>
      </c>
      <c r="W1315" s="22">
        <f t="shared" si="299"/>
        <v>4.2472083687701279E-2</v>
      </c>
      <c r="Z1315" s="37"/>
      <c r="AA1315" s="37"/>
    </row>
    <row r="1316" spans="1:27">
      <c r="A1316" s="61">
        <f t="shared" si="300"/>
        <v>29220</v>
      </c>
      <c r="B1316" s="13">
        <v>1979.12</v>
      </c>
      <c r="C1316" s="14">
        <v>107.8</v>
      </c>
      <c r="D1316" s="15">
        <v>5.65</v>
      </c>
      <c r="E1316" s="14">
        <v>14.86</v>
      </c>
      <c r="F1316" s="14">
        <v>76.7</v>
      </c>
      <c r="G1316" s="15">
        <f t="shared" si="308"/>
        <v>1979.9583333332343</v>
      </c>
      <c r="H1316" s="16">
        <v>10.39</v>
      </c>
      <c r="I1316" s="15">
        <f t="shared" si="301"/>
        <v>441.67711994784895</v>
      </c>
      <c r="J1316" s="15">
        <f t="shared" si="302"/>
        <v>23.149125488917871</v>
      </c>
      <c r="K1316" s="17">
        <f t="shared" si="306"/>
        <v>96706.529868289945</v>
      </c>
      <c r="L1316" s="15">
        <f t="shared" si="303"/>
        <v>60.884248631030005</v>
      </c>
      <c r="M1316" s="17">
        <f t="shared" si="304"/>
        <v>13330.78881115759</v>
      </c>
      <c r="N1316" s="36">
        <f t="shared" si="294"/>
        <v>8.7452044046692805</v>
      </c>
      <c r="O1316" s="18"/>
      <c r="P1316" s="19">
        <f t="shared" si="295"/>
        <v>10.717928631289347</v>
      </c>
      <c r="Q1316" s="19"/>
      <c r="R1316" s="38">
        <f t="shared" si="296"/>
        <v>8.4055550379180513E-2</v>
      </c>
      <c r="S1316" s="16">
        <f t="shared" si="305"/>
        <v>0.98376644574528849</v>
      </c>
      <c r="T1316" s="16">
        <f t="shared" si="307"/>
        <v>8.7529675164066045</v>
      </c>
      <c r="U1316" s="22">
        <f t="shared" si="297"/>
        <v>0.11581447133810352</v>
      </c>
      <c r="V1316" s="22">
        <f t="shared" si="298"/>
        <v>7.3379812698553426E-2</v>
      </c>
      <c r="W1316" s="22">
        <f t="shared" si="299"/>
        <v>4.2434658639550094E-2</v>
      </c>
      <c r="Z1316" s="37"/>
      <c r="AA1316" s="37"/>
    </row>
    <row r="1317" spans="1:27">
      <c r="A1317" s="61">
        <f t="shared" si="300"/>
        <v>29251</v>
      </c>
      <c r="B1317" s="13">
        <v>1980.01</v>
      </c>
      <c r="C1317" s="14">
        <v>110.9</v>
      </c>
      <c r="D1317" s="15">
        <v>5.7</v>
      </c>
      <c r="E1317" s="14">
        <v>15.003299999999999</v>
      </c>
      <c r="F1317" s="14">
        <v>77.8</v>
      </c>
      <c r="G1317" s="15">
        <f t="shared" si="308"/>
        <v>1980.0416666665676</v>
      </c>
      <c r="H1317" s="16">
        <v>10.8</v>
      </c>
      <c r="I1317" s="15">
        <f t="shared" si="301"/>
        <v>447.95403663239097</v>
      </c>
      <c r="J1317" s="15">
        <f t="shared" si="302"/>
        <v>23.023787275064276</v>
      </c>
      <c r="K1317" s="17">
        <f t="shared" si="306"/>
        <v>98500.973537708705</v>
      </c>
      <c r="L1317" s="15">
        <f t="shared" si="303"/>
        <v>60.602243442802084</v>
      </c>
      <c r="M1317" s="17">
        <f t="shared" si="304"/>
        <v>13325.87607103972</v>
      </c>
      <c r="N1317" s="36">
        <f t="shared" si="294"/>
        <v>8.850934180729098</v>
      </c>
      <c r="O1317" s="18"/>
      <c r="P1317" s="19">
        <f t="shared" si="295"/>
        <v>10.854081878724752</v>
      </c>
      <c r="Q1317" s="19"/>
      <c r="R1317" s="38">
        <f t="shared" si="296"/>
        <v>7.9834698453492031E-2</v>
      </c>
      <c r="S1317" s="16">
        <f t="shared" si="305"/>
        <v>0.91740152564398236</v>
      </c>
      <c r="T1317" s="16">
        <f t="shared" si="307"/>
        <v>8.4891281428550585</v>
      </c>
      <c r="U1317" s="22">
        <f t="shared" si="297"/>
        <v>0.11014020821413228</v>
      </c>
      <c r="V1317" s="22">
        <f t="shared" si="298"/>
        <v>7.3558380560686532E-2</v>
      </c>
      <c r="W1317" s="22">
        <f t="shared" si="299"/>
        <v>3.6581827653445753E-2</v>
      </c>
      <c r="Z1317" s="37"/>
      <c r="AA1317" s="37"/>
    </row>
    <row r="1318" spans="1:27">
      <c r="A1318" s="61">
        <f t="shared" si="300"/>
        <v>29280</v>
      </c>
      <c r="B1318" s="13">
        <v>1980.02</v>
      </c>
      <c r="C1318" s="14">
        <v>115.3</v>
      </c>
      <c r="D1318" s="15">
        <v>5.75</v>
      </c>
      <c r="E1318" s="14">
        <v>15.146699999999999</v>
      </c>
      <c r="F1318" s="14">
        <v>78.900000000000006</v>
      </c>
      <c r="G1318" s="15">
        <f t="shared" si="308"/>
        <v>1980.1249999999009</v>
      </c>
      <c r="H1318" s="16">
        <v>12.41</v>
      </c>
      <c r="I1318" s="15">
        <f t="shared" si="301"/>
        <v>459.23376235741461</v>
      </c>
      <c r="J1318" s="15">
        <f t="shared" si="302"/>
        <v>22.901943916349818</v>
      </c>
      <c r="K1318" s="17">
        <f t="shared" si="306"/>
        <v>101400.94207590516</v>
      </c>
      <c r="L1318" s="15">
        <f t="shared" si="303"/>
        <v>60.328499811787083</v>
      </c>
      <c r="M1318" s="17">
        <f t="shared" si="304"/>
        <v>13320.812223253361</v>
      </c>
      <c r="N1318" s="36">
        <f t="shared" si="294"/>
        <v>9.0544760921925072</v>
      </c>
      <c r="O1318" s="18"/>
      <c r="P1318" s="19">
        <f t="shared" si="295"/>
        <v>11.109252312727019</v>
      </c>
      <c r="Q1318" s="19"/>
      <c r="R1318" s="38">
        <f t="shared" si="296"/>
        <v>6.2137165228765404E-2</v>
      </c>
      <c r="S1318" s="16">
        <f t="shared" si="305"/>
        <v>0.99125648533881872</v>
      </c>
      <c r="T1318" s="16">
        <f t="shared" si="307"/>
        <v>7.6793620117894337</v>
      </c>
      <c r="U1318" s="22">
        <f t="shared" si="297"/>
        <v>0.10357782711324814</v>
      </c>
      <c r="V1318" s="22">
        <f t="shared" si="298"/>
        <v>8.2715176581483529E-2</v>
      </c>
      <c r="W1318" s="22">
        <f t="shared" si="299"/>
        <v>2.0862650531764615E-2</v>
      </c>
      <c r="Z1318" s="37"/>
      <c r="AA1318" s="37"/>
    </row>
    <row r="1319" spans="1:27">
      <c r="A1319" s="61">
        <f t="shared" si="300"/>
        <v>29311</v>
      </c>
      <c r="B1319" s="13">
        <v>1980.03</v>
      </c>
      <c r="C1319" s="14">
        <v>104.7</v>
      </c>
      <c r="D1319" s="15">
        <v>5.8</v>
      </c>
      <c r="E1319" s="14">
        <v>15.29</v>
      </c>
      <c r="F1319" s="14">
        <v>80.099999999999994</v>
      </c>
      <c r="G1319" s="15">
        <f t="shared" si="308"/>
        <v>1980.2083333332341</v>
      </c>
      <c r="H1319" s="16">
        <v>12.75</v>
      </c>
      <c r="I1319" s="15">
        <f t="shared" si="301"/>
        <v>410.76711797752824</v>
      </c>
      <c r="J1319" s="15">
        <f t="shared" si="302"/>
        <v>22.755007490636714</v>
      </c>
      <c r="K1319" s="17">
        <f t="shared" si="306"/>
        <v>91117.983402681188</v>
      </c>
      <c r="L1319" s="15">
        <f t="shared" si="303"/>
        <v>59.986907677902643</v>
      </c>
      <c r="M1319" s="17">
        <f t="shared" si="304"/>
        <v>13306.53262872011</v>
      </c>
      <c r="N1319" s="36">
        <f t="shared" si="294"/>
        <v>8.081150900785488</v>
      </c>
      <c r="O1319" s="18"/>
      <c r="P1319" s="19">
        <f t="shared" si="295"/>
        <v>9.9248356973564942</v>
      </c>
      <c r="Q1319" s="19"/>
      <c r="R1319" s="38">
        <f t="shared" si="296"/>
        <v>7.3098972741580115E-2</v>
      </c>
      <c r="S1319" s="16">
        <f t="shared" si="305"/>
        <v>1.0862448859181546</v>
      </c>
      <c r="T1319" s="16">
        <f t="shared" si="307"/>
        <v>7.4981766873766658</v>
      </c>
      <c r="U1319" s="22">
        <f t="shared" si="297"/>
        <v>0.11781757133238635</v>
      </c>
      <c r="V1319" s="22">
        <f t="shared" si="298"/>
        <v>8.461038335075366E-2</v>
      </c>
      <c r="W1319" s="22">
        <f t="shared" si="299"/>
        <v>3.3207187981632691E-2</v>
      </c>
      <c r="Z1319" s="37"/>
      <c r="AA1319" s="37"/>
    </row>
    <row r="1320" spans="1:27">
      <c r="A1320" s="61">
        <f t="shared" si="300"/>
        <v>29341</v>
      </c>
      <c r="B1320" s="13">
        <v>1980.04</v>
      </c>
      <c r="C1320" s="14">
        <v>103</v>
      </c>
      <c r="D1320" s="15">
        <v>5.8466699999999996</v>
      </c>
      <c r="E1320" s="14">
        <v>15.173299999999999</v>
      </c>
      <c r="F1320" s="14">
        <v>81</v>
      </c>
      <c r="G1320" s="15">
        <f t="shared" si="308"/>
        <v>1980.2916666665674</v>
      </c>
      <c r="H1320" s="16">
        <v>11.47</v>
      </c>
      <c r="I1320" s="15">
        <f t="shared" si="301"/>
        <v>399.60757407407425</v>
      </c>
      <c r="J1320" s="15">
        <f t="shared" si="302"/>
        <v>22.683238981666676</v>
      </c>
      <c r="K1320" s="17">
        <f t="shared" si="306"/>
        <v>89061.83646087948</v>
      </c>
      <c r="L1320" s="15">
        <f t="shared" si="303"/>
        <v>58.867627220370387</v>
      </c>
      <c r="M1320" s="17">
        <f t="shared" si="304"/>
        <v>13120.019059920993</v>
      </c>
      <c r="N1320" s="36">
        <f t="shared" si="294"/>
        <v>7.8440245047192079</v>
      </c>
      <c r="O1320" s="18"/>
      <c r="P1320" s="19">
        <f t="shared" si="295"/>
        <v>9.6444480482973152</v>
      </c>
      <c r="Q1320" s="19"/>
      <c r="R1320" s="38">
        <f t="shared" si="296"/>
        <v>9.0000669289211285E-2</v>
      </c>
      <c r="S1320" s="16">
        <f t="shared" si="305"/>
        <v>1.0899045574721604</v>
      </c>
      <c r="T1320" s="16">
        <f t="shared" si="307"/>
        <v>8.0543576794805904</v>
      </c>
      <c r="U1320" s="22">
        <f t="shared" si="297"/>
        <v>0.12042042697591238</v>
      </c>
      <c r="V1320" s="22">
        <f t="shared" si="298"/>
        <v>7.6057149488397258E-2</v>
      </c>
      <c r="W1320" s="22">
        <f t="shared" si="299"/>
        <v>4.4363277487515118E-2</v>
      </c>
      <c r="Z1320" s="37"/>
      <c r="AA1320" s="37"/>
    </row>
    <row r="1321" spans="1:27">
      <c r="A1321" s="61">
        <f t="shared" si="300"/>
        <v>29372</v>
      </c>
      <c r="B1321" s="13">
        <v>1980.05</v>
      </c>
      <c r="C1321" s="14">
        <v>107.7</v>
      </c>
      <c r="D1321" s="15">
        <v>5.8933299999999997</v>
      </c>
      <c r="E1321" s="14">
        <v>15.056699999999999</v>
      </c>
      <c r="F1321" s="14">
        <v>81.8</v>
      </c>
      <c r="G1321" s="15">
        <f t="shared" si="308"/>
        <v>1980.3749999999006</v>
      </c>
      <c r="H1321" s="16">
        <v>10.18</v>
      </c>
      <c r="I1321" s="15">
        <f t="shared" si="301"/>
        <v>413.75561919315419</v>
      </c>
      <c r="J1321" s="15">
        <f t="shared" si="302"/>
        <v>22.640653697860643</v>
      </c>
      <c r="K1321" s="17">
        <f t="shared" si="306"/>
        <v>92635.55683816754</v>
      </c>
      <c r="L1321" s="15">
        <f t="shared" si="303"/>
        <v>57.843957581295868</v>
      </c>
      <c r="M1321" s="17">
        <f t="shared" si="304"/>
        <v>12950.657276186046</v>
      </c>
      <c r="N1321" s="36">
        <f t="shared" si="294"/>
        <v>8.1042258071764834</v>
      </c>
      <c r="O1321" s="18"/>
      <c r="P1321" s="19">
        <f t="shared" si="295"/>
        <v>9.9744124837086741</v>
      </c>
      <c r="Q1321" s="19"/>
      <c r="R1321" s="38">
        <f t="shared" si="296"/>
        <v>9.958705186387147E-2</v>
      </c>
      <c r="S1321" s="16">
        <f t="shared" si="305"/>
        <v>1.0338153104575889</v>
      </c>
      <c r="T1321" s="16">
        <f t="shared" si="307"/>
        <v>8.6926280260699276</v>
      </c>
      <c r="U1321" s="22">
        <f t="shared" si="297"/>
        <v>0.11998882624858798</v>
      </c>
      <c r="V1321" s="22">
        <f t="shared" si="298"/>
        <v>6.8623577027353555E-2</v>
      </c>
      <c r="W1321" s="22">
        <f t="shared" si="299"/>
        <v>5.1365249221234421E-2</v>
      </c>
      <c r="Z1321" s="37"/>
      <c r="AA1321" s="37"/>
    </row>
    <row r="1322" spans="1:27">
      <c r="A1322" s="61">
        <f t="shared" si="300"/>
        <v>29402</v>
      </c>
      <c r="B1322" s="13">
        <v>1980.06</v>
      </c>
      <c r="C1322" s="14">
        <v>114.6</v>
      </c>
      <c r="D1322" s="15">
        <v>5.94</v>
      </c>
      <c r="E1322" s="14">
        <v>14.94</v>
      </c>
      <c r="F1322" s="14">
        <v>82.7</v>
      </c>
      <c r="G1322" s="15">
        <f t="shared" si="308"/>
        <v>1980.4583333332339</v>
      </c>
      <c r="H1322" s="16">
        <v>9.7799999999999994</v>
      </c>
      <c r="I1322" s="15">
        <f t="shared" si="301"/>
        <v>435.47237847642094</v>
      </c>
      <c r="J1322" s="15">
        <f t="shared" si="302"/>
        <v>22.571604957678367</v>
      </c>
      <c r="K1322" s="17">
        <f t="shared" si="306"/>
        <v>97918.841029016214</v>
      </c>
      <c r="L1322" s="15">
        <f t="shared" si="303"/>
        <v>56.771006408706185</v>
      </c>
      <c r="M1322" s="17">
        <f t="shared" si="304"/>
        <v>12765.33582001311</v>
      </c>
      <c r="N1322" s="36">
        <f t="shared" si="294"/>
        <v>8.5120779623067317</v>
      </c>
      <c r="O1322" s="18"/>
      <c r="P1322" s="19">
        <f t="shared" si="295"/>
        <v>10.484904625773888</v>
      </c>
      <c r="Q1322" s="19"/>
      <c r="R1322" s="38">
        <f t="shared" si="296"/>
        <v>9.8297418837549166E-2</v>
      </c>
      <c r="S1322" s="16">
        <f t="shared" si="305"/>
        <v>0.97896138321192905</v>
      </c>
      <c r="T1322" s="16">
        <f t="shared" si="307"/>
        <v>8.8887736978445044</v>
      </c>
      <c r="U1322" s="22">
        <f t="shared" si="297"/>
        <v>0.11667441295748793</v>
      </c>
      <c r="V1322" s="22">
        <f t="shared" si="298"/>
        <v>6.8408284515380169E-2</v>
      </c>
      <c r="W1322" s="22">
        <f t="shared" si="299"/>
        <v>4.8266128442107759E-2</v>
      </c>
      <c r="Z1322" s="37"/>
      <c r="AA1322" s="37"/>
    </row>
    <row r="1323" spans="1:27">
      <c r="A1323" s="61">
        <f t="shared" si="300"/>
        <v>29433</v>
      </c>
      <c r="B1323" s="13">
        <v>1980.07</v>
      </c>
      <c r="C1323" s="14">
        <v>119.8</v>
      </c>
      <c r="D1323" s="15">
        <v>5.9833299999999996</v>
      </c>
      <c r="E1323" s="14">
        <v>14.84</v>
      </c>
      <c r="F1323" s="14">
        <v>82.7</v>
      </c>
      <c r="G1323" s="15">
        <f t="shared" si="308"/>
        <v>1980.5416666665672</v>
      </c>
      <c r="H1323" s="16">
        <v>10.25</v>
      </c>
      <c r="I1323" s="15">
        <f t="shared" si="301"/>
        <v>455.23203264812588</v>
      </c>
      <c r="J1323" s="15">
        <f t="shared" si="302"/>
        <v>22.736256075997588</v>
      </c>
      <c r="K1323" s="17">
        <f t="shared" si="306"/>
        <v>102787.96291623607</v>
      </c>
      <c r="L1323" s="15">
        <f t="shared" si="303"/>
        <v>56.391013059250326</v>
      </c>
      <c r="M1323" s="17">
        <f t="shared" si="304"/>
        <v>12732.665857069645</v>
      </c>
      <c r="N1323" s="36">
        <f t="shared" si="294"/>
        <v>8.8808655272958319</v>
      </c>
      <c r="O1323" s="18"/>
      <c r="P1323" s="19">
        <f t="shared" si="295"/>
        <v>10.946930734313662</v>
      </c>
      <c r="Q1323" s="19"/>
      <c r="R1323" s="38">
        <f t="shared" si="296"/>
        <v>8.8164511549686575E-2</v>
      </c>
      <c r="S1323" s="16">
        <f t="shared" si="305"/>
        <v>0.95756531230729502</v>
      </c>
      <c r="T1323" s="16">
        <f t="shared" si="307"/>
        <v>8.7017661942996689</v>
      </c>
      <c r="U1323" s="22">
        <f t="shared" si="297"/>
        <v>0.11103166742807868</v>
      </c>
      <c r="V1323" s="22">
        <f t="shared" si="298"/>
        <v>7.1096320450743322E-2</v>
      </c>
      <c r="W1323" s="22">
        <f t="shared" si="299"/>
        <v>3.9935346977335362E-2</v>
      </c>
      <c r="Z1323" s="37"/>
      <c r="AA1323" s="37"/>
    </row>
    <row r="1324" spans="1:27">
      <c r="A1324" s="61">
        <f t="shared" si="300"/>
        <v>29464</v>
      </c>
      <c r="B1324" s="13">
        <v>1980.08</v>
      </c>
      <c r="C1324" s="14">
        <v>123.5</v>
      </c>
      <c r="D1324" s="15">
        <v>6.0266700000000002</v>
      </c>
      <c r="E1324" s="14">
        <v>14.74</v>
      </c>
      <c r="F1324" s="14">
        <v>83.3</v>
      </c>
      <c r="G1324" s="15">
        <f t="shared" si="308"/>
        <v>1980.6249999999004</v>
      </c>
      <c r="H1324" s="16">
        <v>11.1</v>
      </c>
      <c r="I1324" s="15">
        <f t="shared" si="301"/>
        <v>465.91153361344556</v>
      </c>
      <c r="J1324" s="15">
        <f t="shared" si="302"/>
        <v>22.735992407142867</v>
      </c>
      <c r="K1324" s="17">
        <f t="shared" si="306"/>
        <v>105627.1150815678</v>
      </c>
      <c r="L1324" s="15">
        <f t="shared" si="303"/>
        <v>55.607578991596661</v>
      </c>
      <c r="M1324" s="17">
        <f t="shared" si="304"/>
        <v>12606.831387063234</v>
      </c>
      <c r="N1324" s="36">
        <f t="shared" si="294"/>
        <v>9.0710059816183737</v>
      </c>
      <c r="O1324" s="18"/>
      <c r="P1324" s="19">
        <f t="shared" si="295"/>
        <v>11.188545257817426</v>
      </c>
      <c r="Q1324" s="19"/>
      <c r="R1324" s="38">
        <f t="shared" si="296"/>
        <v>7.808383787866606E-2</v>
      </c>
      <c r="S1324" s="16">
        <f t="shared" si="305"/>
        <v>0.98506715229684649</v>
      </c>
      <c r="T1324" s="16">
        <f t="shared" si="307"/>
        <v>8.2724913881024982</v>
      </c>
      <c r="U1324" s="22">
        <f t="shared" si="297"/>
        <v>9.7969185990176788E-2</v>
      </c>
      <c r="V1324" s="22">
        <f t="shared" si="298"/>
        <v>7.4303867471424034E-2</v>
      </c>
      <c r="W1324" s="22">
        <f t="shared" si="299"/>
        <v>2.3665318518752754E-2</v>
      </c>
      <c r="Z1324" s="37"/>
      <c r="AA1324" s="37"/>
    </row>
    <row r="1325" spans="1:27">
      <c r="A1325" s="61">
        <f t="shared" si="300"/>
        <v>29494</v>
      </c>
      <c r="B1325" s="13">
        <v>1980.09</v>
      </c>
      <c r="C1325" s="14">
        <v>126.5</v>
      </c>
      <c r="D1325" s="15">
        <v>6.07</v>
      </c>
      <c r="E1325" s="14">
        <v>14.64</v>
      </c>
      <c r="F1325" s="14">
        <v>84</v>
      </c>
      <c r="G1325" s="15">
        <f t="shared" si="308"/>
        <v>1980.7083333332337</v>
      </c>
      <c r="H1325" s="16">
        <v>11.51</v>
      </c>
      <c r="I1325" s="15">
        <f t="shared" si="301"/>
        <v>473.25231250000019</v>
      </c>
      <c r="J1325" s="15">
        <f t="shared" si="302"/>
        <v>22.70862875000001</v>
      </c>
      <c r="K1325" s="17">
        <f t="shared" si="306"/>
        <v>107720.37200068285</v>
      </c>
      <c r="L1325" s="15">
        <f t="shared" si="303"/>
        <v>54.770070000000018</v>
      </c>
      <c r="M1325" s="17">
        <f t="shared" si="304"/>
        <v>12466.610641027644</v>
      </c>
      <c r="N1325" s="36">
        <f t="shared" si="294"/>
        <v>9.1960401317432332</v>
      </c>
      <c r="O1325" s="18"/>
      <c r="P1325" s="19">
        <f t="shared" si="295"/>
        <v>11.349812726304927</v>
      </c>
      <c r="Q1325" s="19"/>
      <c r="R1325" s="38">
        <f t="shared" si="296"/>
        <v>7.2835959625503224E-2</v>
      </c>
      <c r="S1325" s="16">
        <f t="shared" si="305"/>
        <v>0.99557219879022962</v>
      </c>
      <c r="T1325" s="16">
        <f t="shared" si="307"/>
        <v>8.0810515379609953</v>
      </c>
      <c r="U1325" s="22">
        <f t="shared" si="297"/>
        <v>9.0057723227128017E-2</v>
      </c>
      <c r="V1325" s="22">
        <f t="shared" si="298"/>
        <v>7.5720136129266313E-2</v>
      </c>
      <c r="W1325" s="22">
        <f t="shared" si="299"/>
        <v>1.4337587097861704E-2</v>
      </c>
      <c r="Z1325" s="37"/>
      <c r="AA1325" s="37"/>
    </row>
    <row r="1326" spans="1:27">
      <c r="A1326" s="61">
        <f t="shared" si="300"/>
        <v>29220</v>
      </c>
      <c r="B1326" s="13">
        <v>1980.1</v>
      </c>
      <c r="C1326" s="14">
        <v>130.19999999999999</v>
      </c>
      <c r="D1326" s="15">
        <v>6.1</v>
      </c>
      <c r="E1326" s="14">
        <v>14.7</v>
      </c>
      <c r="F1326" s="14">
        <v>84.8</v>
      </c>
      <c r="G1326" s="15">
        <f t="shared" si="308"/>
        <v>1980.7916666665669</v>
      </c>
      <c r="H1326" s="16">
        <v>11.75</v>
      </c>
      <c r="I1326" s="15">
        <f t="shared" si="301"/>
        <v>482.49924410377372</v>
      </c>
      <c r="J1326" s="15">
        <f t="shared" si="302"/>
        <v>22.60557134433963</v>
      </c>
      <c r="K1326" s="17">
        <f t="shared" si="306"/>
        <v>110253.91755364841</v>
      </c>
      <c r="L1326" s="15">
        <f t="shared" si="303"/>
        <v>54.475721108490589</v>
      </c>
      <c r="M1326" s="17">
        <f t="shared" si="304"/>
        <v>12448.022949605467</v>
      </c>
      <c r="N1326" s="36">
        <f t="shared" si="294"/>
        <v>9.3578410467571036</v>
      </c>
      <c r="O1326" s="18"/>
      <c r="P1326" s="19">
        <f t="shared" si="295"/>
        <v>11.55616311088969</v>
      </c>
      <c r="Q1326" s="19"/>
      <c r="R1326" s="38">
        <f t="shared" si="296"/>
        <v>6.9029592685767874E-2</v>
      </c>
      <c r="S1326" s="16">
        <f t="shared" si="305"/>
        <v>0.9574436158599442</v>
      </c>
      <c r="T1326" s="16">
        <f t="shared" si="307"/>
        <v>7.9693714722587217</v>
      </c>
      <c r="U1326" s="22">
        <f t="shared" si="297"/>
        <v>8.4332377145880599E-2</v>
      </c>
      <c r="V1326" s="22">
        <f t="shared" si="298"/>
        <v>7.8563898778369445E-2</v>
      </c>
      <c r="W1326" s="22">
        <f t="shared" si="299"/>
        <v>5.7684783675111539E-3</v>
      </c>
      <c r="Z1326" s="37"/>
      <c r="AA1326" s="37"/>
    </row>
    <row r="1327" spans="1:27">
      <c r="A1327" s="61">
        <f t="shared" si="300"/>
        <v>29555</v>
      </c>
      <c r="B1327" s="13">
        <v>1980.11</v>
      </c>
      <c r="C1327" s="14">
        <v>135.69999999999999</v>
      </c>
      <c r="D1327" s="15">
        <v>6.13</v>
      </c>
      <c r="E1327" s="14">
        <v>14.76</v>
      </c>
      <c r="F1327" s="14">
        <v>85.5</v>
      </c>
      <c r="G1327" s="15">
        <f t="shared" si="308"/>
        <v>1980.8749999999002</v>
      </c>
      <c r="H1327" s="16">
        <v>12.68</v>
      </c>
      <c r="I1327" s="15">
        <f t="shared" si="301"/>
        <v>498.76415964912297</v>
      </c>
      <c r="J1327" s="15">
        <f t="shared" si="302"/>
        <v>22.530761228070183</v>
      </c>
      <c r="K1327" s="17">
        <f t="shared" si="306"/>
        <v>114399.58079817395</v>
      </c>
      <c r="L1327" s="15">
        <f t="shared" si="303"/>
        <v>54.25025052631581</v>
      </c>
      <c r="M1327" s="17">
        <f t="shared" si="304"/>
        <v>12443.167373478611</v>
      </c>
      <c r="N1327" s="36">
        <f t="shared" si="294"/>
        <v>9.6540436632333808</v>
      </c>
      <c r="O1327" s="18"/>
      <c r="P1327" s="19">
        <f t="shared" si="295"/>
        <v>11.927567744896837</v>
      </c>
      <c r="Q1327" s="19"/>
      <c r="R1327" s="38">
        <f t="shared" si="296"/>
        <v>5.6791837574995743E-2</v>
      </c>
      <c r="S1327" s="16">
        <f t="shared" si="305"/>
        <v>1.0016172099037945</v>
      </c>
      <c r="T1327" s="16">
        <f t="shared" si="307"/>
        <v>7.567754169677011</v>
      </c>
      <c r="U1327" s="22">
        <f t="shared" si="297"/>
        <v>8.3277664823952602E-2</v>
      </c>
      <c r="V1327" s="22">
        <f t="shared" si="298"/>
        <v>8.7060991725470327E-2</v>
      </c>
      <c r="W1327" s="22">
        <f t="shared" si="299"/>
        <v>-3.7833269015177251E-3</v>
      </c>
      <c r="Z1327" s="37"/>
      <c r="AA1327" s="37"/>
    </row>
    <row r="1328" spans="1:27">
      <c r="A1328" s="61">
        <f t="shared" si="300"/>
        <v>29586</v>
      </c>
      <c r="B1328" s="13">
        <v>1980.12</v>
      </c>
      <c r="C1328" s="14">
        <v>133.5</v>
      </c>
      <c r="D1328" s="15">
        <v>6.16</v>
      </c>
      <c r="E1328" s="14">
        <v>14.82</v>
      </c>
      <c r="F1328" s="14">
        <v>86.3</v>
      </c>
      <c r="G1328" s="15">
        <f t="shared" si="308"/>
        <v>1980.9583333332334</v>
      </c>
      <c r="H1328" s="16">
        <v>12.84</v>
      </c>
      <c r="I1328" s="15">
        <f t="shared" si="301"/>
        <v>486.12949884125169</v>
      </c>
      <c r="J1328" s="15">
        <f t="shared" si="302"/>
        <v>22.431143916570115</v>
      </c>
      <c r="K1328" s="17">
        <f t="shared" si="306"/>
        <v>111930.36345824441</v>
      </c>
      <c r="L1328" s="15">
        <f t="shared" si="303"/>
        <v>53.9658365005794</v>
      </c>
      <c r="M1328" s="17">
        <f t="shared" si="304"/>
        <v>12425.527988398368</v>
      </c>
      <c r="N1328" s="36">
        <f t="shared" si="294"/>
        <v>9.3899020849217383</v>
      </c>
      <c r="O1328" s="18"/>
      <c r="P1328" s="19">
        <f t="shared" si="295"/>
        <v>11.608006971345489</v>
      </c>
      <c r="Q1328" s="19"/>
      <c r="R1328" s="38">
        <f t="shared" si="296"/>
        <v>5.8567531084092503E-2</v>
      </c>
      <c r="S1328" s="16">
        <f t="shared" si="305"/>
        <v>1.0259640818205924</v>
      </c>
      <c r="T1328" s="16">
        <f t="shared" si="307"/>
        <v>7.5097263710922251</v>
      </c>
      <c r="U1328" s="22">
        <f t="shared" si="297"/>
        <v>9.0525660954746234E-2</v>
      </c>
      <c r="V1328" s="22">
        <f t="shared" si="298"/>
        <v>9.091647924203361E-2</v>
      </c>
      <c r="W1328" s="22">
        <f t="shared" si="299"/>
        <v>-3.9081828728737555E-4</v>
      </c>
      <c r="Z1328" s="37"/>
      <c r="AA1328" s="37"/>
    </row>
    <row r="1329" spans="1:27">
      <c r="A1329" s="61">
        <f t="shared" si="300"/>
        <v>29617</v>
      </c>
      <c r="B1329" s="13">
        <v>1981.01</v>
      </c>
      <c r="C1329" s="14">
        <v>133</v>
      </c>
      <c r="D1329" s="15">
        <v>6.2</v>
      </c>
      <c r="E1329" s="14">
        <v>14.74</v>
      </c>
      <c r="F1329" s="14">
        <v>87</v>
      </c>
      <c r="G1329" s="15">
        <f t="shared" si="308"/>
        <v>1981.0416666665667</v>
      </c>
      <c r="H1329" s="16">
        <v>12.57</v>
      </c>
      <c r="I1329" s="15">
        <f t="shared" si="301"/>
        <v>480.41205172413811</v>
      </c>
      <c r="J1329" s="15">
        <f t="shared" si="302"/>
        <v>22.395148275862081</v>
      </c>
      <c r="K1329" s="17">
        <f t="shared" si="306"/>
        <v>111043.63572201823</v>
      </c>
      <c r="L1329" s="15">
        <f t="shared" si="303"/>
        <v>53.242658965517258</v>
      </c>
      <c r="M1329" s="17">
        <f t="shared" si="304"/>
        <v>12306.640530395101</v>
      </c>
      <c r="N1329" s="36">
        <f t="shared" si="294"/>
        <v>9.2594045308779478</v>
      </c>
      <c r="O1329" s="18"/>
      <c r="P1329" s="19">
        <f t="shared" si="295"/>
        <v>11.45420928413118</v>
      </c>
      <c r="Q1329" s="19"/>
      <c r="R1329" s="38">
        <f t="shared" si="296"/>
        <v>6.3641666217788939E-2</v>
      </c>
      <c r="S1329" s="16">
        <f t="shared" si="305"/>
        <v>0.97626896793785978</v>
      </c>
      <c r="T1329" s="16">
        <f t="shared" si="307"/>
        <v>7.6427176053549823</v>
      </c>
      <c r="U1329" s="22">
        <f t="shared" si="297"/>
        <v>8.9993765283575167E-2</v>
      </c>
      <c r="V1329" s="22">
        <f t="shared" si="298"/>
        <v>8.9011131540330801E-2</v>
      </c>
      <c r="W1329" s="22">
        <f t="shared" si="299"/>
        <v>9.8263374324436548E-4</v>
      </c>
      <c r="Z1329" s="37"/>
      <c r="AA1329" s="37"/>
    </row>
    <row r="1330" spans="1:27">
      <c r="A1330" s="61">
        <f t="shared" si="300"/>
        <v>29645</v>
      </c>
      <c r="B1330" s="13">
        <v>1981.02</v>
      </c>
      <c r="C1330" s="14">
        <v>128.4</v>
      </c>
      <c r="D1330" s="15">
        <v>6.24</v>
      </c>
      <c r="E1330" s="14">
        <v>14.66</v>
      </c>
      <c r="F1330" s="14">
        <v>87.9</v>
      </c>
      <c r="G1330" s="15">
        <f t="shared" si="308"/>
        <v>1981.1249999999</v>
      </c>
      <c r="H1330" s="16">
        <v>13.19</v>
      </c>
      <c r="I1330" s="15">
        <f t="shared" si="301"/>
        <v>459.04752901023909</v>
      </c>
      <c r="J1330" s="15">
        <f t="shared" si="302"/>
        <v>22.308851877133115</v>
      </c>
      <c r="K1330" s="17">
        <f t="shared" si="306"/>
        <v>106535.09712879344</v>
      </c>
      <c r="L1330" s="15">
        <f t="shared" si="303"/>
        <v>52.411501365187732</v>
      </c>
      <c r="M1330" s="17">
        <f t="shared" si="304"/>
        <v>12163.586634798377</v>
      </c>
      <c r="N1330" s="36">
        <f t="shared" si="294"/>
        <v>8.8298993538313031</v>
      </c>
      <c r="O1330" s="18"/>
      <c r="P1330" s="19">
        <f t="shared" si="295"/>
        <v>10.932069150005736</v>
      </c>
      <c r="Q1330" s="19"/>
      <c r="R1330" s="38">
        <f t="shared" si="296"/>
        <v>6.3536793244894627E-2</v>
      </c>
      <c r="S1330" s="16">
        <f t="shared" si="305"/>
        <v>1.0148642333079452</v>
      </c>
      <c r="T1330" s="16">
        <f t="shared" si="307"/>
        <v>7.3849519739178211</v>
      </c>
      <c r="U1330" s="22">
        <f t="shared" si="297"/>
        <v>0.10644224411334346</v>
      </c>
      <c r="V1330" s="22">
        <f t="shared" si="298"/>
        <v>9.5104882039439342E-2</v>
      </c>
      <c r="W1330" s="22">
        <f t="shared" si="299"/>
        <v>1.1337362073904123E-2</v>
      </c>
      <c r="Z1330" s="37"/>
      <c r="AA1330" s="37"/>
    </row>
    <row r="1331" spans="1:27">
      <c r="A1331" s="61">
        <f t="shared" si="300"/>
        <v>29676</v>
      </c>
      <c r="B1331" s="13">
        <v>1981.03</v>
      </c>
      <c r="C1331" s="14">
        <v>133.19999999999999</v>
      </c>
      <c r="D1331" s="15">
        <v>6.28</v>
      </c>
      <c r="E1331" s="14">
        <v>14.58</v>
      </c>
      <c r="F1331" s="14">
        <v>88.5</v>
      </c>
      <c r="G1331" s="15">
        <f t="shared" si="308"/>
        <v>1981.2083333332332</v>
      </c>
      <c r="H1331" s="16">
        <v>13.12</v>
      </c>
      <c r="I1331" s="15">
        <f t="shared" si="301"/>
        <v>472.97965423728829</v>
      </c>
      <c r="J1331" s="15">
        <f t="shared" si="302"/>
        <v>22.299641355932213</v>
      </c>
      <c r="K1331" s="17">
        <f t="shared" si="306"/>
        <v>110199.7173393642</v>
      </c>
      <c r="L1331" s="15">
        <f t="shared" si="303"/>
        <v>51.772097288135612</v>
      </c>
      <c r="M1331" s="17">
        <f t="shared" si="304"/>
        <v>12062.401492552028</v>
      </c>
      <c r="N1331" s="36">
        <f t="shared" si="294"/>
        <v>9.0810968838546202</v>
      </c>
      <c r="O1331" s="18"/>
      <c r="P1331" s="19">
        <f t="shared" si="295"/>
        <v>11.251403769600726</v>
      </c>
      <c r="Q1331" s="19"/>
      <c r="R1331" s="38">
        <f t="shared" si="296"/>
        <v>6.1569473498460342E-2</v>
      </c>
      <c r="S1331" s="16">
        <f t="shared" si="305"/>
        <v>0.98062124254747773</v>
      </c>
      <c r="T1331" s="16">
        <f t="shared" si="307"/>
        <v>7.4439119374462681</v>
      </c>
      <c r="U1331" s="22">
        <f t="shared" si="297"/>
        <v>0.10585474086018953</v>
      </c>
      <c r="V1331" s="22">
        <f t="shared" si="298"/>
        <v>9.2847830304423562E-2</v>
      </c>
      <c r="W1331" s="22">
        <f t="shared" si="299"/>
        <v>1.3006910555765971E-2</v>
      </c>
      <c r="Z1331" s="37"/>
      <c r="AA1331" s="37"/>
    </row>
    <row r="1332" spans="1:27">
      <c r="A1332" s="61">
        <f t="shared" si="300"/>
        <v>29706</v>
      </c>
      <c r="B1332" s="13">
        <v>1981.04</v>
      </c>
      <c r="C1332" s="14">
        <v>134.4</v>
      </c>
      <c r="D1332" s="15">
        <v>6.3166700000000002</v>
      </c>
      <c r="E1332" s="14">
        <v>14.7233</v>
      </c>
      <c r="F1332" s="14">
        <v>89.1</v>
      </c>
      <c r="G1332" s="15">
        <f t="shared" si="308"/>
        <v>1981.2916666665665</v>
      </c>
      <c r="H1332" s="16">
        <v>13.68</v>
      </c>
      <c r="I1332" s="15">
        <f t="shared" si="301"/>
        <v>474.02698989899017</v>
      </c>
      <c r="J1332" s="15">
        <f t="shared" si="302"/>
        <v>22.27881001700338</v>
      </c>
      <c r="K1332" s="17">
        <f t="shared" si="306"/>
        <v>110876.29888973263</v>
      </c>
      <c r="L1332" s="15">
        <f t="shared" si="303"/>
        <v>51.928880806397331</v>
      </c>
      <c r="M1332" s="17">
        <f t="shared" si="304"/>
        <v>12146.317049428573</v>
      </c>
      <c r="N1332" s="36">
        <f t="shared" si="294"/>
        <v>9.0855612307887377</v>
      </c>
      <c r="O1332" s="18"/>
      <c r="P1332" s="19">
        <f t="shared" si="295"/>
        <v>11.265311096462016</v>
      </c>
      <c r="Q1332" s="19"/>
      <c r="R1332" s="38">
        <f t="shared" si="296"/>
        <v>5.6376661531375521E-2</v>
      </c>
      <c r="S1332" s="16">
        <f t="shared" si="305"/>
        <v>0.98903129537480927</v>
      </c>
      <c r="T1332" s="16">
        <f t="shared" si="307"/>
        <v>7.2505022262161809</v>
      </c>
      <c r="U1332" s="22">
        <f t="shared" si="297"/>
        <v>0.10748598556547928</v>
      </c>
      <c r="V1332" s="22">
        <f t="shared" si="298"/>
        <v>9.6823295677372689E-2</v>
      </c>
      <c r="W1332" s="22">
        <f t="shared" si="299"/>
        <v>1.0662689888106591E-2</v>
      </c>
      <c r="Z1332" s="37"/>
      <c r="AA1332" s="37"/>
    </row>
    <row r="1333" spans="1:27">
      <c r="A1333" s="61">
        <f t="shared" si="300"/>
        <v>29737</v>
      </c>
      <c r="B1333" s="13">
        <v>1981.05</v>
      </c>
      <c r="C1333" s="14">
        <v>131.69999999999999</v>
      </c>
      <c r="D1333" s="15">
        <v>6.3533299999999997</v>
      </c>
      <c r="E1333" s="14">
        <v>14.8667</v>
      </c>
      <c r="F1333" s="14">
        <v>89.8</v>
      </c>
      <c r="G1333" s="15">
        <f t="shared" si="308"/>
        <v>1981.3749999998997</v>
      </c>
      <c r="H1333" s="16">
        <v>14.1</v>
      </c>
      <c r="I1333" s="15">
        <f t="shared" si="301"/>
        <v>460.88327004454356</v>
      </c>
      <c r="J1333" s="15">
        <f t="shared" si="302"/>
        <v>22.233435885133638</v>
      </c>
      <c r="K1333" s="17">
        <f t="shared" si="306"/>
        <v>108235.31652465854</v>
      </c>
      <c r="L1333" s="15">
        <f t="shared" si="303"/>
        <v>52.025917317928744</v>
      </c>
      <c r="M1333" s="17">
        <f t="shared" si="304"/>
        <v>12217.934549560678</v>
      </c>
      <c r="N1333" s="36">
        <f t="shared" si="294"/>
        <v>8.8184834665480611</v>
      </c>
      <c r="O1333" s="18"/>
      <c r="P1333" s="19">
        <f t="shared" si="295"/>
        <v>10.94324378870979</v>
      </c>
      <c r="Q1333" s="19"/>
      <c r="R1333" s="38">
        <f t="shared" si="296"/>
        <v>5.5818882846930221E-2</v>
      </c>
      <c r="S1333" s="16">
        <f t="shared" si="305"/>
        <v>1.046130210601641</v>
      </c>
      <c r="T1333" s="16">
        <f t="shared" si="307"/>
        <v>7.1150751509365948</v>
      </c>
      <c r="U1333" s="22">
        <f t="shared" si="297"/>
        <v>0.10963271450133116</v>
      </c>
      <c r="V1333" s="22">
        <f t="shared" si="298"/>
        <v>9.9079237728755709E-2</v>
      </c>
      <c r="W1333" s="22">
        <f t="shared" si="299"/>
        <v>1.0553476772575454E-2</v>
      </c>
      <c r="Z1333" s="37"/>
      <c r="AA1333" s="37"/>
    </row>
    <row r="1334" spans="1:27">
      <c r="A1334" s="61">
        <f t="shared" si="300"/>
        <v>29767</v>
      </c>
      <c r="B1334" s="13">
        <v>1981.06</v>
      </c>
      <c r="C1334" s="14">
        <v>132.30000000000001</v>
      </c>
      <c r="D1334" s="15">
        <v>6.39</v>
      </c>
      <c r="E1334" s="14">
        <v>15.01</v>
      </c>
      <c r="F1334" s="14">
        <v>90.6</v>
      </c>
      <c r="G1334" s="15">
        <f t="shared" si="308"/>
        <v>1981.458333333233</v>
      </c>
      <c r="H1334" s="16">
        <v>13.47</v>
      </c>
      <c r="I1334" s="15">
        <f t="shared" si="301"/>
        <v>458.89481622516581</v>
      </c>
      <c r="J1334" s="15">
        <f t="shared" si="302"/>
        <v>22.164307450331133</v>
      </c>
      <c r="K1334" s="17">
        <f t="shared" si="306"/>
        <v>108202.10306948039</v>
      </c>
      <c r="L1334" s="15">
        <f t="shared" si="303"/>
        <v>52.063576655629163</v>
      </c>
      <c r="M1334" s="17">
        <f t="shared" si="304"/>
        <v>12275.990680823134</v>
      </c>
      <c r="N1334" s="36">
        <f t="shared" si="294"/>
        <v>8.7653407443049236</v>
      </c>
      <c r="O1334" s="18"/>
      <c r="P1334" s="19">
        <f t="shared" si="295"/>
        <v>10.886260091011927</v>
      </c>
      <c r="Q1334" s="19"/>
      <c r="R1334" s="38">
        <f t="shared" si="296"/>
        <v>6.2963789588328808E-2</v>
      </c>
      <c r="S1334" s="16">
        <f t="shared" si="305"/>
        <v>0.96838210101872668</v>
      </c>
      <c r="T1334" s="16">
        <f t="shared" si="307"/>
        <v>7.3775706063510276</v>
      </c>
      <c r="U1334" s="22">
        <f t="shared" si="297"/>
        <v>0.10972456257581187</v>
      </c>
      <c r="V1334" s="22">
        <f t="shared" si="298"/>
        <v>9.3964005375105408E-2</v>
      </c>
      <c r="W1334" s="22">
        <f t="shared" si="299"/>
        <v>1.576055720070646E-2</v>
      </c>
      <c r="Z1334" s="37"/>
      <c r="AA1334" s="37"/>
    </row>
    <row r="1335" spans="1:27">
      <c r="A1335" s="61">
        <f t="shared" si="300"/>
        <v>29798</v>
      </c>
      <c r="B1335" s="13">
        <v>1981.07</v>
      </c>
      <c r="C1335" s="14">
        <v>129.1</v>
      </c>
      <c r="D1335" s="15">
        <v>6.4333299999999998</v>
      </c>
      <c r="E1335" s="14">
        <v>15.0967</v>
      </c>
      <c r="F1335" s="14">
        <v>91.6</v>
      </c>
      <c r="G1335" s="15">
        <f t="shared" si="308"/>
        <v>1981.5416666665662</v>
      </c>
      <c r="H1335" s="16">
        <v>14.28</v>
      </c>
      <c r="I1335" s="15">
        <f t="shared" si="301"/>
        <v>442.90672434497833</v>
      </c>
      <c r="J1335" s="15">
        <f t="shared" si="302"/>
        <v>22.070992385207433</v>
      </c>
      <c r="K1335" s="17">
        <f t="shared" si="306"/>
        <v>104865.96924977731</v>
      </c>
      <c r="L1335" s="15">
        <f t="shared" si="303"/>
        <v>51.792640940502203</v>
      </c>
      <c r="M1335" s="17">
        <f t="shared" si="304"/>
        <v>12262.820123726669</v>
      </c>
      <c r="N1335" s="36">
        <f t="shared" si="294"/>
        <v>8.4453194678755104</v>
      </c>
      <c r="O1335" s="18"/>
      <c r="P1335" s="19">
        <f t="shared" si="295"/>
        <v>10.498717805693907</v>
      </c>
      <c r="Q1335" s="19"/>
      <c r="R1335" s="38">
        <f t="shared" si="296"/>
        <v>6.0110156642069035E-2</v>
      </c>
      <c r="S1335" s="16">
        <f t="shared" si="305"/>
        <v>0.97785626317232477</v>
      </c>
      <c r="T1335" s="16">
        <f t="shared" si="307"/>
        <v>7.0663127027490633</v>
      </c>
      <c r="U1335" s="22">
        <f t="shared" si="297"/>
        <v>0.11390857539913224</v>
      </c>
      <c r="V1335" s="22">
        <f t="shared" si="298"/>
        <v>9.9357671032505923E-2</v>
      </c>
      <c r="W1335" s="22">
        <f t="shared" si="299"/>
        <v>1.4550904366626316E-2</v>
      </c>
      <c r="Z1335" s="37"/>
      <c r="AA1335" s="37"/>
    </row>
    <row r="1336" spans="1:27">
      <c r="A1336" s="61">
        <f t="shared" si="300"/>
        <v>29829</v>
      </c>
      <c r="B1336" s="13">
        <v>1981.08</v>
      </c>
      <c r="C1336" s="14">
        <v>129.6</v>
      </c>
      <c r="D1336" s="15">
        <v>6.4766700000000004</v>
      </c>
      <c r="E1336" s="14">
        <v>15.183299999999999</v>
      </c>
      <c r="F1336" s="14">
        <v>92.3</v>
      </c>
      <c r="G1336" s="15">
        <f t="shared" si="308"/>
        <v>1981.6249999998995</v>
      </c>
      <c r="H1336" s="16">
        <v>14.94</v>
      </c>
      <c r="I1336" s="15">
        <f t="shared" si="301"/>
        <v>441.25008884073685</v>
      </c>
      <c r="J1336" s="15">
        <f t="shared" si="302"/>
        <v>22.051166766143023</v>
      </c>
      <c r="K1336" s="17">
        <f t="shared" si="306"/>
        <v>104908.81512630024</v>
      </c>
      <c r="L1336" s="15">
        <f t="shared" si="303"/>
        <v>51.694695014626241</v>
      </c>
      <c r="M1336" s="17">
        <f t="shared" si="304"/>
        <v>12290.601949900885</v>
      </c>
      <c r="N1336" s="36">
        <f t="shared" si="294"/>
        <v>8.3998063165664387</v>
      </c>
      <c r="O1336" s="18"/>
      <c r="P1336" s="19">
        <f t="shared" si="295"/>
        <v>10.452105800480162</v>
      </c>
      <c r="Q1336" s="19"/>
      <c r="R1336" s="38">
        <f t="shared" si="296"/>
        <v>5.4711363406107716E-2</v>
      </c>
      <c r="S1336" s="16">
        <f t="shared" si="305"/>
        <v>0.99312741007799621</v>
      </c>
      <c r="T1336" s="16">
        <f t="shared" si="307"/>
        <v>6.857434161070719</v>
      </c>
      <c r="U1336" s="22">
        <f t="shared" si="297"/>
        <v>0.11648523649205966</v>
      </c>
      <c r="V1336" s="22">
        <f t="shared" si="298"/>
        <v>0.10584521303159589</v>
      </c>
      <c r="W1336" s="22">
        <f t="shared" si="299"/>
        <v>1.0640023460463777E-2</v>
      </c>
      <c r="Z1336" s="37"/>
      <c r="AA1336" s="37"/>
    </row>
    <row r="1337" spans="1:27">
      <c r="A1337" s="61">
        <f t="shared" si="300"/>
        <v>29859</v>
      </c>
      <c r="B1337" s="13">
        <v>1981.09</v>
      </c>
      <c r="C1337" s="14">
        <v>118.3</v>
      </c>
      <c r="D1337" s="15">
        <v>6.52</v>
      </c>
      <c r="E1337" s="14">
        <v>15.27</v>
      </c>
      <c r="F1337" s="14">
        <v>93.2</v>
      </c>
      <c r="G1337" s="15">
        <f t="shared" si="308"/>
        <v>1981.7083333332328</v>
      </c>
      <c r="H1337" s="16">
        <v>15.32</v>
      </c>
      <c r="I1337" s="15">
        <f t="shared" si="301"/>
        <v>398.88741791845501</v>
      </c>
      <c r="J1337" s="15">
        <f t="shared" si="302"/>
        <v>21.984327682403443</v>
      </c>
      <c r="K1337" s="17">
        <f t="shared" si="306"/>
        <v>95272.507042667814</v>
      </c>
      <c r="L1337" s="15">
        <f t="shared" si="303"/>
        <v>51.487834924892724</v>
      </c>
      <c r="M1337" s="17">
        <f t="shared" si="304"/>
        <v>12297.643132219255</v>
      </c>
      <c r="N1337" s="36">
        <f t="shared" si="294"/>
        <v>7.5811630519231539</v>
      </c>
      <c r="O1337" s="18"/>
      <c r="P1337" s="19">
        <f t="shared" si="295"/>
        <v>9.4463927318347025</v>
      </c>
      <c r="Q1337" s="19"/>
      <c r="R1337" s="38">
        <f t="shared" si="296"/>
        <v>6.4820290137253128E-2</v>
      </c>
      <c r="S1337" s="16">
        <f t="shared" si="305"/>
        <v>1.0214663553165861</v>
      </c>
      <c r="T1337" s="16">
        <f t="shared" si="307"/>
        <v>6.7445410723131651</v>
      </c>
      <c r="U1337" s="22">
        <f t="shared" si="297"/>
        <v>0.12645967903323441</v>
      </c>
      <c r="V1337" s="22">
        <f t="shared" si="298"/>
        <v>0.10981760545027131</v>
      </c>
      <c r="W1337" s="22">
        <f t="shared" si="299"/>
        <v>1.6642073582963102E-2</v>
      </c>
      <c r="Z1337" s="37"/>
      <c r="AA1337" s="37"/>
    </row>
    <row r="1338" spans="1:27">
      <c r="A1338" s="61">
        <f t="shared" si="300"/>
        <v>29586</v>
      </c>
      <c r="B1338" s="13">
        <v>1981.1</v>
      </c>
      <c r="C1338" s="14">
        <v>119.8</v>
      </c>
      <c r="D1338" s="15">
        <v>6.5566700000000004</v>
      </c>
      <c r="E1338" s="14">
        <v>15.3</v>
      </c>
      <c r="F1338" s="14">
        <v>93.4</v>
      </c>
      <c r="G1338" s="15">
        <f t="shared" si="308"/>
        <v>1981.791666666566</v>
      </c>
      <c r="H1338" s="16">
        <v>15.15</v>
      </c>
      <c r="I1338" s="15">
        <f t="shared" si="301"/>
        <v>403.08018308351188</v>
      </c>
      <c r="J1338" s="15">
        <f t="shared" si="302"/>
        <v>22.060632253907933</v>
      </c>
      <c r="K1338" s="17">
        <f t="shared" si="306"/>
        <v>96713.02100237766</v>
      </c>
      <c r="L1338" s="15">
        <f t="shared" si="303"/>
        <v>51.478520877944341</v>
      </c>
      <c r="M1338" s="17">
        <f t="shared" si="304"/>
        <v>12351.496004477282</v>
      </c>
      <c r="N1338" s="36">
        <f t="shared" si="294"/>
        <v>7.6491417133192083</v>
      </c>
      <c r="O1338" s="18"/>
      <c r="P1338" s="19">
        <f t="shared" si="295"/>
        <v>9.5437534000171738</v>
      </c>
      <c r="Q1338" s="19"/>
      <c r="R1338" s="38">
        <f t="shared" si="296"/>
        <v>6.5314973550944094E-2</v>
      </c>
      <c r="S1338" s="16">
        <f t="shared" si="305"/>
        <v>1.108970876178851</v>
      </c>
      <c r="T1338" s="16">
        <f t="shared" si="307"/>
        <v>6.8745694923707426</v>
      </c>
      <c r="U1338" s="22">
        <f t="shared" si="297"/>
        <v>0.1248101340131702</v>
      </c>
      <c r="V1338" s="22">
        <f t="shared" si="298"/>
        <v>0.10916093562324169</v>
      </c>
      <c r="W1338" s="22">
        <f t="shared" si="299"/>
        <v>1.5649198389928509E-2</v>
      </c>
      <c r="Z1338" s="37"/>
      <c r="AA1338" s="37"/>
    </row>
    <row r="1339" spans="1:27">
      <c r="A1339" s="61">
        <f t="shared" si="300"/>
        <v>29920</v>
      </c>
      <c r="B1339" s="13">
        <v>1981.11</v>
      </c>
      <c r="C1339" s="14">
        <v>122.9</v>
      </c>
      <c r="D1339" s="15">
        <v>6.5933299999999999</v>
      </c>
      <c r="E1339" s="14">
        <v>15.33</v>
      </c>
      <c r="F1339" s="14">
        <v>93.7</v>
      </c>
      <c r="G1339" s="15">
        <f t="shared" si="308"/>
        <v>1981.8749999998993</v>
      </c>
      <c r="H1339" s="16">
        <v>13.39</v>
      </c>
      <c r="I1339" s="15">
        <f t="shared" si="301"/>
        <v>412.18653201707593</v>
      </c>
      <c r="J1339" s="15">
        <f t="shared" si="302"/>
        <v>22.112952214354333</v>
      </c>
      <c r="K1339" s="17">
        <f t="shared" si="306"/>
        <v>99340.091482235483</v>
      </c>
      <c r="L1339" s="15">
        <f t="shared" si="303"/>
        <v>51.414316808964799</v>
      </c>
      <c r="M1339" s="17">
        <f t="shared" si="304"/>
        <v>12391.241679598616</v>
      </c>
      <c r="N1339" s="36">
        <f t="shared" si="294"/>
        <v>7.8107525657161085</v>
      </c>
      <c r="O1339" s="18"/>
      <c r="P1339" s="19">
        <f t="shared" si="295"/>
        <v>9.7571778791498875</v>
      </c>
      <c r="Q1339" s="19"/>
      <c r="R1339" s="38">
        <f t="shared" si="296"/>
        <v>8.0558333298078488E-2</v>
      </c>
      <c r="S1339" s="16">
        <f t="shared" si="305"/>
        <v>0.99332349567742073</v>
      </c>
      <c r="T1339" s="16">
        <f t="shared" si="307"/>
        <v>7.5992885037230895</v>
      </c>
      <c r="U1339" s="22">
        <f t="shared" si="297"/>
        <v>0.12149055866632885</v>
      </c>
      <c r="V1339" s="22">
        <f t="shared" si="298"/>
        <v>9.9305884179993642E-2</v>
      </c>
      <c r="W1339" s="22">
        <f t="shared" si="299"/>
        <v>2.218467448633521E-2</v>
      </c>
      <c r="Z1339" s="37"/>
      <c r="AA1339" s="37"/>
    </row>
    <row r="1340" spans="1:27">
      <c r="A1340" s="61">
        <f t="shared" si="300"/>
        <v>29951</v>
      </c>
      <c r="B1340" s="13">
        <v>1981.12</v>
      </c>
      <c r="C1340" s="14">
        <v>123.8</v>
      </c>
      <c r="D1340" s="15">
        <v>6.63</v>
      </c>
      <c r="E1340" s="14">
        <v>15.36</v>
      </c>
      <c r="F1340" s="14">
        <v>94</v>
      </c>
      <c r="G1340" s="15">
        <f t="shared" si="308"/>
        <v>1981.9583333332325</v>
      </c>
      <c r="H1340" s="16">
        <v>13.72</v>
      </c>
      <c r="I1340" s="15">
        <f t="shared" si="301"/>
        <v>413.87986276595763</v>
      </c>
      <c r="J1340" s="15">
        <f t="shared" si="302"/>
        <v>22.164971648936177</v>
      </c>
      <c r="K1340" s="17">
        <f t="shared" si="306"/>
        <v>100193.35765372188</v>
      </c>
      <c r="L1340" s="15">
        <f t="shared" si="303"/>
        <v>51.35052255319151</v>
      </c>
      <c r="M1340" s="17">
        <f t="shared" si="304"/>
        <v>12431.098332481164</v>
      </c>
      <c r="N1340" s="36">
        <f t="shared" si="294"/>
        <v>7.8325621371418954</v>
      </c>
      <c r="O1340" s="18"/>
      <c r="P1340" s="19">
        <f t="shared" si="295"/>
        <v>9.7958999615754738</v>
      </c>
      <c r="Q1340" s="19"/>
      <c r="R1340" s="38">
        <f t="shared" si="296"/>
        <v>7.6719176754106111E-2</v>
      </c>
      <c r="S1340" s="16">
        <f t="shared" si="305"/>
        <v>0.96595805643577104</v>
      </c>
      <c r="T1340" s="16">
        <f t="shared" si="307"/>
        <v>7.5244606983459041</v>
      </c>
      <c r="U1340" s="22">
        <f t="shared" si="297"/>
        <v>0.1214932661158048</v>
      </c>
      <c r="V1340" s="22">
        <f t="shared" si="298"/>
        <v>0.103532845627609</v>
      </c>
      <c r="W1340" s="22">
        <f t="shared" si="299"/>
        <v>1.7960420488195794E-2</v>
      </c>
      <c r="Z1340" s="37"/>
      <c r="AA1340" s="37"/>
    </row>
    <row r="1341" spans="1:27">
      <c r="A1341" s="61">
        <f t="shared" si="300"/>
        <v>29982</v>
      </c>
      <c r="B1341" s="13">
        <v>1982.01</v>
      </c>
      <c r="C1341" s="14">
        <v>117.3</v>
      </c>
      <c r="D1341" s="15">
        <v>6.66</v>
      </c>
      <c r="E1341" s="14">
        <v>15.1767</v>
      </c>
      <c r="F1341" s="14">
        <v>94.3</v>
      </c>
      <c r="G1341" s="15">
        <f t="shared" si="308"/>
        <v>1982.0416666665658</v>
      </c>
      <c r="H1341" s="16">
        <v>14.59</v>
      </c>
      <c r="I1341" s="15">
        <f t="shared" si="301"/>
        <v>390.9019390243904</v>
      </c>
      <c r="J1341" s="15">
        <f t="shared" si="302"/>
        <v>22.194432343584314</v>
      </c>
      <c r="K1341" s="17">
        <f t="shared" si="306"/>
        <v>95078.530146480465</v>
      </c>
      <c r="L1341" s="15">
        <f t="shared" si="303"/>
        <v>50.576312514846258</v>
      </c>
      <c r="M1341" s="17">
        <f t="shared" si="304"/>
        <v>12301.605528338365</v>
      </c>
      <c r="N1341" s="36">
        <f t="shared" si="294"/>
        <v>7.3886599733759937</v>
      </c>
      <c r="O1341" s="18"/>
      <c r="P1341" s="19">
        <f t="shared" si="295"/>
        <v>9.2538268070569885</v>
      </c>
      <c r="Q1341" s="19"/>
      <c r="R1341" s="38">
        <f t="shared" si="296"/>
        <v>7.6035749513202217E-2</v>
      </c>
      <c r="S1341" s="16">
        <f t="shared" si="305"/>
        <v>1.0205727472457031</v>
      </c>
      <c r="T1341" s="16">
        <f t="shared" si="307"/>
        <v>7.2451904835497993</v>
      </c>
      <c r="U1341" s="22">
        <f t="shared" si="297"/>
        <v>0.13525435079719372</v>
      </c>
      <c r="V1341" s="22">
        <f t="shared" si="298"/>
        <v>0.10867673297263303</v>
      </c>
      <c r="W1341" s="22">
        <f t="shared" si="299"/>
        <v>2.6577617824560695E-2</v>
      </c>
      <c r="Z1341" s="37"/>
      <c r="AA1341" s="37"/>
    </row>
    <row r="1342" spans="1:27">
      <c r="A1342" s="61">
        <f t="shared" si="300"/>
        <v>30010</v>
      </c>
      <c r="B1342" s="13">
        <v>1982.02</v>
      </c>
      <c r="C1342" s="14">
        <v>114.5</v>
      </c>
      <c r="D1342" s="15">
        <v>6.69</v>
      </c>
      <c r="E1342" s="14">
        <v>14.9933</v>
      </c>
      <c r="F1342" s="14">
        <v>94.6</v>
      </c>
      <c r="G1342" s="15">
        <f t="shared" si="308"/>
        <v>1982.124999999899</v>
      </c>
      <c r="H1342" s="16">
        <v>14.43</v>
      </c>
      <c r="I1342" s="15">
        <f t="shared" si="301"/>
        <v>380.36089059196632</v>
      </c>
      <c r="J1342" s="15">
        <f t="shared" si="302"/>
        <v>22.223706183932357</v>
      </c>
      <c r="K1342" s="17">
        <f t="shared" si="306"/>
        <v>92965.099132669173</v>
      </c>
      <c r="L1342" s="15">
        <f t="shared" si="303"/>
        <v>49.806680706659634</v>
      </c>
      <c r="M1342" s="17">
        <f t="shared" si="304"/>
        <v>12173.394068348023</v>
      </c>
      <c r="N1342" s="36">
        <f t="shared" si="294"/>
        <v>7.1818234505467293</v>
      </c>
      <c r="O1342" s="18"/>
      <c r="P1342" s="19">
        <f t="shared" si="295"/>
        <v>9.0088238106911867</v>
      </c>
      <c r="Q1342" s="19"/>
      <c r="R1342" s="38">
        <f t="shared" si="296"/>
        <v>8.1351289730412696E-2</v>
      </c>
      <c r="S1342" s="16">
        <f t="shared" si="305"/>
        <v>1.0426643818639756</v>
      </c>
      <c r="T1342" s="16">
        <f t="shared" si="307"/>
        <v>7.3707949795098271</v>
      </c>
      <c r="U1342" s="22">
        <f t="shared" si="297"/>
        <v>0.13671369118165044</v>
      </c>
      <c r="V1342" s="22">
        <f t="shared" si="298"/>
        <v>0.1045971709609399</v>
      </c>
      <c r="W1342" s="22">
        <f t="shared" si="299"/>
        <v>3.2116520220710543E-2</v>
      </c>
      <c r="Z1342" s="37"/>
      <c r="AA1342" s="37"/>
    </row>
    <row r="1343" spans="1:27">
      <c r="A1343" s="61">
        <f t="shared" si="300"/>
        <v>30041</v>
      </c>
      <c r="B1343" s="13">
        <v>1982.03</v>
      </c>
      <c r="C1343" s="14">
        <v>110.8</v>
      </c>
      <c r="D1343" s="15">
        <v>6.72</v>
      </c>
      <c r="E1343" s="14">
        <v>14.81</v>
      </c>
      <c r="F1343" s="14">
        <v>94.5</v>
      </c>
      <c r="G1343" s="15">
        <f t="shared" si="308"/>
        <v>1982.2083333332323</v>
      </c>
      <c r="H1343" s="16">
        <v>13.86</v>
      </c>
      <c r="I1343" s="15">
        <f t="shared" si="301"/>
        <v>368.45924444444461</v>
      </c>
      <c r="J1343" s="15">
        <f t="shared" si="302"/>
        <v>22.346986666666673</v>
      </c>
      <c r="K1343" s="17">
        <f t="shared" si="306"/>
        <v>90511.341176827525</v>
      </c>
      <c r="L1343" s="15">
        <f t="shared" si="303"/>
        <v>49.249832222222246</v>
      </c>
      <c r="M1343" s="17">
        <f t="shared" si="304"/>
        <v>12098.131433473065</v>
      </c>
      <c r="N1343" s="36">
        <f t="shared" si="294"/>
        <v>6.9506737935360334</v>
      </c>
      <c r="O1343" s="18"/>
      <c r="P1343" s="19">
        <f t="shared" si="295"/>
        <v>8.7341959211512759</v>
      </c>
      <c r="Q1343" s="19"/>
      <c r="R1343" s="38">
        <f t="shared" si="296"/>
        <v>9.1304256301417114E-2</v>
      </c>
      <c r="S1343" s="16">
        <f t="shared" si="305"/>
        <v>1.0110126744031835</v>
      </c>
      <c r="T1343" s="16">
        <f t="shared" si="307"/>
        <v>7.6933979471261855</v>
      </c>
      <c r="U1343" s="22">
        <f t="shared" si="297"/>
        <v>0.13802666879496672</v>
      </c>
      <c r="V1343" s="22">
        <f t="shared" si="298"/>
        <v>9.8458769841764049E-2</v>
      </c>
      <c r="W1343" s="22">
        <f t="shared" si="299"/>
        <v>3.9567898953202674E-2</v>
      </c>
      <c r="Z1343" s="37"/>
      <c r="AA1343" s="37"/>
    </row>
    <row r="1344" spans="1:27">
      <c r="A1344" s="61">
        <f t="shared" si="300"/>
        <v>30071</v>
      </c>
      <c r="B1344" s="13">
        <v>1982.04</v>
      </c>
      <c r="C1344" s="14">
        <v>116.3</v>
      </c>
      <c r="D1344" s="15">
        <v>6.75</v>
      </c>
      <c r="E1344" s="14">
        <v>14.5967</v>
      </c>
      <c r="F1344" s="14">
        <v>94.9</v>
      </c>
      <c r="G1344" s="15">
        <f t="shared" si="308"/>
        <v>1982.2916666665656</v>
      </c>
      <c r="H1344" s="16">
        <v>13.87</v>
      </c>
      <c r="I1344" s="15">
        <f t="shared" si="301"/>
        <v>385.11905532139104</v>
      </c>
      <c r="J1344" s="15">
        <f t="shared" si="302"/>
        <v>22.352137776606963</v>
      </c>
      <c r="K1344" s="17">
        <f t="shared" si="306"/>
        <v>95061.356813192775</v>
      </c>
      <c r="L1344" s="15">
        <f t="shared" si="303"/>
        <v>48.335918442044274</v>
      </c>
      <c r="M1344" s="17">
        <f t="shared" si="304"/>
        <v>11931.058529622795</v>
      </c>
      <c r="N1344" s="36">
        <f t="shared" si="294"/>
        <v>7.2590726254261462</v>
      </c>
      <c r="O1344" s="18"/>
      <c r="P1344" s="19">
        <f t="shared" si="295"/>
        <v>9.1357622995118213</v>
      </c>
      <c r="Q1344" s="19"/>
      <c r="R1344" s="38">
        <f t="shared" si="296"/>
        <v>8.5288689814834423E-2</v>
      </c>
      <c r="S1344" s="16">
        <f t="shared" si="305"/>
        <v>1.0251220228422484</v>
      </c>
      <c r="T1344" s="16">
        <f t="shared" si="307"/>
        <v>7.7453383328920404</v>
      </c>
      <c r="U1344" s="22">
        <f t="shared" si="297"/>
        <v>0.13259506168701951</v>
      </c>
      <c r="V1344" s="22">
        <f t="shared" si="298"/>
        <v>9.8706801499587105E-2</v>
      </c>
      <c r="W1344" s="22">
        <f t="shared" si="299"/>
        <v>3.3888260187432406E-2</v>
      </c>
      <c r="Z1344" s="37"/>
      <c r="AA1344" s="37"/>
    </row>
    <row r="1345" spans="1:27">
      <c r="A1345" s="61">
        <f t="shared" si="300"/>
        <v>30102</v>
      </c>
      <c r="B1345" s="13">
        <v>1982.05</v>
      </c>
      <c r="C1345" s="14">
        <v>116.4</v>
      </c>
      <c r="D1345" s="15">
        <v>6.78</v>
      </c>
      <c r="E1345" s="14">
        <v>14.3833</v>
      </c>
      <c r="F1345" s="14">
        <v>95.8</v>
      </c>
      <c r="G1345" s="15">
        <f t="shared" si="308"/>
        <v>1982.3749999998988</v>
      </c>
      <c r="H1345" s="16">
        <v>13.62</v>
      </c>
      <c r="I1345" s="15">
        <f t="shared" si="301"/>
        <v>381.82905845511499</v>
      </c>
      <c r="J1345" s="15">
        <f t="shared" si="302"/>
        <v>22.240558559498965</v>
      </c>
      <c r="K1345" s="17">
        <f t="shared" si="306"/>
        <v>94706.747613639454</v>
      </c>
      <c r="L1345" s="15">
        <f t="shared" si="303"/>
        <v>47.181803234342397</v>
      </c>
      <c r="M1345" s="17">
        <f t="shared" si="304"/>
        <v>11702.711021918043</v>
      </c>
      <c r="N1345" s="36">
        <f t="shared" ref="N1345:N1408" si="309">I1345/AVERAGE(L1225:L1344)</f>
        <v>7.1926124844646226</v>
      </c>
      <c r="O1345" s="18"/>
      <c r="P1345" s="19">
        <f t="shared" ref="P1345:P1408" si="310">K1345/AVERAGE(M1225:M1344)</f>
        <v>9.0662935630478785</v>
      </c>
      <c r="Q1345" s="19"/>
      <c r="R1345" s="38">
        <f t="shared" ref="R1345:R1408" si="311">1/N1345-(H1345/100-(((F1345/F1225)^(1/10))-1))</f>
        <v>8.9825718986730002E-2</v>
      </c>
      <c r="S1345" s="16">
        <f t="shared" si="305"/>
        <v>0.97541064127436528</v>
      </c>
      <c r="T1345" s="16">
        <f t="shared" si="307"/>
        <v>7.8653247782274436</v>
      </c>
      <c r="U1345" s="22">
        <f t="shared" si="297"/>
        <v>0.13517772888684609</v>
      </c>
      <c r="V1345" s="22">
        <f t="shared" si="298"/>
        <v>9.8230402434277275E-2</v>
      </c>
      <c r="W1345" s="22">
        <f t="shared" si="299"/>
        <v>3.6947326452568818E-2</v>
      </c>
      <c r="Z1345" s="37"/>
      <c r="AA1345" s="37"/>
    </row>
    <row r="1346" spans="1:27">
      <c r="A1346" s="61">
        <f t="shared" si="300"/>
        <v>30132</v>
      </c>
      <c r="B1346" s="13">
        <v>1982.06</v>
      </c>
      <c r="C1346" s="14">
        <v>109.7</v>
      </c>
      <c r="D1346" s="15">
        <v>6.81</v>
      </c>
      <c r="E1346" s="14">
        <v>14.17</v>
      </c>
      <c r="F1346" s="14">
        <v>97</v>
      </c>
      <c r="G1346" s="15">
        <f t="shared" si="308"/>
        <v>1982.4583333332321</v>
      </c>
      <c r="H1346" s="16">
        <v>14.3</v>
      </c>
      <c r="I1346" s="15">
        <f t="shared" si="301"/>
        <v>355.39916134020638</v>
      </c>
      <c r="J1346" s="15">
        <f t="shared" si="302"/>
        <v>22.062609742268048</v>
      </c>
      <c r="K1346" s="17">
        <f t="shared" si="306"/>
        <v>88607.247389047145</v>
      </c>
      <c r="L1346" s="15">
        <f t="shared" si="303"/>
        <v>45.907074896907233</v>
      </c>
      <c r="M1346" s="17">
        <f t="shared" si="304"/>
        <v>11445.439339132159</v>
      </c>
      <c r="N1346" s="36">
        <f t="shared" si="309"/>
        <v>6.6921339881975896</v>
      </c>
      <c r="O1346" s="18"/>
      <c r="P1346" s="19">
        <f t="shared" si="310"/>
        <v>8.4514967536399119</v>
      </c>
      <c r="Q1346" s="19"/>
      <c r="R1346" s="38">
        <f t="shared" si="311"/>
        <v>9.4516031526627575E-2</v>
      </c>
      <c r="S1346" s="16">
        <f t="shared" si="305"/>
        <v>1.0306651376519482</v>
      </c>
      <c r="T1346" s="16">
        <f t="shared" si="307"/>
        <v>7.5770111168659611</v>
      </c>
      <c r="U1346" s="22">
        <f t="shared" ref="U1346:U1409" si="312">(($K1466/$K1346)^(1/10)-1)</f>
        <v>0.14082431267500173</v>
      </c>
      <c r="V1346" s="22">
        <f t="shared" ref="V1346:V1409" si="313">(($T1466/$T1346)^(1/10)-1)</f>
        <v>0.10362332159161558</v>
      </c>
      <c r="W1346" s="22">
        <f t="shared" ref="W1346:W1409" si="314">U1346-V1346</f>
        <v>3.7200991083386148E-2</v>
      </c>
      <c r="Z1346" s="37"/>
      <c r="AA1346" s="37"/>
    </row>
    <row r="1347" spans="1:27">
      <c r="A1347" s="61">
        <f t="shared" si="300"/>
        <v>30163</v>
      </c>
      <c r="B1347" s="13">
        <v>1982.07</v>
      </c>
      <c r="C1347" s="14">
        <v>109.4</v>
      </c>
      <c r="D1347" s="15">
        <v>6.8233300000000003</v>
      </c>
      <c r="E1347" s="14">
        <v>13.966699999999999</v>
      </c>
      <c r="F1347" s="14">
        <v>97.5</v>
      </c>
      <c r="G1347" s="15">
        <f t="shared" si="308"/>
        <v>1982.5416666665653</v>
      </c>
      <c r="H1347" s="16">
        <v>13.95</v>
      </c>
      <c r="I1347" s="15">
        <f t="shared" si="301"/>
        <v>352.60966461538482</v>
      </c>
      <c r="J1347" s="15">
        <f t="shared" si="302"/>
        <v>21.992432384461548</v>
      </c>
      <c r="K1347" s="17">
        <f t="shared" si="306"/>
        <v>88368.701848723518</v>
      </c>
      <c r="L1347" s="15">
        <f t="shared" si="303"/>
        <v>45.016393078461547</v>
      </c>
      <c r="M1347" s="17">
        <f t="shared" si="304"/>
        <v>11281.71067742748</v>
      </c>
      <c r="N1347" s="36">
        <f t="shared" si="309"/>
        <v>6.638653100208761</v>
      </c>
      <c r="O1347" s="18"/>
      <c r="P1347" s="19">
        <f t="shared" si="310"/>
        <v>8.4002969540387156</v>
      </c>
      <c r="Q1347" s="19"/>
      <c r="R1347" s="38">
        <f t="shared" si="311"/>
        <v>9.9258643505639593E-2</v>
      </c>
      <c r="S1347" s="16">
        <f t="shared" si="305"/>
        <v>1.0609778281904543</v>
      </c>
      <c r="T1347" s="16">
        <f t="shared" si="307"/>
        <v>7.7693131995716387</v>
      </c>
      <c r="U1347" s="22">
        <f t="shared" si="312"/>
        <v>0.14305152120152997</v>
      </c>
      <c r="V1347" s="22">
        <f t="shared" si="313"/>
        <v>0.10454976257346549</v>
      </c>
      <c r="W1347" s="22">
        <f t="shared" si="314"/>
        <v>3.8501758628064486E-2</v>
      </c>
      <c r="Z1347" s="37"/>
      <c r="AA1347" s="37"/>
    </row>
    <row r="1348" spans="1:27">
      <c r="A1348" s="61">
        <f t="shared" si="300"/>
        <v>30194</v>
      </c>
      <c r="B1348" s="13">
        <v>1982.08</v>
      </c>
      <c r="C1348" s="14">
        <v>109.7</v>
      </c>
      <c r="D1348" s="15">
        <v>6.8366699999999998</v>
      </c>
      <c r="E1348" s="14">
        <v>13.763299999999999</v>
      </c>
      <c r="F1348" s="14">
        <v>97.7</v>
      </c>
      <c r="G1348" s="15">
        <f t="shared" si="308"/>
        <v>1982.6249999998986</v>
      </c>
      <c r="H1348" s="16">
        <v>13.06</v>
      </c>
      <c r="I1348" s="15">
        <f t="shared" si="301"/>
        <v>352.85280092118745</v>
      </c>
      <c r="J1348" s="15">
        <f t="shared" si="302"/>
        <v>21.990320496571144</v>
      </c>
      <c r="K1348" s="17">
        <f t="shared" si="306"/>
        <v>88888.890784013856</v>
      </c>
      <c r="L1348" s="15">
        <f t="shared" si="303"/>
        <v>44.269999589048126</v>
      </c>
      <c r="M1348" s="17">
        <f t="shared" si="304"/>
        <v>11152.274116022041</v>
      </c>
      <c r="N1348" s="36">
        <f t="shared" si="309"/>
        <v>6.6434227521660896</v>
      </c>
      <c r="O1348" s="18"/>
      <c r="P1348" s="19">
        <f t="shared" si="310"/>
        <v>8.4227507585675916</v>
      </c>
      <c r="Q1348" s="19"/>
      <c r="R1348" s="38">
        <f t="shared" si="311"/>
        <v>0.10801408722100167</v>
      </c>
      <c r="S1348" s="16">
        <f t="shared" si="305"/>
        <v>1.0519607466985679</v>
      </c>
      <c r="T1348" s="16">
        <f t="shared" si="307"/>
        <v>8.2261947992708517</v>
      </c>
      <c r="U1348" s="22">
        <f t="shared" si="312"/>
        <v>0.14312759854629231</v>
      </c>
      <c r="V1348" s="22">
        <f t="shared" si="313"/>
        <v>0.1005365972969634</v>
      </c>
      <c r="W1348" s="22">
        <f t="shared" si="314"/>
        <v>4.2591001249328908E-2</v>
      </c>
      <c r="Z1348" s="37"/>
      <c r="AA1348" s="37"/>
    </row>
    <row r="1349" spans="1:27">
      <c r="A1349" s="61">
        <f t="shared" si="300"/>
        <v>30224</v>
      </c>
      <c r="B1349" s="13">
        <v>1982.09</v>
      </c>
      <c r="C1349" s="14">
        <v>122.4</v>
      </c>
      <c r="D1349" s="15">
        <v>6.85</v>
      </c>
      <c r="E1349" s="14">
        <v>13.56</v>
      </c>
      <c r="F1349" s="14">
        <v>97.9</v>
      </c>
      <c r="G1349" s="15">
        <f t="shared" si="308"/>
        <v>1982.7083333332318</v>
      </c>
      <c r="H1349" s="16">
        <v>12.34</v>
      </c>
      <c r="I1349" s="15">
        <f t="shared" si="301"/>
        <v>392.89837385086838</v>
      </c>
      <c r="J1349" s="15">
        <f t="shared" si="302"/>
        <v>21.988185137895819</v>
      </c>
      <c r="K1349" s="17">
        <f t="shared" si="306"/>
        <v>99438.564749332741</v>
      </c>
      <c r="L1349" s="15">
        <f t="shared" si="303"/>
        <v>43.526976710929532</v>
      </c>
      <c r="M1349" s="17">
        <f t="shared" si="304"/>
        <v>11016.233153602547</v>
      </c>
      <c r="N1349" s="36">
        <f t="shared" si="309"/>
        <v>7.3988382003233086</v>
      </c>
      <c r="O1349" s="18"/>
      <c r="P1349" s="19">
        <f t="shared" si="310"/>
        <v>9.3938442850122232</v>
      </c>
      <c r="Q1349" s="19"/>
      <c r="R1349" s="38">
        <f t="shared" si="311"/>
        <v>9.9809376875610326E-2</v>
      </c>
      <c r="S1349" s="16">
        <f t="shared" si="305"/>
        <v>1.0967112869231939</v>
      </c>
      <c r="T1349" s="16">
        <f t="shared" si="307"/>
        <v>8.635955506626841</v>
      </c>
      <c r="U1349" s="22">
        <f t="shared" si="312"/>
        <v>0.13048571601745795</v>
      </c>
      <c r="V1349" s="22">
        <f t="shared" si="313"/>
        <v>9.6837708603978667E-2</v>
      </c>
      <c r="W1349" s="22">
        <f t="shared" si="314"/>
        <v>3.3648007413479286E-2</v>
      </c>
      <c r="Z1349" s="37"/>
      <c r="AA1349" s="37"/>
    </row>
    <row r="1350" spans="1:27">
      <c r="A1350" s="61">
        <f t="shared" si="300"/>
        <v>29951</v>
      </c>
      <c r="B1350" s="13">
        <v>1982.1</v>
      </c>
      <c r="C1350" s="14">
        <v>132.69999999999999</v>
      </c>
      <c r="D1350" s="15">
        <v>6.8566700000000003</v>
      </c>
      <c r="E1350" s="14">
        <v>13.253299999999999</v>
      </c>
      <c r="F1350" s="14">
        <v>98.2</v>
      </c>
      <c r="G1350" s="15">
        <f t="shared" si="308"/>
        <v>1982.7916666665651</v>
      </c>
      <c r="H1350" s="16">
        <v>10.91</v>
      </c>
      <c r="I1350" s="15">
        <f t="shared" si="301"/>
        <v>424.6595941955195</v>
      </c>
      <c r="J1350" s="15">
        <f t="shared" si="302"/>
        <v>21.942356441089622</v>
      </c>
      <c r="K1350" s="17">
        <f t="shared" si="306"/>
        <v>107939.78734878598</v>
      </c>
      <c r="L1350" s="15">
        <f t="shared" si="303"/>
        <v>42.412516953666</v>
      </c>
      <c r="M1350" s="17">
        <f t="shared" si="304"/>
        <v>10780.394752597325</v>
      </c>
      <c r="N1350" s="36">
        <f t="shared" si="309"/>
        <v>7.9998409945345887</v>
      </c>
      <c r="O1350" s="18"/>
      <c r="P1350" s="19">
        <f t="shared" si="310"/>
        <v>10.167766914461479</v>
      </c>
      <c r="Q1350" s="19"/>
      <c r="R1350" s="38">
        <f t="shared" si="311"/>
        <v>0.10377276401638613</v>
      </c>
      <c r="S1350" s="16">
        <f t="shared" si="305"/>
        <v>1.0311735941154534</v>
      </c>
      <c r="T1350" s="16">
        <f t="shared" si="307"/>
        <v>9.4422156110560067</v>
      </c>
      <c r="U1350" s="22">
        <f t="shared" si="312"/>
        <v>0.11952157206408986</v>
      </c>
      <c r="V1350" s="22">
        <f t="shared" si="313"/>
        <v>8.5943969161108136E-2</v>
      </c>
      <c r="W1350" s="22">
        <f t="shared" si="314"/>
        <v>3.3577602902981729E-2</v>
      </c>
      <c r="Z1350" s="37"/>
      <c r="AA1350" s="37"/>
    </row>
    <row r="1351" spans="1:27">
      <c r="A1351" s="61">
        <f t="shared" si="300"/>
        <v>30285</v>
      </c>
      <c r="B1351" s="13">
        <v>1982.11</v>
      </c>
      <c r="C1351" s="14">
        <v>138.1</v>
      </c>
      <c r="D1351" s="15">
        <v>6.8633300000000004</v>
      </c>
      <c r="E1351" s="14">
        <v>12.9467</v>
      </c>
      <c r="F1351" s="14">
        <v>98</v>
      </c>
      <c r="G1351" s="15">
        <f t="shared" si="308"/>
        <v>1982.8749999998984</v>
      </c>
      <c r="H1351" s="16">
        <v>10.55</v>
      </c>
      <c r="I1351" s="15">
        <f t="shared" si="301"/>
        <v>442.84231071428587</v>
      </c>
      <c r="J1351" s="15">
        <f t="shared" si="302"/>
        <v>22.008493239642867</v>
      </c>
      <c r="K1351" s="17">
        <f t="shared" si="306"/>
        <v>113027.637925273</v>
      </c>
      <c r="L1351" s="15">
        <f t="shared" si="303"/>
        <v>41.515905460714301</v>
      </c>
      <c r="M1351" s="17">
        <f t="shared" si="304"/>
        <v>10596.197827133468</v>
      </c>
      <c r="N1351" s="36">
        <f t="shared" si="309"/>
        <v>8.3474769381554292</v>
      </c>
      <c r="O1351" s="18"/>
      <c r="P1351" s="19">
        <f t="shared" si="310"/>
        <v>10.61939966902232</v>
      </c>
      <c r="Q1351" s="19"/>
      <c r="R1351" s="38">
        <f t="shared" si="311"/>
        <v>0.10168839765063202</v>
      </c>
      <c r="S1351" s="16">
        <f t="shared" si="305"/>
        <v>1.0094053062237236</v>
      </c>
      <c r="T1351" s="16">
        <f t="shared" si="307"/>
        <v>9.7564339456331464</v>
      </c>
      <c r="U1351" s="22">
        <f t="shared" si="312"/>
        <v>0.1172542550530038</v>
      </c>
      <c r="V1351" s="22">
        <f t="shared" si="313"/>
        <v>8.0651341202742088E-2</v>
      </c>
      <c r="W1351" s="22">
        <f t="shared" si="314"/>
        <v>3.6602913850261709E-2</v>
      </c>
      <c r="Z1351" s="37"/>
      <c r="AA1351" s="37"/>
    </row>
    <row r="1352" spans="1:27">
      <c r="A1352" s="61">
        <f t="shared" si="300"/>
        <v>30316</v>
      </c>
      <c r="B1352" s="13">
        <v>1982.12</v>
      </c>
      <c r="C1352" s="14">
        <v>139.4</v>
      </c>
      <c r="D1352" s="15">
        <v>6.87</v>
      </c>
      <c r="E1352" s="14">
        <v>12.64</v>
      </c>
      <c r="F1352" s="14">
        <v>97.6</v>
      </c>
      <c r="G1352" s="15">
        <f t="shared" si="308"/>
        <v>1982.9583333332316</v>
      </c>
      <c r="H1352" s="16">
        <v>10.54</v>
      </c>
      <c r="I1352" s="15">
        <f t="shared" si="301"/>
        <v>448.84300512295101</v>
      </c>
      <c r="J1352" s="15">
        <f t="shared" si="302"/>
        <v>22.120168186475418</v>
      </c>
      <c r="K1352" s="17">
        <f t="shared" si="306"/>
        <v>115029.6903267513</v>
      </c>
      <c r="L1352" s="15">
        <f t="shared" si="303"/>
        <v>40.698533606557397</v>
      </c>
      <c r="M1352" s="17">
        <f t="shared" si="304"/>
        <v>10430.238778551911</v>
      </c>
      <c r="N1352" s="36">
        <f t="shared" si="309"/>
        <v>8.467738401400478</v>
      </c>
      <c r="O1352" s="18"/>
      <c r="P1352" s="19">
        <f t="shared" si="310"/>
        <v>10.782007239538869</v>
      </c>
      <c r="Q1352" s="19"/>
      <c r="R1352" s="38">
        <f t="shared" si="311"/>
        <v>9.9386333731798185E-2</v>
      </c>
      <c r="S1352" s="16">
        <f t="shared" si="305"/>
        <v>1.0137086656838108</v>
      </c>
      <c r="T1352" s="16">
        <f t="shared" si="307"/>
        <v>9.8885576543570597</v>
      </c>
      <c r="U1352" s="22">
        <f t="shared" si="312"/>
        <v>0.1189690134360597</v>
      </c>
      <c r="V1352" s="22">
        <f t="shared" si="313"/>
        <v>8.066255773650699E-2</v>
      </c>
      <c r="W1352" s="22">
        <f t="shared" si="314"/>
        <v>3.8306455699552711E-2</v>
      </c>
      <c r="Z1352" s="37"/>
      <c r="AA1352" s="37"/>
    </row>
    <row r="1353" spans="1:27">
      <c r="A1353" s="61">
        <f t="shared" ref="A1353:A1416" si="315">EOMONTH(DATE(LEFT(B1353,4),RIGHT(B1353,2),1),0)</f>
        <v>30347</v>
      </c>
      <c r="B1353" s="13">
        <v>1983.01</v>
      </c>
      <c r="C1353" s="14">
        <v>144.30000000000001</v>
      </c>
      <c r="D1353" s="15">
        <v>6.8833299999999999</v>
      </c>
      <c r="E1353" s="14">
        <v>12.566700000000001</v>
      </c>
      <c r="F1353" s="14">
        <v>97.8</v>
      </c>
      <c r="G1353" s="15">
        <f t="shared" si="308"/>
        <v>1983.0416666665649</v>
      </c>
      <c r="H1353" s="16">
        <v>10.46</v>
      </c>
      <c r="I1353" s="15">
        <f t="shared" ref="I1353:I1416" si="316">C1353*$F$1852/F1353</f>
        <v>463.66998312883459</v>
      </c>
      <c r="J1353" s="15">
        <f t="shared" ref="J1353:J1416" si="317">D1353*$F$1852/F1353</f>
        <v>22.117765107208598</v>
      </c>
      <c r="K1353" s="17">
        <f t="shared" si="306"/>
        <v>119301.91759967769</v>
      </c>
      <c r="L1353" s="15">
        <f t="shared" ref="L1353:L1416" si="318">E1353*$F$1852/F1353</f>
        <v>40.379775308282227</v>
      </c>
      <c r="M1353" s="17">
        <f t="shared" ref="M1353:M1416" si="319">L1353*(K1353/I1353)</f>
        <v>10389.684046430142</v>
      </c>
      <c r="N1353" s="36">
        <f t="shared" si="309"/>
        <v>8.7567832241347432</v>
      </c>
      <c r="O1353" s="18"/>
      <c r="P1353" s="19">
        <f t="shared" si="310"/>
        <v>11.158544264730377</v>
      </c>
      <c r="Q1353" s="19"/>
      <c r="R1353" s="38">
        <f t="shared" si="311"/>
        <v>9.6255295626268958E-2</v>
      </c>
      <c r="S1353" s="16">
        <f t="shared" ref="S1353:S1416" si="320">((H1353/H1354+H1353/1200+((1+H1354/1200)^(-119))*(1-H1353/H1354)))</f>
        <v>0.99287968796737325</v>
      </c>
      <c r="T1353" s="16">
        <f t="shared" si="307"/>
        <v>10.003617369414798</v>
      </c>
      <c r="U1353" s="22">
        <f t="shared" si="312"/>
        <v>0.1145070153701413</v>
      </c>
      <c r="V1353" s="22">
        <f t="shared" si="313"/>
        <v>8.0807341285989098E-2</v>
      </c>
      <c r="W1353" s="22">
        <f t="shared" si="314"/>
        <v>3.3699674084152198E-2</v>
      </c>
      <c r="Z1353" s="37"/>
      <c r="AA1353" s="37"/>
    </row>
    <row r="1354" spans="1:27">
      <c r="A1354" s="61">
        <f t="shared" si="315"/>
        <v>30375</v>
      </c>
      <c r="B1354" s="13">
        <v>1983.02</v>
      </c>
      <c r="C1354" s="14">
        <v>146.80000000000001</v>
      </c>
      <c r="D1354" s="15">
        <v>6.8966700000000003</v>
      </c>
      <c r="E1354" s="14">
        <v>12.4933</v>
      </c>
      <c r="F1354" s="14">
        <v>97.9</v>
      </c>
      <c r="G1354" s="15">
        <f t="shared" si="308"/>
        <v>1983.1249999998981</v>
      </c>
      <c r="H1354" s="16">
        <v>10.72</v>
      </c>
      <c r="I1354" s="15">
        <f t="shared" si="316"/>
        <v>471.22125229826372</v>
      </c>
      <c r="J1354" s="15">
        <f t="shared" si="317"/>
        <v>22.137993692696636</v>
      </c>
      <c r="K1354" s="17">
        <f t="shared" ref="K1354:K1417" si="321">K1353*((I1354+(J1354/12))/I1353)</f>
        <v>121719.52715954672</v>
      </c>
      <c r="L1354" s="15">
        <f t="shared" si="318"/>
        <v>40.102918742083766</v>
      </c>
      <c r="M1354" s="17">
        <f t="shared" si="319"/>
        <v>10358.845835574692</v>
      </c>
      <c r="N1354" s="36">
        <f t="shared" si="309"/>
        <v>8.9104934366241224</v>
      </c>
      <c r="O1354" s="18"/>
      <c r="P1354" s="19">
        <f t="shared" si="310"/>
        <v>11.362068266848613</v>
      </c>
      <c r="Q1354" s="19"/>
      <c r="R1354" s="38">
        <f t="shared" si="311"/>
        <v>9.1034018855072132E-2</v>
      </c>
      <c r="S1354" s="16">
        <f t="shared" si="320"/>
        <v>1.0218357023839544</v>
      </c>
      <c r="T1354" s="16">
        <f t="shared" ref="T1354:T1417" si="322">T1353*S1353*F1353/F1354</f>
        <v>9.9222430494986593</v>
      </c>
      <c r="U1354" s="22">
        <f t="shared" si="312"/>
        <v>0.11378722948097142</v>
      </c>
      <c r="V1354" s="22">
        <f t="shared" si="313"/>
        <v>8.4573040422435408E-2</v>
      </c>
      <c r="W1354" s="22">
        <f t="shared" si="314"/>
        <v>2.9214189058536011E-2</v>
      </c>
      <c r="Z1354" s="37"/>
      <c r="AA1354" s="37"/>
    </row>
    <row r="1355" spans="1:27">
      <c r="A1355" s="61">
        <f t="shared" si="315"/>
        <v>30406</v>
      </c>
      <c r="B1355" s="13">
        <v>1983.03</v>
      </c>
      <c r="C1355" s="14">
        <v>151.9</v>
      </c>
      <c r="D1355" s="15">
        <v>6.91</v>
      </c>
      <c r="E1355" s="14">
        <v>12.42</v>
      </c>
      <c r="F1355" s="14">
        <v>97.9</v>
      </c>
      <c r="G1355" s="15">
        <f t="shared" ref="G1355:G1418" si="323">G1354+1/12</f>
        <v>1983.2083333332314</v>
      </c>
      <c r="H1355" s="16">
        <v>10.51</v>
      </c>
      <c r="I1355" s="15">
        <f t="shared" si="316"/>
        <v>487.59201787538325</v>
      </c>
      <c r="J1355" s="15">
        <f t="shared" si="317"/>
        <v>22.180782379979579</v>
      </c>
      <c r="K1355" s="17">
        <f t="shared" si="321"/>
        <v>126425.65624380915</v>
      </c>
      <c r="L1355" s="15">
        <f t="shared" si="318"/>
        <v>39.867629111338111</v>
      </c>
      <c r="M1355" s="17">
        <f t="shared" si="319"/>
        <v>10337.107640211385</v>
      </c>
      <c r="N1355" s="36">
        <f t="shared" si="309"/>
        <v>9.232829705190527</v>
      </c>
      <c r="O1355" s="18"/>
      <c r="P1355" s="19">
        <f t="shared" si="310"/>
        <v>11.779312721126253</v>
      </c>
      <c r="Q1355" s="19"/>
      <c r="R1355" s="38">
        <f t="shared" si="311"/>
        <v>8.8208510612932112E-2</v>
      </c>
      <c r="S1355" s="16">
        <f t="shared" si="320"/>
        <v>1.0155474590353635</v>
      </c>
      <c r="T1355" s="16">
        <f t="shared" si="322"/>
        <v>10.138902195708772</v>
      </c>
      <c r="U1355" s="22">
        <f t="shared" si="312"/>
        <v>0.11154596523456917</v>
      </c>
      <c r="V1355" s="22">
        <f t="shared" si="313"/>
        <v>8.4648988018722671E-2</v>
      </c>
      <c r="W1355" s="22">
        <f t="shared" si="314"/>
        <v>2.6896977215846496E-2</v>
      </c>
      <c r="Z1355" s="37"/>
      <c r="AA1355" s="37"/>
    </row>
    <row r="1356" spans="1:27">
      <c r="A1356" s="61">
        <f t="shared" si="315"/>
        <v>30436</v>
      </c>
      <c r="B1356" s="13">
        <v>1983.04</v>
      </c>
      <c r="C1356" s="14">
        <v>157.69999999999999</v>
      </c>
      <c r="D1356" s="15">
        <v>6.92</v>
      </c>
      <c r="E1356" s="14">
        <v>12.476699999999999</v>
      </c>
      <c r="F1356" s="14">
        <v>98.6</v>
      </c>
      <c r="G1356" s="15">
        <f t="shared" si="323"/>
        <v>1983.2916666665647</v>
      </c>
      <c r="H1356" s="16">
        <v>10.4</v>
      </c>
      <c r="I1356" s="15">
        <f t="shared" si="316"/>
        <v>502.61597008113608</v>
      </c>
      <c r="J1356" s="15">
        <f t="shared" si="317"/>
        <v>22.055183975659236</v>
      </c>
      <c r="K1356" s="17">
        <f t="shared" si="321"/>
        <v>130797.70233523595</v>
      </c>
      <c r="L1356" s="15">
        <f t="shared" si="318"/>
        <v>39.76530547819474</v>
      </c>
      <c r="M1356" s="17">
        <f t="shared" si="319"/>
        <v>10348.279598770061</v>
      </c>
      <c r="N1356" s="36">
        <f t="shared" si="309"/>
        <v>9.5315812841604153</v>
      </c>
      <c r="O1356" s="18"/>
      <c r="P1356" s="19">
        <f t="shared" si="310"/>
        <v>12.165031590630464</v>
      </c>
      <c r="Q1356" s="19"/>
      <c r="R1356" s="38">
        <f t="shared" si="311"/>
        <v>8.5937631639212544E-2</v>
      </c>
      <c r="S1356" s="16">
        <f t="shared" si="320"/>
        <v>1.0099020734301765</v>
      </c>
      <c r="T1356" s="16">
        <f t="shared" si="322"/>
        <v>10.223437219728854</v>
      </c>
      <c r="U1356" s="22">
        <f t="shared" si="312"/>
        <v>0.1059706013415338</v>
      </c>
      <c r="V1356" s="22">
        <f t="shared" si="313"/>
        <v>8.4066606397504184E-2</v>
      </c>
      <c r="W1356" s="22">
        <f t="shared" si="314"/>
        <v>2.1903994944029614E-2</v>
      </c>
      <c r="Z1356" s="37"/>
      <c r="AA1356" s="37"/>
    </row>
    <row r="1357" spans="1:27">
      <c r="A1357" s="61">
        <f t="shared" si="315"/>
        <v>30467</v>
      </c>
      <c r="B1357" s="13">
        <v>1983.05</v>
      </c>
      <c r="C1357" s="14">
        <v>164.1</v>
      </c>
      <c r="D1357" s="15">
        <v>6.93</v>
      </c>
      <c r="E1357" s="14">
        <v>12.533300000000001</v>
      </c>
      <c r="F1357" s="14">
        <v>99.2</v>
      </c>
      <c r="G1357" s="15">
        <f t="shared" si="323"/>
        <v>1983.3749999998979</v>
      </c>
      <c r="H1357" s="16">
        <v>10.38</v>
      </c>
      <c r="I1357" s="15">
        <f t="shared" si="316"/>
        <v>519.85043800403241</v>
      </c>
      <c r="J1357" s="15">
        <f t="shared" si="317"/>
        <v>21.953464566532265</v>
      </c>
      <c r="K1357" s="17">
        <f t="shared" si="321"/>
        <v>135758.78099969358</v>
      </c>
      <c r="L1357" s="15">
        <f t="shared" si="318"/>
        <v>39.704091984375019</v>
      </c>
      <c r="M1357" s="17">
        <f t="shared" si="319"/>
        <v>10368.711333963802</v>
      </c>
      <c r="N1357" s="36">
        <f t="shared" si="309"/>
        <v>9.8744565046684016</v>
      </c>
      <c r="O1357" s="18"/>
      <c r="P1357" s="19">
        <f t="shared" si="310"/>
        <v>12.605255648355712</v>
      </c>
      <c r="Q1357" s="19"/>
      <c r="R1357" s="38">
        <f t="shared" si="311"/>
        <v>8.240888324541365E-2</v>
      </c>
      <c r="S1357" s="16">
        <f t="shared" si="320"/>
        <v>0.9801737810824116</v>
      </c>
      <c r="T1357" s="16">
        <f t="shared" si="322"/>
        <v>10.262222842284661</v>
      </c>
      <c r="U1357" s="22">
        <f t="shared" si="312"/>
        <v>0.10250417283690183</v>
      </c>
      <c r="V1357" s="22">
        <f t="shared" si="313"/>
        <v>8.3480022150906663E-2</v>
      </c>
      <c r="W1357" s="22">
        <f t="shared" si="314"/>
        <v>1.9024150685995167E-2</v>
      </c>
      <c r="Z1357" s="37"/>
      <c r="AA1357" s="37"/>
    </row>
    <row r="1358" spans="1:27">
      <c r="A1358" s="61">
        <f t="shared" si="315"/>
        <v>30497</v>
      </c>
      <c r="B1358" s="13">
        <v>1983.06</v>
      </c>
      <c r="C1358" s="14">
        <v>166.4</v>
      </c>
      <c r="D1358" s="15">
        <v>6.94</v>
      </c>
      <c r="E1358" s="14">
        <v>12.59</v>
      </c>
      <c r="F1358" s="14">
        <v>99.5</v>
      </c>
      <c r="G1358" s="15">
        <f t="shared" si="323"/>
        <v>1983.4583333332312</v>
      </c>
      <c r="H1358" s="16">
        <v>10.85</v>
      </c>
      <c r="I1358" s="15">
        <f t="shared" si="316"/>
        <v>525.54722412060323</v>
      </c>
      <c r="J1358" s="15">
        <f t="shared" si="317"/>
        <v>21.918856582914582</v>
      </c>
      <c r="K1358" s="17">
        <f t="shared" si="321"/>
        <v>137723.50348206778</v>
      </c>
      <c r="L1358" s="15">
        <f t="shared" si="318"/>
        <v>39.76345884422112</v>
      </c>
      <c r="M1358" s="17">
        <f t="shared" si="319"/>
        <v>10420.305942543469</v>
      </c>
      <c r="N1358" s="36">
        <f t="shared" si="309"/>
        <v>10.000117903130025</v>
      </c>
      <c r="O1358" s="18"/>
      <c r="P1358" s="19">
        <f t="shared" si="310"/>
        <v>12.767362769540011</v>
      </c>
      <c r="Q1358" s="19"/>
      <c r="R1358" s="38">
        <f t="shared" si="311"/>
        <v>7.6025103316231524E-2</v>
      </c>
      <c r="S1358" s="16">
        <f t="shared" si="320"/>
        <v>0.97761600247503</v>
      </c>
      <c r="T1358" s="16">
        <f t="shared" si="322"/>
        <v>10.028433840710944</v>
      </c>
      <c r="U1358" s="22">
        <f t="shared" si="312"/>
        <v>0.10171755700388485</v>
      </c>
      <c r="V1358" s="22">
        <f t="shared" si="313"/>
        <v>8.7019142722068565E-2</v>
      </c>
      <c r="W1358" s="22">
        <f t="shared" si="314"/>
        <v>1.4698414281816286E-2</v>
      </c>
      <c r="Z1358" s="37"/>
      <c r="AA1358" s="37"/>
    </row>
    <row r="1359" spans="1:27">
      <c r="A1359" s="61">
        <f t="shared" si="315"/>
        <v>30528</v>
      </c>
      <c r="B1359" s="13">
        <v>1983.07</v>
      </c>
      <c r="C1359" s="14">
        <v>167</v>
      </c>
      <c r="D1359" s="15">
        <v>6.96</v>
      </c>
      <c r="E1359" s="14">
        <v>12.826700000000001</v>
      </c>
      <c r="F1359" s="14">
        <v>99.9</v>
      </c>
      <c r="G1359" s="15">
        <f t="shared" si="323"/>
        <v>1983.5416666665644</v>
      </c>
      <c r="H1359" s="16">
        <v>11.38</v>
      </c>
      <c r="I1359" s="15">
        <f t="shared" si="316"/>
        <v>525.33034534534556</v>
      </c>
      <c r="J1359" s="15">
        <f t="shared" si="317"/>
        <v>21.894007207207213</v>
      </c>
      <c r="K1359" s="17">
        <f t="shared" si="321"/>
        <v>138144.7925687544</v>
      </c>
      <c r="L1359" s="15">
        <f t="shared" si="318"/>
        <v>40.348830782282299</v>
      </c>
      <c r="M1359" s="17">
        <f t="shared" si="319"/>
        <v>10610.430005039772</v>
      </c>
      <c r="N1359" s="36">
        <f t="shared" si="309"/>
        <v>10.014475995571026</v>
      </c>
      <c r="O1359" s="18"/>
      <c r="P1359" s="19">
        <f t="shared" si="310"/>
        <v>12.786896040903436</v>
      </c>
      <c r="Q1359" s="19"/>
      <c r="R1359" s="38">
        <f t="shared" si="311"/>
        <v>7.0771773932720231E-2</v>
      </c>
      <c r="S1359" s="16">
        <f t="shared" si="320"/>
        <v>0.98213867029786017</v>
      </c>
      <c r="T1359" s="16">
        <f t="shared" si="322"/>
        <v>9.7647023177466874</v>
      </c>
      <c r="U1359" s="22">
        <f t="shared" si="312"/>
        <v>0.10144828299634256</v>
      </c>
      <c r="V1359" s="22">
        <f t="shared" si="313"/>
        <v>9.1678594661900981E-2</v>
      </c>
      <c r="W1359" s="22">
        <f t="shared" si="314"/>
        <v>9.7696883344415841E-3</v>
      </c>
      <c r="Z1359" s="37"/>
      <c r="AA1359" s="37"/>
    </row>
    <row r="1360" spans="1:27">
      <c r="A1360" s="61">
        <f t="shared" si="315"/>
        <v>30559</v>
      </c>
      <c r="B1360" s="13">
        <v>1983.08</v>
      </c>
      <c r="C1360" s="14">
        <v>162.4</v>
      </c>
      <c r="D1360" s="15">
        <v>6.98</v>
      </c>
      <c r="E1360" s="14">
        <v>13.0633</v>
      </c>
      <c r="F1360" s="14">
        <v>100.2</v>
      </c>
      <c r="G1360" s="15">
        <f t="shared" si="323"/>
        <v>1983.6249999998977</v>
      </c>
      <c r="H1360" s="16">
        <v>11.85</v>
      </c>
      <c r="I1360" s="15">
        <f t="shared" si="316"/>
        <v>509.33064670658706</v>
      </c>
      <c r="J1360" s="15">
        <f t="shared" si="317"/>
        <v>21.891181736526956</v>
      </c>
      <c r="K1360" s="17">
        <f t="shared" si="321"/>
        <v>134417.11466672859</v>
      </c>
      <c r="L1360" s="15">
        <f t="shared" si="318"/>
        <v>40.970067962574866</v>
      </c>
      <c r="M1360" s="17">
        <f t="shared" si="319"/>
        <v>10812.383583903173</v>
      </c>
      <c r="N1360" s="36">
        <f t="shared" si="309"/>
        <v>9.7280569356652116</v>
      </c>
      <c r="O1360" s="18"/>
      <c r="P1360" s="19">
        <f t="shared" si="310"/>
        <v>12.422837481069038</v>
      </c>
      <c r="Q1360" s="19"/>
      <c r="R1360" s="38">
        <f t="shared" si="311"/>
        <v>6.739685291074507E-2</v>
      </c>
      <c r="S1360" s="16">
        <f t="shared" si="320"/>
        <v>1.0216050338528322</v>
      </c>
      <c r="T1360" s="16">
        <f t="shared" si="322"/>
        <v>9.5615783018522542</v>
      </c>
      <c r="U1360" s="22">
        <f t="shared" si="312"/>
        <v>0.10609067393765947</v>
      </c>
      <c r="V1360" s="22">
        <f t="shared" si="313"/>
        <v>9.5268371975205435E-2</v>
      </c>
      <c r="W1360" s="22">
        <f t="shared" si="314"/>
        <v>1.082230196245404E-2</v>
      </c>
      <c r="Z1360" s="37"/>
      <c r="AA1360" s="37"/>
    </row>
    <row r="1361" spans="1:27">
      <c r="A1361" s="61">
        <f t="shared" si="315"/>
        <v>30589</v>
      </c>
      <c r="B1361" s="13">
        <v>1983.09</v>
      </c>
      <c r="C1361" s="14">
        <v>167.2</v>
      </c>
      <c r="D1361" s="15">
        <v>7</v>
      </c>
      <c r="E1361" s="14">
        <v>13.3</v>
      </c>
      <c r="F1361" s="14">
        <v>100.7</v>
      </c>
      <c r="G1361" s="15">
        <f t="shared" si="323"/>
        <v>1983.7083333332309</v>
      </c>
      <c r="H1361" s="16">
        <v>11.65</v>
      </c>
      <c r="I1361" s="15">
        <f t="shared" si="316"/>
        <v>521.78105660377378</v>
      </c>
      <c r="J1361" s="15">
        <f t="shared" si="317"/>
        <v>21.844900695134072</v>
      </c>
      <c r="K1361" s="17">
        <f t="shared" si="321"/>
        <v>138183.31689836341</v>
      </c>
      <c r="L1361" s="15">
        <f t="shared" si="318"/>
        <v>41.505311320754736</v>
      </c>
      <c r="M1361" s="17">
        <f t="shared" si="319"/>
        <v>10991.854753278909</v>
      </c>
      <c r="N1361" s="36">
        <f t="shared" si="309"/>
        <v>9.9842024580287809</v>
      </c>
      <c r="O1361" s="18"/>
      <c r="P1361" s="19">
        <f t="shared" si="310"/>
        <v>12.749884493756907</v>
      </c>
      <c r="Q1361" s="19"/>
      <c r="R1361" s="38">
        <f t="shared" si="311"/>
        <v>6.7058904719817528E-2</v>
      </c>
      <c r="S1361" s="16">
        <f t="shared" si="320"/>
        <v>1.0161885537859756</v>
      </c>
      <c r="T1361" s="16">
        <f t="shared" si="322"/>
        <v>9.7196552510424805</v>
      </c>
      <c r="U1361" s="22">
        <f t="shared" si="312"/>
        <v>0.1042953585223243</v>
      </c>
      <c r="V1361" s="22">
        <f t="shared" si="313"/>
        <v>9.6410046903158131E-2</v>
      </c>
      <c r="W1361" s="22">
        <f t="shared" si="314"/>
        <v>7.8853116191661687E-3</v>
      </c>
      <c r="Z1361" s="37"/>
      <c r="AA1361" s="37"/>
    </row>
    <row r="1362" spans="1:27">
      <c r="A1362" s="61">
        <f t="shared" si="315"/>
        <v>30316</v>
      </c>
      <c r="B1362" s="13">
        <v>1983.1</v>
      </c>
      <c r="C1362" s="14">
        <v>167.7</v>
      </c>
      <c r="D1362" s="15">
        <v>7.03</v>
      </c>
      <c r="E1362" s="14">
        <v>13.5433</v>
      </c>
      <c r="F1362" s="14">
        <v>101</v>
      </c>
      <c r="G1362" s="15">
        <f t="shared" si="323"/>
        <v>1983.7916666665642</v>
      </c>
      <c r="H1362" s="16">
        <v>11.54</v>
      </c>
      <c r="I1362" s="15">
        <f t="shared" si="316"/>
        <v>521.78692722772291</v>
      </c>
      <c r="J1362" s="15">
        <f t="shared" si="317"/>
        <v>21.873357772277238</v>
      </c>
      <c r="K1362" s="17">
        <f t="shared" si="321"/>
        <v>138667.59853299658</v>
      </c>
      <c r="L1362" s="15">
        <f t="shared" si="318"/>
        <v>42.139039305445564</v>
      </c>
      <c r="M1362" s="17">
        <f t="shared" si="319"/>
        <v>11198.669571925659</v>
      </c>
      <c r="N1362" s="36">
        <f t="shared" si="309"/>
        <v>10.003391799449625</v>
      </c>
      <c r="O1362" s="18"/>
      <c r="P1362" s="19">
        <f t="shared" si="310"/>
        <v>12.773539636170556</v>
      </c>
      <c r="Q1362" s="19"/>
      <c r="R1362" s="38">
        <f t="shared" si="311"/>
        <v>6.7334694140756365E-2</v>
      </c>
      <c r="S1362" s="16">
        <f t="shared" si="320"/>
        <v>1.0008333098386939</v>
      </c>
      <c r="T1362" s="16">
        <f t="shared" si="322"/>
        <v>9.8476647819258485</v>
      </c>
      <c r="U1362" s="22">
        <f t="shared" si="312"/>
        <v>0.10481683178116641</v>
      </c>
      <c r="V1362" s="22">
        <f t="shared" si="313"/>
        <v>9.5263796768798592E-2</v>
      </c>
      <c r="W1362" s="22">
        <f t="shared" si="314"/>
        <v>9.5530350123678165E-3</v>
      </c>
      <c r="Z1362" s="37"/>
      <c r="AA1362" s="37"/>
    </row>
    <row r="1363" spans="1:27">
      <c r="A1363" s="61">
        <f t="shared" si="315"/>
        <v>30650</v>
      </c>
      <c r="B1363" s="13">
        <v>1983.11</v>
      </c>
      <c r="C1363" s="14">
        <v>165.2</v>
      </c>
      <c r="D1363" s="15">
        <v>7.06</v>
      </c>
      <c r="E1363" s="14">
        <v>13.7867</v>
      </c>
      <c r="F1363" s="14">
        <v>101.2</v>
      </c>
      <c r="G1363" s="15">
        <f t="shared" si="323"/>
        <v>1983.8749999998975</v>
      </c>
      <c r="H1363" s="16">
        <v>11.69</v>
      </c>
      <c r="I1363" s="15">
        <f t="shared" si="316"/>
        <v>512.99252371541525</v>
      </c>
      <c r="J1363" s="15">
        <f t="shared" si="317"/>
        <v>21.923288241106725</v>
      </c>
      <c r="K1363" s="17">
        <f t="shared" si="321"/>
        <v>136815.95893171328</v>
      </c>
      <c r="L1363" s="15">
        <f t="shared" si="318"/>
        <v>42.811586118083021</v>
      </c>
      <c r="M1363" s="17">
        <f t="shared" si="319"/>
        <v>11417.92119251726</v>
      </c>
      <c r="N1363" s="36">
        <f t="shared" si="309"/>
        <v>9.8535816493642852</v>
      </c>
      <c r="O1363" s="18"/>
      <c r="P1363" s="19">
        <f t="shared" si="310"/>
        <v>12.581491199513104</v>
      </c>
      <c r="Q1363" s="19"/>
      <c r="R1363" s="38">
        <f t="shared" si="311"/>
        <v>6.6858837415097891E-2</v>
      </c>
      <c r="S1363" s="16">
        <f t="shared" si="320"/>
        <v>1.0015899027226098</v>
      </c>
      <c r="T1363" s="16">
        <f t="shared" si="322"/>
        <v>9.8363929320707069</v>
      </c>
      <c r="U1363" s="22">
        <f t="shared" si="312"/>
        <v>0.10623588135321338</v>
      </c>
      <c r="V1363" s="22">
        <f t="shared" si="313"/>
        <v>9.2541965579322927E-2</v>
      </c>
      <c r="W1363" s="22">
        <f t="shared" si="314"/>
        <v>1.3693915773890453E-2</v>
      </c>
      <c r="Z1363" s="37"/>
      <c r="AA1363" s="37"/>
    </row>
    <row r="1364" spans="1:27">
      <c r="A1364" s="61">
        <f t="shared" si="315"/>
        <v>30681</v>
      </c>
      <c r="B1364" s="13">
        <v>1983.12</v>
      </c>
      <c r="C1364" s="14">
        <v>164.4</v>
      </c>
      <c r="D1364" s="15">
        <v>7.09</v>
      </c>
      <c r="E1364" s="14">
        <v>14.03</v>
      </c>
      <c r="F1364" s="14">
        <v>101.3</v>
      </c>
      <c r="G1364" s="15">
        <f t="shared" si="323"/>
        <v>1983.9583333332307</v>
      </c>
      <c r="H1364" s="16">
        <v>11.83</v>
      </c>
      <c r="I1364" s="15">
        <f t="shared" si="316"/>
        <v>510.0043415597238</v>
      </c>
      <c r="J1364" s="15">
        <f t="shared" si="317"/>
        <v>21.994712783810474</v>
      </c>
      <c r="K1364" s="17">
        <f t="shared" si="321"/>
        <v>136507.84132172671</v>
      </c>
      <c r="L1364" s="15">
        <f t="shared" si="318"/>
        <v>43.524093139190541</v>
      </c>
      <c r="M1364" s="17">
        <f t="shared" si="319"/>
        <v>11649.665533721567</v>
      </c>
      <c r="N1364" s="36">
        <f t="shared" si="309"/>
        <v>9.8150109036086732</v>
      </c>
      <c r="O1364" s="18"/>
      <c r="P1364" s="19">
        <f t="shared" si="310"/>
        <v>12.531076317323546</v>
      </c>
      <c r="Q1364" s="19"/>
      <c r="R1364" s="38">
        <f t="shared" si="311"/>
        <v>6.5259644091050825E-2</v>
      </c>
      <c r="S1364" s="16">
        <f t="shared" si="320"/>
        <v>1.0192347993297712</v>
      </c>
      <c r="T1364" s="16">
        <f t="shared" si="322"/>
        <v>9.8423062409217721</v>
      </c>
      <c r="U1364" s="22">
        <f t="shared" si="312"/>
        <v>0.10746347078169727</v>
      </c>
      <c r="V1364" s="22">
        <f t="shared" si="313"/>
        <v>9.258525518549332E-2</v>
      </c>
      <c r="W1364" s="22">
        <f t="shared" si="314"/>
        <v>1.4878215596203948E-2</v>
      </c>
      <c r="Z1364" s="37"/>
      <c r="AA1364" s="37"/>
    </row>
    <row r="1365" spans="1:27">
      <c r="A1365" s="61">
        <f t="shared" si="315"/>
        <v>30712</v>
      </c>
      <c r="B1365" s="13">
        <v>1984.01</v>
      </c>
      <c r="C1365" s="14">
        <v>166.4</v>
      </c>
      <c r="D1365" s="15">
        <v>7.12</v>
      </c>
      <c r="E1365" s="14">
        <v>14.44</v>
      </c>
      <c r="F1365" s="14">
        <v>101.9</v>
      </c>
      <c r="G1365" s="15">
        <f t="shared" si="323"/>
        <v>1984.041666666564</v>
      </c>
      <c r="H1365" s="16">
        <v>11.67</v>
      </c>
      <c r="I1365" s="15">
        <f t="shared" si="316"/>
        <v>513.16927183513269</v>
      </c>
      <c r="J1365" s="15">
        <f t="shared" si="317"/>
        <v>21.957723650637888</v>
      </c>
      <c r="K1365" s="17">
        <f t="shared" si="321"/>
        <v>137844.73436150351</v>
      </c>
      <c r="L1365" s="15">
        <f t="shared" si="318"/>
        <v>44.532237291462231</v>
      </c>
      <c r="M1365" s="17">
        <f t="shared" si="319"/>
        <v>11962.0069962747</v>
      </c>
      <c r="N1365" s="36">
        <f t="shared" si="309"/>
        <v>9.8949318092025358</v>
      </c>
      <c r="O1365" s="18"/>
      <c r="P1365" s="19">
        <f t="shared" si="310"/>
        <v>12.630750087850316</v>
      </c>
      <c r="Q1365" s="19"/>
      <c r="R1365" s="38">
        <f t="shared" si="311"/>
        <v>6.5743067613577094E-2</v>
      </c>
      <c r="S1365" s="16">
        <f t="shared" si="320"/>
        <v>0.99983040453438909</v>
      </c>
      <c r="T1365" s="16">
        <f t="shared" si="322"/>
        <v>9.9725535816990778</v>
      </c>
      <c r="U1365" s="22">
        <f t="shared" si="312"/>
        <v>0.10798763126838695</v>
      </c>
      <c r="V1365" s="22">
        <f t="shared" si="313"/>
        <v>9.1538083977128926E-2</v>
      </c>
      <c r="W1365" s="22">
        <f t="shared" si="314"/>
        <v>1.6449547291258027E-2</v>
      </c>
      <c r="Z1365" s="37"/>
      <c r="AA1365" s="37"/>
    </row>
    <row r="1366" spans="1:27">
      <c r="A1366" s="61">
        <f t="shared" si="315"/>
        <v>30741</v>
      </c>
      <c r="B1366" s="13">
        <v>1984.02</v>
      </c>
      <c r="C1366" s="14">
        <v>157.30000000000001</v>
      </c>
      <c r="D1366" s="15">
        <v>7.15</v>
      </c>
      <c r="E1366" s="14">
        <v>14.85</v>
      </c>
      <c r="F1366" s="14">
        <v>102.4</v>
      </c>
      <c r="G1366" s="15">
        <f t="shared" si="323"/>
        <v>1984.1249999998972</v>
      </c>
      <c r="H1366" s="16">
        <v>11.84</v>
      </c>
      <c r="I1366" s="15">
        <f t="shared" si="316"/>
        <v>482.73664892578142</v>
      </c>
      <c r="J1366" s="15">
        <f t="shared" si="317"/>
        <v>21.942574951171885</v>
      </c>
      <c r="K1366" s="17">
        <f t="shared" si="321"/>
        <v>130161.26355374482</v>
      </c>
      <c r="L1366" s="15">
        <f t="shared" si="318"/>
        <v>45.573040283203142</v>
      </c>
      <c r="M1366" s="17">
        <f t="shared" si="319"/>
        <v>12287.95145437451</v>
      </c>
      <c r="N1366" s="36">
        <f t="shared" si="309"/>
        <v>9.3245296457279849</v>
      </c>
      <c r="O1366" s="18"/>
      <c r="P1366" s="19">
        <f t="shared" si="310"/>
        <v>11.902399335847161</v>
      </c>
      <c r="Q1366" s="19"/>
      <c r="R1366" s="38">
        <f t="shared" si="311"/>
        <v>6.937144418105555E-2</v>
      </c>
      <c r="S1366" s="16">
        <f t="shared" si="320"/>
        <v>0.98245992906107671</v>
      </c>
      <c r="T1366" s="16">
        <f t="shared" si="322"/>
        <v>9.9221764308455569</v>
      </c>
      <c r="U1366" s="22">
        <f t="shared" si="312"/>
        <v>0.11389671711025429</v>
      </c>
      <c r="V1366" s="22">
        <f t="shared" si="313"/>
        <v>9.0440414631478117E-2</v>
      </c>
      <c r="W1366" s="22">
        <f t="shared" si="314"/>
        <v>2.345630247877617E-2</v>
      </c>
      <c r="Z1366" s="37"/>
      <c r="AA1366" s="37"/>
    </row>
    <row r="1367" spans="1:27">
      <c r="A1367" s="61">
        <f t="shared" si="315"/>
        <v>30772</v>
      </c>
      <c r="B1367" s="13">
        <v>1984.03</v>
      </c>
      <c r="C1367" s="14">
        <v>157.4</v>
      </c>
      <c r="D1367" s="15">
        <v>7.18</v>
      </c>
      <c r="E1367" s="14">
        <v>15.26</v>
      </c>
      <c r="F1367" s="14">
        <v>102.6</v>
      </c>
      <c r="G1367" s="15">
        <f t="shared" si="323"/>
        <v>1984.2083333332305</v>
      </c>
      <c r="H1367" s="16">
        <v>12.32</v>
      </c>
      <c r="I1367" s="15">
        <f t="shared" si="316"/>
        <v>482.10193274853822</v>
      </c>
      <c r="J1367" s="15">
        <f t="shared" si="317"/>
        <v>21.991689181286556</v>
      </c>
      <c r="K1367" s="17">
        <f t="shared" si="321"/>
        <v>130484.2623945112</v>
      </c>
      <c r="L1367" s="15">
        <f t="shared" si="318"/>
        <v>46.739996783625749</v>
      </c>
      <c r="M1367" s="17">
        <f t="shared" si="319"/>
        <v>12650.507268997719</v>
      </c>
      <c r="N1367" s="36">
        <f t="shared" si="309"/>
        <v>9.3267470665082453</v>
      </c>
      <c r="O1367" s="18"/>
      <c r="P1367" s="19">
        <f t="shared" si="310"/>
        <v>11.904570260565979</v>
      </c>
      <c r="Q1367" s="19"/>
      <c r="R1367" s="38">
        <f t="shared" si="311"/>
        <v>6.3392502935455938E-2</v>
      </c>
      <c r="S1367" s="16">
        <f t="shared" si="320"/>
        <v>0.99278279732954544</v>
      </c>
      <c r="T1367" s="16">
        <f t="shared" si="322"/>
        <v>9.7291385286911645</v>
      </c>
      <c r="U1367" s="22">
        <f t="shared" si="312"/>
        <v>0.11164739045242511</v>
      </c>
      <c r="V1367" s="22">
        <f t="shared" si="313"/>
        <v>8.8636951239702277E-2</v>
      </c>
      <c r="W1367" s="22">
        <f t="shared" si="314"/>
        <v>2.3010439212722833E-2</v>
      </c>
      <c r="Z1367" s="37"/>
      <c r="AA1367" s="37"/>
    </row>
    <row r="1368" spans="1:27">
      <c r="A1368" s="61">
        <f t="shared" si="315"/>
        <v>30802</v>
      </c>
      <c r="B1368" s="13">
        <v>1984.04</v>
      </c>
      <c r="C1368" s="14">
        <v>157.6</v>
      </c>
      <c r="D1368" s="15">
        <v>7.2233299999999998</v>
      </c>
      <c r="E1368" s="14">
        <v>15.5733</v>
      </c>
      <c r="F1368" s="14">
        <v>103.1</v>
      </c>
      <c r="G1368" s="15">
        <f t="shared" si="323"/>
        <v>1984.2916666665637</v>
      </c>
      <c r="H1368" s="16">
        <v>12.63</v>
      </c>
      <c r="I1368" s="15">
        <f t="shared" si="316"/>
        <v>480.37351309408359</v>
      </c>
      <c r="J1368" s="15">
        <f t="shared" si="317"/>
        <v>22.017109189961211</v>
      </c>
      <c r="K1368" s="17">
        <f t="shared" si="321"/>
        <v>130513.04390950568</v>
      </c>
      <c r="L1368" s="15">
        <f t="shared" si="318"/>
        <v>47.468279387487897</v>
      </c>
      <c r="M1368" s="17">
        <f t="shared" si="319"/>
        <v>12896.692809111071</v>
      </c>
      <c r="N1368" s="36">
        <f t="shared" si="309"/>
        <v>9.3056434045948233</v>
      </c>
      <c r="O1368" s="18"/>
      <c r="P1368" s="19">
        <f t="shared" si="310"/>
        <v>11.876543098868648</v>
      </c>
      <c r="Q1368" s="19"/>
      <c r="R1368" s="38">
        <f t="shared" si="311"/>
        <v>6.0609713794741463E-2</v>
      </c>
      <c r="S1368" s="16">
        <f t="shared" si="320"/>
        <v>0.96785950923679398</v>
      </c>
      <c r="T1368" s="16">
        <f t="shared" si="322"/>
        <v>9.6120788744789625</v>
      </c>
      <c r="U1368" s="22">
        <f t="shared" si="312"/>
        <v>0.10769621123993267</v>
      </c>
      <c r="V1368" s="22">
        <f t="shared" si="313"/>
        <v>8.6536652588257379E-2</v>
      </c>
      <c r="W1368" s="22">
        <f t="shared" si="314"/>
        <v>2.1159558651675292E-2</v>
      </c>
      <c r="Z1368" s="37"/>
      <c r="AA1368" s="37"/>
    </row>
    <row r="1369" spans="1:27">
      <c r="A1369" s="61">
        <f t="shared" si="315"/>
        <v>30833</v>
      </c>
      <c r="B1369" s="13">
        <v>1984.05</v>
      </c>
      <c r="C1369" s="14">
        <v>156.6</v>
      </c>
      <c r="D1369" s="15">
        <v>7.2666700000000004</v>
      </c>
      <c r="E1369" s="14">
        <v>15.886699999999999</v>
      </c>
      <c r="F1369" s="14">
        <v>103.4</v>
      </c>
      <c r="G1369" s="15">
        <f t="shared" si="323"/>
        <v>1984.374999999897</v>
      </c>
      <c r="H1369" s="16">
        <v>13.41</v>
      </c>
      <c r="I1369" s="15">
        <f t="shared" si="316"/>
        <v>475.94056769825937</v>
      </c>
      <c r="J1369" s="15">
        <f t="shared" si="317"/>
        <v>22.084949202272735</v>
      </c>
      <c r="K1369" s="17">
        <f t="shared" si="321"/>
        <v>129808.67666376325</v>
      </c>
      <c r="L1369" s="15">
        <f t="shared" si="318"/>
        <v>48.283046084622839</v>
      </c>
      <c r="M1369" s="17">
        <f t="shared" si="319"/>
        <v>13168.783547600304</v>
      </c>
      <c r="N1369" s="36">
        <f t="shared" si="309"/>
        <v>9.2318318168960474</v>
      </c>
      <c r="O1369" s="18"/>
      <c r="P1369" s="19">
        <f t="shared" si="310"/>
        <v>11.781082542587823</v>
      </c>
      <c r="Q1369" s="19"/>
      <c r="R1369" s="38">
        <f t="shared" si="311"/>
        <v>5.2642089353780161E-2</v>
      </c>
      <c r="S1369" s="16">
        <f t="shared" si="320"/>
        <v>1.0030178161231755</v>
      </c>
      <c r="T1369" s="16">
        <f t="shared" si="322"/>
        <v>9.2761502344358977</v>
      </c>
      <c r="U1369" s="22">
        <f t="shared" si="312"/>
        <v>0.10938875012197502</v>
      </c>
      <c r="V1369" s="22">
        <f t="shared" si="313"/>
        <v>8.9343093395080064E-2</v>
      </c>
      <c r="W1369" s="22">
        <f t="shared" si="314"/>
        <v>2.0045656726894956E-2</v>
      </c>
      <c r="Z1369" s="37"/>
      <c r="AA1369" s="37"/>
    </row>
    <row r="1370" spans="1:27">
      <c r="A1370" s="61">
        <f t="shared" si="315"/>
        <v>30863</v>
      </c>
      <c r="B1370" s="13">
        <v>1984.06</v>
      </c>
      <c r="C1370" s="14">
        <v>153.1</v>
      </c>
      <c r="D1370" s="15">
        <v>7.31</v>
      </c>
      <c r="E1370" s="14">
        <v>16.2</v>
      </c>
      <c r="F1370" s="14">
        <v>103.7</v>
      </c>
      <c r="G1370" s="15">
        <f t="shared" si="323"/>
        <v>1984.4583333332303</v>
      </c>
      <c r="H1370" s="16">
        <v>13.56</v>
      </c>
      <c r="I1370" s="15">
        <f t="shared" si="316"/>
        <v>463.95722227579569</v>
      </c>
      <c r="J1370" s="15">
        <f t="shared" si="317"/>
        <v>22.15236639344263</v>
      </c>
      <c r="K1370" s="17">
        <f t="shared" si="321"/>
        <v>127043.81163635696</v>
      </c>
      <c r="L1370" s="15">
        <f t="shared" si="318"/>
        <v>49.0927955641273</v>
      </c>
      <c r="M1370" s="17">
        <f t="shared" si="319"/>
        <v>13442.911486015562</v>
      </c>
      <c r="N1370" s="36">
        <f t="shared" si="309"/>
        <v>9.0101855122910077</v>
      </c>
      <c r="O1370" s="18"/>
      <c r="P1370" s="19">
        <f t="shared" si="310"/>
        <v>11.497716640781464</v>
      </c>
      <c r="Q1370" s="19"/>
      <c r="R1370" s="38">
        <f t="shared" si="311"/>
        <v>5.3235361198267869E-2</v>
      </c>
      <c r="S1370" s="16">
        <f t="shared" si="320"/>
        <v>1.0222612021863886</v>
      </c>
      <c r="T1370" s="16">
        <f t="shared" si="322"/>
        <v>9.2772274295856363</v>
      </c>
      <c r="U1370" s="22">
        <f t="shared" si="312"/>
        <v>0.11262994558557926</v>
      </c>
      <c r="V1370" s="22">
        <f t="shared" si="313"/>
        <v>9.0225719524183345E-2</v>
      </c>
      <c r="W1370" s="22">
        <f t="shared" si="314"/>
        <v>2.2404226061395915E-2</v>
      </c>
      <c r="Z1370" s="37"/>
      <c r="AA1370" s="37"/>
    </row>
    <row r="1371" spans="1:27">
      <c r="A1371" s="61">
        <f t="shared" si="315"/>
        <v>30894</v>
      </c>
      <c r="B1371" s="13">
        <v>1984.07</v>
      </c>
      <c r="C1371" s="14">
        <v>151.1</v>
      </c>
      <c r="D1371" s="15">
        <v>7.3333300000000001</v>
      </c>
      <c r="E1371" s="14">
        <v>16.32</v>
      </c>
      <c r="F1371" s="14">
        <v>104.1</v>
      </c>
      <c r="G1371" s="15">
        <f t="shared" si="323"/>
        <v>1984.5416666665635</v>
      </c>
      <c r="H1371" s="16">
        <v>13.36</v>
      </c>
      <c r="I1371" s="15">
        <f t="shared" si="316"/>
        <v>456.13693515850161</v>
      </c>
      <c r="J1371" s="15">
        <f t="shared" si="317"/>
        <v>22.137674855763699</v>
      </c>
      <c r="K1371" s="17">
        <f t="shared" si="321"/>
        <v>125407.56624385195</v>
      </c>
      <c r="L1371" s="15">
        <f t="shared" si="318"/>
        <v>49.266411527377549</v>
      </c>
      <c r="M1371" s="17">
        <f t="shared" si="319"/>
        <v>13545.013111182423</v>
      </c>
      <c r="N1371" s="36">
        <f t="shared" si="309"/>
        <v>8.8683022140433039</v>
      </c>
      <c r="O1371" s="18"/>
      <c r="P1371" s="19">
        <f t="shared" si="310"/>
        <v>11.316241863649706</v>
      </c>
      <c r="Q1371" s="19"/>
      <c r="R1371" s="38">
        <f t="shared" si="311"/>
        <v>5.6549760285445394E-2</v>
      </c>
      <c r="S1371" s="16">
        <f t="shared" si="320"/>
        <v>1.0471009378195517</v>
      </c>
      <c r="T1371" s="16">
        <f t="shared" si="322"/>
        <v>9.4473087442212975</v>
      </c>
      <c r="U1371" s="22">
        <f t="shared" si="312"/>
        <v>0.11319388534234909</v>
      </c>
      <c r="V1371" s="22">
        <f t="shared" si="313"/>
        <v>8.706129020049036E-2</v>
      </c>
      <c r="W1371" s="22">
        <f t="shared" si="314"/>
        <v>2.6132595141858728E-2</v>
      </c>
      <c r="Z1371" s="37"/>
      <c r="AA1371" s="37"/>
    </row>
    <row r="1372" spans="1:27">
      <c r="A1372" s="61">
        <f t="shared" si="315"/>
        <v>30925</v>
      </c>
      <c r="B1372" s="13">
        <v>1984.08</v>
      </c>
      <c r="C1372" s="14">
        <v>164.4</v>
      </c>
      <c r="D1372" s="15">
        <v>7.3566700000000003</v>
      </c>
      <c r="E1372" s="14">
        <v>16.440000000000001</v>
      </c>
      <c r="F1372" s="14">
        <v>104.5</v>
      </c>
      <c r="G1372" s="15">
        <f t="shared" si="323"/>
        <v>1984.6249999998968</v>
      </c>
      <c r="H1372" s="16">
        <v>12.72</v>
      </c>
      <c r="I1372" s="15">
        <f t="shared" si="316"/>
        <v>494.38698373205762</v>
      </c>
      <c r="J1372" s="15">
        <f t="shared" si="317"/>
        <v>22.123125861387571</v>
      </c>
      <c r="K1372" s="17">
        <f t="shared" si="321"/>
        <v>136430.67296267865</v>
      </c>
      <c r="L1372" s="15">
        <f t="shared" si="318"/>
        <v>49.438698373205767</v>
      </c>
      <c r="M1372" s="17">
        <f t="shared" si="319"/>
        <v>13643.067296267865</v>
      </c>
      <c r="N1372" s="36">
        <f t="shared" si="309"/>
        <v>9.62306325737317</v>
      </c>
      <c r="O1372" s="18"/>
      <c r="P1372" s="19">
        <f t="shared" si="310"/>
        <v>12.274711609555554</v>
      </c>
      <c r="Q1372" s="19"/>
      <c r="R1372" s="38">
        <f t="shared" si="311"/>
        <v>5.3218487566763395E-2</v>
      </c>
      <c r="S1372" s="16">
        <f t="shared" si="320"/>
        <v>1.0219291431360158</v>
      </c>
      <c r="T1372" s="16">
        <f t="shared" si="322"/>
        <v>9.854420636965278</v>
      </c>
      <c r="U1372" s="22">
        <f t="shared" si="312"/>
        <v>0.10676469503956709</v>
      </c>
      <c r="V1372" s="22">
        <f t="shared" si="313"/>
        <v>8.3159425168814138E-2</v>
      </c>
      <c r="W1372" s="22">
        <f t="shared" si="314"/>
        <v>2.3605269870752954E-2</v>
      </c>
      <c r="Z1372" s="37"/>
      <c r="AA1372" s="37"/>
    </row>
    <row r="1373" spans="1:27">
      <c r="A1373" s="61">
        <f t="shared" si="315"/>
        <v>30955</v>
      </c>
      <c r="B1373" s="13">
        <v>1984.09</v>
      </c>
      <c r="C1373" s="14">
        <v>166.1</v>
      </c>
      <c r="D1373" s="15">
        <v>7.38</v>
      </c>
      <c r="E1373" s="14">
        <v>16.559999999999999</v>
      </c>
      <c r="F1373" s="14">
        <v>105</v>
      </c>
      <c r="G1373" s="15">
        <f t="shared" si="323"/>
        <v>1984.70833333323</v>
      </c>
      <c r="H1373" s="16">
        <v>12.52</v>
      </c>
      <c r="I1373" s="15">
        <f t="shared" si="316"/>
        <v>497.1206900000002</v>
      </c>
      <c r="J1373" s="15">
        <f t="shared" si="317"/>
        <v>22.087602000000008</v>
      </c>
      <c r="K1373" s="17">
        <f t="shared" si="321"/>
        <v>137693.00444274567</v>
      </c>
      <c r="L1373" s="15">
        <f t="shared" si="318"/>
        <v>49.562424000000014</v>
      </c>
      <c r="M1373" s="17">
        <f t="shared" si="319"/>
        <v>13727.851616928767</v>
      </c>
      <c r="N1373" s="36">
        <f t="shared" si="309"/>
        <v>9.6873413136280853</v>
      </c>
      <c r="O1373" s="18"/>
      <c r="P1373" s="19">
        <f t="shared" si="310"/>
        <v>12.351552352066451</v>
      </c>
      <c r="Q1373" s="19"/>
      <c r="R1373" s="38">
        <f t="shared" si="311"/>
        <v>5.3758978119069392E-2</v>
      </c>
      <c r="S1373" s="16">
        <f t="shared" si="320"/>
        <v>1.0311198603417759</v>
      </c>
      <c r="T1373" s="16">
        <f t="shared" si="322"/>
        <v>10.022564782218485</v>
      </c>
      <c r="U1373" s="22">
        <f t="shared" si="312"/>
        <v>0.10635017945323866</v>
      </c>
      <c r="V1373" s="22">
        <f t="shared" si="313"/>
        <v>8.0023306472536415E-2</v>
      </c>
      <c r="W1373" s="22">
        <f t="shared" si="314"/>
        <v>2.6326872980702243E-2</v>
      </c>
      <c r="Z1373" s="37"/>
      <c r="AA1373" s="37"/>
    </row>
    <row r="1374" spans="1:27">
      <c r="A1374" s="61">
        <f t="shared" si="315"/>
        <v>30681</v>
      </c>
      <c r="B1374" s="13">
        <v>1984.1</v>
      </c>
      <c r="C1374" s="14">
        <v>164.8</v>
      </c>
      <c r="D1374" s="15">
        <v>7.43</v>
      </c>
      <c r="E1374" s="14">
        <v>16.5867</v>
      </c>
      <c r="F1374" s="14">
        <v>105.3</v>
      </c>
      <c r="G1374" s="15">
        <f t="shared" si="323"/>
        <v>1984.7916666665633</v>
      </c>
      <c r="H1374" s="16">
        <v>12.16</v>
      </c>
      <c r="I1374" s="15">
        <f t="shared" si="316"/>
        <v>491.8247065527068</v>
      </c>
      <c r="J1374" s="15">
        <f t="shared" si="317"/>
        <v>22.173893019943026</v>
      </c>
      <c r="K1374" s="17">
        <f t="shared" si="321"/>
        <v>136737.9297776889</v>
      </c>
      <c r="L1374" s="15">
        <f t="shared" si="318"/>
        <v>49.500903277777802</v>
      </c>
      <c r="M1374" s="17">
        <f t="shared" si="319"/>
        <v>13762.324149536362</v>
      </c>
      <c r="N1374" s="36">
        <f t="shared" si="309"/>
        <v>9.5950707030485045</v>
      </c>
      <c r="O1374" s="18"/>
      <c r="P1374" s="19">
        <f t="shared" si="310"/>
        <v>12.229383028121235</v>
      </c>
      <c r="Q1374" s="19"/>
      <c r="R1374" s="38">
        <f t="shared" si="311"/>
        <v>5.7601078518467588E-2</v>
      </c>
      <c r="S1374" s="16">
        <f t="shared" si="320"/>
        <v>1.0448487934823085</v>
      </c>
      <c r="T1374" s="16">
        <f t="shared" si="322"/>
        <v>10.305022676574456</v>
      </c>
      <c r="U1374" s="22">
        <f t="shared" si="312"/>
        <v>0.10655576733906291</v>
      </c>
      <c r="V1374" s="22">
        <f t="shared" si="313"/>
        <v>7.5531662853186132E-2</v>
      </c>
      <c r="W1374" s="22">
        <f t="shared" si="314"/>
        <v>3.102410448587678E-2</v>
      </c>
      <c r="Z1374" s="37"/>
      <c r="AA1374" s="37"/>
    </row>
    <row r="1375" spans="1:27">
      <c r="A1375" s="61">
        <f t="shared" si="315"/>
        <v>31016</v>
      </c>
      <c r="B1375" s="13">
        <v>1984.11</v>
      </c>
      <c r="C1375" s="14">
        <v>166.3</v>
      </c>
      <c r="D1375" s="15">
        <v>7.48</v>
      </c>
      <c r="E1375" s="14">
        <v>16.613299999999999</v>
      </c>
      <c r="F1375" s="14">
        <v>105.3</v>
      </c>
      <c r="G1375" s="15">
        <f t="shared" si="323"/>
        <v>1984.8749999998965</v>
      </c>
      <c r="H1375" s="16">
        <v>11.57</v>
      </c>
      <c r="I1375" s="15">
        <f t="shared" si="316"/>
        <v>496.30126638176665</v>
      </c>
      <c r="J1375" s="15">
        <f t="shared" si="317"/>
        <v>22.323111680911691</v>
      </c>
      <c r="K1375" s="17">
        <f t="shared" si="321"/>
        <v>138499.70286159642</v>
      </c>
      <c r="L1375" s="15">
        <f t="shared" si="318"/>
        <v>49.580287605413126</v>
      </c>
      <c r="M1375" s="17">
        <f t="shared" si="319"/>
        <v>13836.062017742392</v>
      </c>
      <c r="N1375" s="36">
        <f t="shared" si="309"/>
        <v>9.6919732217830887</v>
      </c>
      <c r="O1375" s="18"/>
      <c r="P1375" s="19">
        <f t="shared" si="310"/>
        <v>12.348679358880021</v>
      </c>
      <c r="Q1375" s="19"/>
      <c r="R1375" s="38">
        <f t="shared" si="311"/>
        <v>6.1621192533612007E-2</v>
      </c>
      <c r="S1375" s="16">
        <f t="shared" si="320"/>
        <v>1.0137721149498926</v>
      </c>
      <c r="T1375" s="16">
        <f t="shared" si="322"/>
        <v>10.767190510426651</v>
      </c>
      <c r="U1375" s="22">
        <f t="shared" si="312"/>
        <v>0.1045845846160276</v>
      </c>
      <c r="V1375" s="22">
        <f t="shared" si="313"/>
        <v>6.9755454413112705E-2</v>
      </c>
      <c r="W1375" s="22">
        <f t="shared" si="314"/>
        <v>3.4829130202914893E-2</v>
      </c>
      <c r="Z1375" s="37"/>
      <c r="AA1375" s="37"/>
    </row>
    <row r="1376" spans="1:27">
      <c r="A1376" s="61">
        <f t="shared" si="315"/>
        <v>31047</v>
      </c>
      <c r="B1376" s="13">
        <v>1984.12</v>
      </c>
      <c r="C1376" s="14">
        <v>164.5</v>
      </c>
      <c r="D1376" s="15">
        <v>7.53</v>
      </c>
      <c r="E1376" s="14">
        <v>16.64</v>
      </c>
      <c r="F1376" s="14">
        <v>105.3</v>
      </c>
      <c r="G1376" s="15">
        <f t="shared" si="323"/>
        <v>1984.9583333332298</v>
      </c>
      <c r="H1376" s="16">
        <v>11.5</v>
      </c>
      <c r="I1376" s="15">
        <f t="shared" si="316"/>
        <v>490.92939458689477</v>
      </c>
      <c r="J1376" s="15">
        <f t="shared" si="317"/>
        <v>22.472330341880351</v>
      </c>
      <c r="K1376" s="17">
        <f t="shared" si="321"/>
        <v>137523.20916583439</v>
      </c>
      <c r="L1376" s="15">
        <f t="shared" si="318"/>
        <v>49.659970370370388</v>
      </c>
      <c r="M1376" s="17">
        <f t="shared" si="319"/>
        <v>13911.162313188353</v>
      </c>
      <c r="N1376" s="36">
        <f t="shared" si="309"/>
        <v>9.5950548011334593</v>
      </c>
      <c r="O1376" s="18"/>
      <c r="P1376" s="19">
        <f t="shared" si="310"/>
        <v>12.222162489146147</v>
      </c>
      <c r="Q1376" s="19"/>
      <c r="R1376" s="38">
        <f t="shared" si="311"/>
        <v>6.2532640792683294E-2</v>
      </c>
      <c r="S1376" s="16">
        <f t="shared" si="320"/>
        <v>1.0166985780559679</v>
      </c>
      <c r="T1376" s="16">
        <f t="shared" si="322"/>
        <v>10.915477495823641</v>
      </c>
      <c r="U1376" s="22">
        <f t="shared" si="312"/>
        <v>0.10422883776671998</v>
      </c>
      <c r="V1376" s="22">
        <f t="shared" si="313"/>
        <v>7.0091834449807822E-2</v>
      </c>
      <c r="W1376" s="22">
        <f t="shared" si="314"/>
        <v>3.4137003316912162E-2</v>
      </c>
      <c r="Z1376" s="37"/>
      <c r="AA1376" s="37"/>
    </row>
    <row r="1377" spans="1:27">
      <c r="A1377" s="61">
        <f t="shared" si="315"/>
        <v>31078</v>
      </c>
      <c r="B1377" s="13">
        <v>1985.01</v>
      </c>
      <c r="C1377" s="14">
        <v>171.6</v>
      </c>
      <c r="D1377" s="15">
        <v>7.5733300000000003</v>
      </c>
      <c r="E1377" s="14">
        <v>16.556699999999999</v>
      </c>
      <c r="F1377" s="14">
        <v>105.5</v>
      </c>
      <c r="G1377" s="15">
        <f t="shared" si="323"/>
        <v>1985.0416666665631</v>
      </c>
      <c r="H1377" s="16">
        <v>11.38</v>
      </c>
      <c r="I1377" s="15">
        <f t="shared" si="316"/>
        <v>511.14760379146935</v>
      </c>
      <c r="J1377" s="15">
        <f t="shared" si="317"/>
        <v>22.558796516445508</v>
      </c>
      <c r="K1377" s="17">
        <f t="shared" si="321"/>
        <v>143713.51450891723</v>
      </c>
      <c r="L1377" s="15">
        <f t="shared" si="318"/>
        <v>49.317701233649302</v>
      </c>
      <c r="M1377" s="17">
        <f t="shared" si="319"/>
        <v>13866.092923483622</v>
      </c>
      <c r="N1377" s="36">
        <f t="shared" si="309"/>
        <v>9.9970011777304517</v>
      </c>
      <c r="O1377" s="18"/>
      <c r="P1377" s="19">
        <f t="shared" si="310"/>
        <v>12.729627871083467</v>
      </c>
      <c r="Q1377" s="19"/>
      <c r="R1377" s="38">
        <f t="shared" si="311"/>
        <v>5.9333156928087438E-2</v>
      </c>
      <c r="S1377" s="16">
        <f t="shared" si="320"/>
        <v>1.0018156011347725</v>
      </c>
      <c r="T1377" s="16">
        <f t="shared" si="322"/>
        <v>11.076712059329404</v>
      </c>
      <c r="U1377" s="22">
        <f t="shared" si="312"/>
        <v>0.10160266350762104</v>
      </c>
      <c r="V1377" s="22">
        <f t="shared" si="313"/>
        <v>6.9009182167030003E-2</v>
      </c>
      <c r="W1377" s="22">
        <f t="shared" si="314"/>
        <v>3.2593481340591035E-2</v>
      </c>
      <c r="Z1377" s="37"/>
      <c r="AA1377" s="37"/>
    </row>
    <row r="1378" spans="1:27">
      <c r="A1378" s="61">
        <f t="shared" si="315"/>
        <v>31106</v>
      </c>
      <c r="B1378" s="13">
        <v>1985.02</v>
      </c>
      <c r="C1378" s="14">
        <v>180.9</v>
      </c>
      <c r="D1378" s="15">
        <v>7.6166700000000001</v>
      </c>
      <c r="E1378" s="14">
        <v>16.473299999999998</v>
      </c>
      <c r="F1378" s="14">
        <v>106</v>
      </c>
      <c r="G1378" s="15">
        <f t="shared" si="323"/>
        <v>1985.1249999998963</v>
      </c>
      <c r="H1378" s="16">
        <v>11.51</v>
      </c>
      <c r="I1378" s="15">
        <f t="shared" si="316"/>
        <v>536.30791556603799</v>
      </c>
      <c r="J1378" s="15">
        <f t="shared" si="317"/>
        <v>22.580875684103784</v>
      </c>
      <c r="K1378" s="17">
        <f t="shared" si="321"/>
        <v>151316.61822991818</v>
      </c>
      <c r="L1378" s="15">
        <f t="shared" si="318"/>
        <v>48.837817498584918</v>
      </c>
      <c r="M1378" s="17">
        <f t="shared" si="319"/>
        <v>13779.347966207357</v>
      </c>
      <c r="N1378" s="36">
        <f t="shared" si="309"/>
        <v>10.494935172607079</v>
      </c>
      <c r="O1378" s="18"/>
      <c r="P1378" s="19">
        <f t="shared" si="310"/>
        <v>13.357385583224788</v>
      </c>
      <c r="Q1378" s="19"/>
      <c r="R1378" s="38">
        <f t="shared" si="311"/>
        <v>5.2973907673109E-2</v>
      </c>
      <c r="S1378" s="16">
        <f t="shared" si="320"/>
        <v>0.98923679386188013</v>
      </c>
      <c r="T1378" s="16">
        <f t="shared" si="322"/>
        <v>11.044479445831259</v>
      </c>
      <c r="U1378" s="22">
        <f t="shared" si="312"/>
        <v>9.9615297703139039E-2</v>
      </c>
      <c r="V1378" s="22">
        <f t="shared" si="313"/>
        <v>7.1866578552323146E-2</v>
      </c>
      <c r="W1378" s="22">
        <f t="shared" si="314"/>
        <v>2.7748719150815893E-2</v>
      </c>
      <c r="Z1378" s="37"/>
      <c r="AA1378" s="37"/>
    </row>
    <row r="1379" spans="1:27">
      <c r="A1379" s="61">
        <f t="shared" si="315"/>
        <v>31137</v>
      </c>
      <c r="B1379" s="13">
        <v>1985.03</v>
      </c>
      <c r="C1379" s="14">
        <v>179.4</v>
      </c>
      <c r="D1379" s="15">
        <v>7.66</v>
      </c>
      <c r="E1379" s="14">
        <v>16.39</v>
      </c>
      <c r="F1379" s="14">
        <v>106.4</v>
      </c>
      <c r="G1379" s="15">
        <f t="shared" si="323"/>
        <v>1985.2083333332296</v>
      </c>
      <c r="H1379" s="16">
        <v>11.86</v>
      </c>
      <c r="I1379" s="15">
        <f t="shared" si="316"/>
        <v>529.86144078947393</v>
      </c>
      <c r="J1379" s="15">
        <f t="shared" si="317"/>
        <v>22.623961184210536</v>
      </c>
      <c r="K1379" s="17">
        <f t="shared" si="321"/>
        <v>150029.71388284038</v>
      </c>
      <c r="L1379" s="15">
        <f t="shared" si="318"/>
        <v>48.408188486842121</v>
      </c>
      <c r="M1379" s="17">
        <f t="shared" si="319"/>
        <v>13706.728040912783</v>
      </c>
      <c r="N1379" s="36">
        <f t="shared" si="309"/>
        <v>10.373217214924734</v>
      </c>
      <c r="O1379" s="18"/>
      <c r="P1379" s="19">
        <f t="shared" si="310"/>
        <v>13.197786108739974</v>
      </c>
      <c r="Q1379" s="19"/>
      <c r="R1379" s="38">
        <f t="shared" si="311"/>
        <v>5.0588117264544777E-2</v>
      </c>
      <c r="S1379" s="16">
        <f t="shared" si="320"/>
        <v>1.0353280439322068</v>
      </c>
      <c r="T1379" s="16">
        <f t="shared" si="322"/>
        <v>10.88453173221767</v>
      </c>
      <c r="U1379" s="22">
        <f t="shared" si="312"/>
        <v>0.1029732942127608</v>
      </c>
      <c r="V1379" s="22">
        <f t="shared" si="313"/>
        <v>7.5763176881239458E-2</v>
      </c>
      <c r="W1379" s="22">
        <f t="shared" si="314"/>
        <v>2.7210117331521344E-2</v>
      </c>
      <c r="Z1379" s="37"/>
      <c r="AA1379" s="37"/>
    </row>
    <row r="1380" spans="1:27">
      <c r="A1380" s="61">
        <f t="shared" si="315"/>
        <v>31167</v>
      </c>
      <c r="B1380" s="13">
        <v>1985.04</v>
      </c>
      <c r="C1380" s="14">
        <v>180.6</v>
      </c>
      <c r="D1380" s="15">
        <v>7.6866700000000003</v>
      </c>
      <c r="E1380" s="14">
        <v>16.13</v>
      </c>
      <c r="F1380" s="14">
        <v>106.9</v>
      </c>
      <c r="G1380" s="15">
        <f t="shared" si="323"/>
        <v>1985.2916666665628</v>
      </c>
      <c r="H1380" s="16">
        <v>11.43</v>
      </c>
      <c r="I1380" s="15">
        <f t="shared" si="316"/>
        <v>530.91078297474292</v>
      </c>
      <c r="J1380" s="15">
        <f t="shared" si="317"/>
        <v>22.596544784985976</v>
      </c>
      <c r="K1380" s="17">
        <f t="shared" si="321"/>
        <v>150860.0163663883</v>
      </c>
      <c r="L1380" s="15">
        <f t="shared" si="318"/>
        <v>47.417447006548187</v>
      </c>
      <c r="M1380" s="17">
        <f t="shared" si="319"/>
        <v>13473.820952324711</v>
      </c>
      <c r="N1380" s="36">
        <f t="shared" si="309"/>
        <v>10.397118719816818</v>
      </c>
      <c r="O1380" s="18"/>
      <c r="P1380" s="19">
        <f t="shared" si="310"/>
        <v>13.224090599429939</v>
      </c>
      <c r="Q1380" s="19"/>
      <c r="R1380" s="38">
        <f t="shared" si="311"/>
        <v>5.4763095933410735E-2</v>
      </c>
      <c r="S1380" s="16">
        <f t="shared" si="320"/>
        <v>1.0446658658983008</v>
      </c>
      <c r="T1380" s="16">
        <f t="shared" si="322"/>
        <v>11.216352523920293</v>
      </c>
      <c r="U1380" s="22">
        <f t="shared" si="312"/>
        <v>0.10549595020856128</v>
      </c>
      <c r="V1380" s="22">
        <f t="shared" si="313"/>
        <v>7.3883356920591448E-2</v>
      </c>
      <c r="W1380" s="22">
        <f t="shared" si="314"/>
        <v>3.1612593287969837E-2</v>
      </c>
      <c r="Z1380" s="37"/>
      <c r="AA1380" s="37"/>
    </row>
    <row r="1381" spans="1:27">
      <c r="A1381" s="61">
        <f t="shared" si="315"/>
        <v>31198</v>
      </c>
      <c r="B1381" s="13">
        <v>1985.05</v>
      </c>
      <c r="C1381" s="14">
        <v>184.9</v>
      </c>
      <c r="D1381" s="15">
        <v>7.71333</v>
      </c>
      <c r="E1381" s="14">
        <v>15.87</v>
      </c>
      <c r="F1381" s="14">
        <v>107.3</v>
      </c>
      <c r="G1381" s="15">
        <f t="shared" si="323"/>
        <v>1985.3749999998961</v>
      </c>
      <c r="H1381" s="16">
        <v>10.85</v>
      </c>
      <c r="I1381" s="15">
        <f t="shared" si="316"/>
        <v>541.52522879776348</v>
      </c>
      <c r="J1381" s="15">
        <f t="shared" si="317"/>
        <v>22.590388280382115</v>
      </c>
      <c r="K1381" s="17">
        <f t="shared" si="321"/>
        <v>154411.07314123726</v>
      </c>
      <c r="L1381" s="15">
        <f t="shared" si="318"/>
        <v>46.479207036346708</v>
      </c>
      <c r="M1381" s="17">
        <f t="shared" si="319"/>
        <v>13253.129966205708</v>
      </c>
      <c r="N1381" s="36">
        <f t="shared" si="309"/>
        <v>10.608120467860093</v>
      </c>
      <c r="O1381" s="18"/>
      <c r="P1381" s="19">
        <f t="shared" si="310"/>
        <v>13.488455241725173</v>
      </c>
      <c r="Q1381" s="19"/>
      <c r="R1381" s="38">
        <f t="shared" si="311"/>
        <v>5.8444011517648956E-2</v>
      </c>
      <c r="S1381" s="16">
        <f t="shared" si="320"/>
        <v>1.0520532267558704</v>
      </c>
      <c r="T1381" s="16">
        <f t="shared" si="322"/>
        <v>11.673659948288618</v>
      </c>
      <c r="U1381" s="22">
        <f t="shared" si="312"/>
        <v>0.10634756155358116</v>
      </c>
      <c r="V1381" s="22">
        <f t="shared" si="313"/>
        <v>7.3289360268057546E-2</v>
      </c>
      <c r="W1381" s="22">
        <f t="shared" si="314"/>
        <v>3.3058201285523614E-2</v>
      </c>
      <c r="Z1381" s="37"/>
      <c r="AA1381" s="37"/>
    </row>
    <row r="1382" spans="1:27">
      <c r="A1382" s="61">
        <f t="shared" si="315"/>
        <v>31228</v>
      </c>
      <c r="B1382" s="13">
        <v>1985.06</v>
      </c>
      <c r="C1382" s="14">
        <v>188.9</v>
      </c>
      <c r="D1382" s="15">
        <v>7.74</v>
      </c>
      <c r="E1382" s="14">
        <v>15.61</v>
      </c>
      <c r="F1382" s="14">
        <v>107.6</v>
      </c>
      <c r="G1382" s="15">
        <f t="shared" si="323"/>
        <v>1985.4583333332293</v>
      </c>
      <c r="H1382" s="16">
        <v>10.16</v>
      </c>
      <c r="I1382" s="15">
        <f t="shared" si="316"/>
        <v>551.6977235130114</v>
      </c>
      <c r="J1382" s="15">
        <f t="shared" si="317"/>
        <v>22.605295817843878</v>
      </c>
      <c r="K1382" s="17">
        <f t="shared" si="321"/>
        <v>157848.81046536958</v>
      </c>
      <c r="L1382" s="15">
        <f t="shared" si="318"/>
        <v>45.590267146840169</v>
      </c>
      <c r="M1382" s="17">
        <f t="shared" si="319"/>
        <v>13044.044104629005</v>
      </c>
      <c r="N1382" s="36">
        <f t="shared" si="309"/>
        <v>10.810049845861215</v>
      </c>
      <c r="O1382" s="18"/>
      <c r="P1382" s="19">
        <f t="shared" si="310"/>
        <v>13.741426269246402</v>
      </c>
      <c r="Q1382" s="19"/>
      <c r="R1382" s="38">
        <f t="shared" si="311"/>
        <v>6.3079219554815144E-2</v>
      </c>
      <c r="S1382" s="16">
        <f t="shared" si="320"/>
        <v>0.99917426056111813</v>
      </c>
      <c r="T1382" s="16">
        <f t="shared" si="322"/>
        <v>12.247070041508456</v>
      </c>
      <c r="U1382" s="22">
        <f t="shared" si="312"/>
        <v>0.1071565193131705</v>
      </c>
      <c r="V1382" s="22">
        <f t="shared" si="313"/>
        <v>7.209843199589594E-2</v>
      </c>
      <c r="W1382" s="22">
        <f t="shared" si="314"/>
        <v>3.5058087317274556E-2</v>
      </c>
      <c r="Z1382" s="37"/>
      <c r="AA1382" s="37"/>
    </row>
    <row r="1383" spans="1:27">
      <c r="A1383" s="61">
        <f t="shared" si="315"/>
        <v>31259</v>
      </c>
      <c r="B1383" s="13">
        <v>1985.07</v>
      </c>
      <c r="C1383" s="14">
        <v>192.5</v>
      </c>
      <c r="D1383" s="15">
        <v>7.7733299999999996</v>
      </c>
      <c r="E1383" s="14">
        <v>15.4833</v>
      </c>
      <c r="F1383" s="14">
        <v>107.8</v>
      </c>
      <c r="G1383" s="15">
        <f t="shared" si="323"/>
        <v>1985.5416666665626</v>
      </c>
      <c r="H1383" s="16">
        <v>10.31</v>
      </c>
      <c r="I1383" s="15">
        <f t="shared" si="316"/>
        <v>561.16875000000016</v>
      </c>
      <c r="J1383" s="15">
        <f t="shared" si="317"/>
        <v>22.66051885422079</v>
      </c>
      <c r="K1383" s="17">
        <f t="shared" si="321"/>
        <v>161098.90228904397</v>
      </c>
      <c r="L1383" s="15">
        <f t="shared" si="318"/>
        <v>45.136333022727293</v>
      </c>
      <c r="M1383" s="17">
        <f t="shared" si="319"/>
        <v>12957.624071750413</v>
      </c>
      <c r="N1383" s="36">
        <f t="shared" si="309"/>
        <v>10.99756395679338</v>
      </c>
      <c r="O1383" s="18"/>
      <c r="P1383" s="19">
        <f t="shared" si="310"/>
        <v>13.976419083122837</v>
      </c>
      <c r="Q1383" s="19"/>
      <c r="R1383" s="38">
        <f t="shared" si="311"/>
        <v>5.9007975140128899E-2</v>
      </c>
      <c r="S1383" s="16">
        <f t="shared" si="320"/>
        <v>1.0073537038004854</v>
      </c>
      <c r="T1383" s="16">
        <f t="shared" si="322"/>
        <v>12.21425407826951</v>
      </c>
      <c r="U1383" s="22">
        <f t="shared" si="312"/>
        <v>0.10876208559650902</v>
      </c>
      <c r="V1383" s="22">
        <f t="shared" si="313"/>
        <v>7.2068013756902971E-2</v>
      </c>
      <c r="W1383" s="22">
        <f t="shared" si="314"/>
        <v>3.6694071839606046E-2</v>
      </c>
      <c r="Z1383" s="37"/>
      <c r="AA1383" s="37"/>
    </row>
    <row r="1384" spans="1:27">
      <c r="A1384" s="61">
        <f t="shared" si="315"/>
        <v>31290</v>
      </c>
      <c r="B1384" s="13">
        <v>1985.08</v>
      </c>
      <c r="C1384" s="14">
        <v>188.3</v>
      </c>
      <c r="D1384" s="15">
        <v>7.8066700000000004</v>
      </c>
      <c r="E1384" s="14">
        <v>15.3567</v>
      </c>
      <c r="F1384" s="14">
        <v>108</v>
      </c>
      <c r="G1384" s="15">
        <f t="shared" si="323"/>
        <v>1985.6249999998959</v>
      </c>
      <c r="H1384" s="16">
        <v>10.33</v>
      </c>
      <c r="I1384" s="15">
        <f t="shared" si="316"/>
        <v>547.908540277778</v>
      </c>
      <c r="J1384" s="15">
        <f t="shared" si="317"/>
        <v>22.715566458472235</v>
      </c>
      <c r="K1384" s="17">
        <f t="shared" si="321"/>
        <v>157835.62216413557</v>
      </c>
      <c r="L1384" s="15">
        <f t="shared" si="318"/>
        <v>44.684371112500017</v>
      </c>
      <c r="M1384" s="17">
        <f t="shared" si="319"/>
        <v>12872.194895846951</v>
      </c>
      <c r="N1384" s="36">
        <f t="shared" si="309"/>
        <v>10.73879980887728</v>
      </c>
      <c r="O1384" s="18"/>
      <c r="P1384" s="19">
        <f t="shared" si="310"/>
        <v>13.646192185229479</v>
      </c>
      <c r="Q1384" s="19"/>
      <c r="R1384" s="38">
        <f t="shared" si="311"/>
        <v>6.1000120961805016E-2</v>
      </c>
      <c r="S1384" s="16">
        <f t="shared" si="320"/>
        <v>1.0061364986054657</v>
      </c>
      <c r="T1384" s="16">
        <f t="shared" si="322"/>
        <v>12.281288762525522</v>
      </c>
      <c r="U1384" s="22">
        <f t="shared" si="312"/>
        <v>0.11131221364011323</v>
      </c>
      <c r="V1384" s="22">
        <f t="shared" si="313"/>
        <v>7.0114559329770731E-2</v>
      </c>
      <c r="W1384" s="22">
        <f t="shared" si="314"/>
        <v>4.1197654310342502E-2</v>
      </c>
      <c r="Z1384" s="37"/>
      <c r="AA1384" s="37"/>
    </row>
    <row r="1385" spans="1:27">
      <c r="A1385" s="61">
        <f t="shared" si="315"/>
        <v>31320</v>
      </c>
      <c r="B1385" s="13">
        <v>1985.09</v>
      </c>
      <c r="C1385" s="14">
        <v>184.1</v>
      </c>
      <c r="D1385" s="15">
        <v>7.84</v>
      </c>
      <c r="E1385" s="14">
        <v>15.23</v>
      </c>
      <c r="F1385" s="14">
        <v>108.3</v>
      </c>
      <c r="G1385" s="15">
        <f t="shared" si="323"/>
        <v>1985.7083333332291</v>
      </c>
      <c r="H1385" s="16">
        <v>10.37</v>
      </c>
      <c r="I1385" s="15">
        <f t="shared" si="316"/>
        <v>534.20363296398909</v>
      </c>
      <c r="J1385" s="15">
        <f t="shared" si="317"/>
        <v>22.749356232686988</v>
      </c>
      <c r="K1385" s="17">
        <f t="shared" si="321"/>
        <v>154433.77519640306</v>
      </c>
      <c r="L1385" s="15">
        <f t="shared" si="318"/>
        <v>44.192945844875368</v>
      </c>
      <c r="M1385" s="17">
        <f t="shared" si="319"/>
        <v>12775.808779148392</v>
      </c>
      <c r="N1385" s="36">
        <f t="shared" si="309"/>
        <v>10.471234661697546</v>
      </c>
      <c r="O1385" s="18"/>
      <c r="P1385" s="19">
        <f t="shared" si="310"/>
        <v>13.306583154373696</v>
      </c>
      <c r="Q1385" s="19"/>
      <c r="R1385" s="38">
        <f t="shared" si="311"/>
        <v>6.2686561547940028E-2</v>
      </c>
      <c r="S1385" s="16">
        <f t="shared" si="320"/>
        <v>1.016718459059641</v>
      </c>
      <c r="T1385" s="16">
        <f t="shared" si="322"/>
        <v>12.322423918560744</v>
      </c>
      <c r="U1385" s="22">
        <f t="shared" si="312"/>
        <v>0.11759112151323259</v>
      </c>
      <c r="V1385" s="22">
        <f t="shared" si="313"/>
        <v>7.2384761252335172E-2</v>
      </c>
      <c r="W1385" s="22">
        <f t="shared" si="314"/>
        <v>4.5206360260897416E-2</v>
      </c>
      <c r="Z1385" s="37"/>
      <c r="AA1385" s="37"/>
    </row>
    <row r="1386" spans="1:27">
      <c r="A1386" s="61">
        <f t="shared" si="315"/>
        <v>31047</v>
      </c>
      <c r="B1386" s="13">
        <v>1985.1</v>
      </c>
      <c r="C1386" s="14">
        <v>186.2</v>
      </c>
      <c r="D1386" s="15">
        <v>7.86</v>
      </c>
      <c r="E1386" s="14">
        <v>15.023300000000001</v>
      </c>
      <c r="F1386" s="14">
        <v>108.7</v>
      </c>
      <c r="G1386" s="15">
        <f t="shared" si="323"/>
        <v>1985.7916666665624</v>
      </c>
      <c r="H1386" s="16">
        <v>10.24</v>
      </c>
      <c r="I1386" s="15">
        <f t="shared" si="316"/>
        <v>538.30899632014734</v>
      </c>
      <c r="J1386" s="15">
        <f t="shared" si="317"/>
        <v>22.723462465501388</v>
      </c>
      <c r="K1386" s="17">
        <f t="shared" si="321"/>
        <v>156168.03134702289</v>
      </c>
      <c r="L1386" s="15">
        <f t="shared" si="318"/>
        <v>43.432747284728627</v>
      </c>
      <c r="M1386" s="17">
        <f t="shared" si="319"/>
        <v>12600.210447560308</v>
      </c>
      <c r="N1386" s="36">
        <f t="shared" si="309"/>
        <v>10.552516982943743</v>
      </c>
      <c r="O1386" s="18"/>
      <c r="P1386" s="19">
        <f t="shared" si="310"/>
        <v>13.410439843384859</v>
      </c>
      <c r="Q1386" s="19"/>
      <c r="R1386" s="38">
        <f t="shared" si="311"/>
        <v>6.3058986698611E-2</v>
      </c>
      <c r="S1386" s="16">
        <f t="shared" si="320"/>
        <v>1.0376651070262271</v>
      </c>
      <c r="T1386" s="16">
        <f t="shared" si="322"/>
        <v>12.482333058511974</v>
      </c>
      <c r="U1386" s="22">
        <f t="shared" si="312"/>
        <v>0.11699545839275682</v>
      </c>
      <c r="V1386" s="22">
        <f t="shared" si="313"/>
        <v>7.2469002037476082E-2</v>
      </c>
      <c r="W1386" s="22">
        <f t="shared" si="314"/>
        <v>4.4526456355280741E-2</v>
      </c>
      <c r="Z1386" s="37"/>
      <c r="AA1386" s="37"/>
    </row>
    <row r="1387" spans="1:27">
      <c r="A1387" s="61">
        <f t="shared" si="315"/>
        <v>31381</v>
      </c>
      <c r="B1387" s="13">
        <v>1985.11</v>
      </c>
      <c r="C1387" s="14">
        <v>197.5</v>
      </c>
      <c r="D1387" s="15">
        <v>7.88</v>
      </c>
      <c r="E1387" s="14">
        <v>14.816700000000001</v>
      </c>
      <c r="F1387" s="14">
        <v>109</v>
      </c>
      <c r="G1387" s="15">
        <f t="shared" si="323"/>
        <v>1985.8749999998956</v>
      </c>
      <c r="H1387" s="16">
        <v>9.7799999999999994</v>
      </c>
      <c r="I1387" s="15">
        <f t="shared" si="316"/>
        <v>569.40608944954158</v>
      </c>
      <c r="J1387" s="15">
        <f t="shared" si="317"/>
        <v>22.71858220183487</v>
      </c>
      <c r="K1387" s="17">
        <f t="shared" si="321"/>
        <v>165738.80117991238</v>
      </c>
      <c r="L1387" s="15">
        <f t="shared" si="318"/>
        <v>42.717565597706439</v>
      </c>
      <c r="M1387" s="17">
        <f t="shared" si="319"/>
        <v>12433.934660467887</v>
      </c>
      <c r="N1387" s="36">
        <f t="shared" si="309"/>
        <v>11.164611128667463</v>
      </c>
      <c r="O1387" s="18"/>
      <c r="P1387" s="19">
        <f t="shared" si="310"/>
        <v>14.186571464023922</v>
      </c>
      <c r="Q1387" s="19"/>
      <c r="R1387" s="38">
        <f t="shared" si="311"/>
        <v>6.1981515915447802E-2</v>
      </c>
      <c r="S1387" s="16">
        <f t="shared" si="320"/>
        <v>1.0418088588778152</v>
      </c>
      <c r="T1387" s="16">
        <f t="shared" si="322"/>
        <v>12.916832437531516</v>
      </c>
      <c r="U1387" s="22">
        <f t="shared" si="312"/>
        <v>0.11303605796252914</v>
      </c>
      <c r="V1387" s="22">
        <f t="shared" si="313"/>
        <v>7.0284694115039459E-2</v>
      </c>
      <c r="W1387" s="22">
        <f t="shared" si="314"/>
        <v>4.2751363847489676E-2</v>
      </c>
      <c r="Z1387" s="37"/>
      <c r="AA1387" s="37"/>
    </row>
    <row r="1388" spans="1:27">
      <c r="A1388" s="61">
        <f t="shared" si="315"/>
        <v>31412</v>
      </c>
      <c r="B1388" s="13">
        <v>1985.12</v>
      </c>
      <c r="C1388" s="14">
        <v>207.3</v>
      </c>
      <c r="D1388" s="15">
        <v>7.9</v>
      </c>
      <c r="E1388" s="14">
        <v>14.61</v>
      </c>
      <c r="F1388" s="14">
        <v>109.3</v>
      </c>
      <c r="G1388" s="15">
        <f t="shared" si="323"/>
        <v>1985.9583333332289</v>
      </c>
      <c r="H1388" s="16">
        <v>9.26</v>
      </c>
      <c r="I1388" s="15">
        <f t="shared" si="316"/>
        <v>596.01974245196732</v>
      </c>
      <c r="J1388" s="15">
        <f t="shared" si="317"/>
        <v>22.713728728270826</v>
      </c>
      <c r="K1388" s="17">
        <f t="shared" si="321"/>
        <v>174036.26622637874</v>
      </c>
      <c r="L1388" s="15">
        <f t="shared" si="318"/>
        <v>42.006022369624901</v>
      </c>
      <c r="M1388" s="17">
        <f t="shared" si="319"/>
        <v>12265.652916388775</v>
      </c>
      <c r="N1388" s="36">
        <f t="shared" si="309"/>
        <v>11.690521474467591</v>
      </c>
      <c r="O1388" s="18"/>
      <c r="P1388" s="19">
        <f t="shared" si="310"/>
        <v>14.851243444332486</v>
      </c>
      <c r="Q1388" s="19"/>
      <c r="R1388" s="38">
        <f t="shared" si="311"/>
        <v>6.3059967515150972E-2</v>
      </c>
      <c r="S1388" s="16">
        <f t="shared" si="320"/>
        <v>1.0122610862090651</v>
      </c>
      <c r="T1388" s="16">
        <f t="shared" si="322"/>
        <v>13.41993486152435</v>
      </c>
      <c r="U1388" s="22">
        <f t="shared" si="312"/>
        <v>0.11138329331321772</v>
      </c>
      <c r="V1388" s="22">
        <f t="shared" si="313"/>
        <v>6.8550312311696615E-2</v>
      </c>
      <c r="W1388" s="22">
        <f t="shared" si="314"/>
        <v>4.2832981001521109E-2</v>
      </c>
      <c r="Z1388" s="37"/>
      <c r="AA1388" s="37"/>
    </row>
    <row r="1389" spans="1:27">
      <c r="A1389" s="61">
        <f t="shared" si="315"/>
        <v>31443</v>
      </c>
      <c r="B1389" s="13">
        <v>1986.01</v>
      </c>
      <c r="C1389" s="14">
        <v>208.2</v>
      </c>
      <c r="D1389" s="15">
        <v>7.94</v>
      </c>
      <c r="E1389" s="14">
        <v>14.58</v>
      </c>
      <c r="F1389" s="14">
        <v>109.6</v>
      </c>
      <c r="G1389" s="15">
        <f t="shared" si="323"/>
        <v>1986.0416666665622</v>
      </c>
      <c r="H1389" s="16">
        <v>9.19</v>
      </c>
      <c r="I1389" s="15">
        <f t="shared" si="316"/>
        <v>596.96885857664256</v>
      </c>
      <c r="J1389" s="15">
        <f t="shared" si="317"/>
        <v>22.766247536496362</v>
      </c>
      <c r="K1389" s="17">
        <f t="shared" si="321"/>
        <v>174867.37966839154</v>
      </c>
      <c r="L1389" s="15">
        <f t="shared" si="318"/>
        <v>41.80502381386863</v>
      </c>
      <c r="M1389" s="17">
        <f t="shared" si="319"/>
        <v>12245.755982541539</v>
      </c>
      <c r="N1389" s="36">
        <f t="shared" si="309"/>
        <v>11.715007584487982</v>
      </c>
      <c r="O1389" s="18"/>
      <c r="P1389" s="19">
        <f t="shared" si="310"/>
        <v>14.879155972876084</v>
      </c>
      <c r="Q1389" s="19"/>
      <c r="R1389" s="38">
        <f t="shared" si="311"/>
        <v>6.368185902322783E-2</v>
      </c>
      <c r="S1389" s="16">
        <f t="shared" si="320"/>
        <v>1.0401382661479719</v>
      </c>
      <c r="T1389" s="16">
        <f t="shared" si="322"/>
        <v>13.547294050074107</v>
      </c>
      <c r="U1389" s="22">
        <f t="shared" si="312"/>
        <v>0.11038663398724546</v>
      </c>
      <c r="V1389" s="22">
        <f t="shared" si="313"/>
        <v>6.7906278066288239E-2</v>
      </c>
      <c r="W1389" s="22">
        <f t="shared" si="314"/>
        <v>4.2480355920957225E-2</v>
      </c>
      <c r="Z1389" s="37"/>
      <c r="AA1389" s="37"/>
    </row>
    <row r="1390" spans="1:27">
      <c r="A1390" s="61">
        <f t="shared" si="315"/>
        <v>31471</v>
      </c>
      <c r="B1390" s="13">
        <v>1986.02</v>
      </c>
      <c r="C1390" s="14">
        <v>219.4</v>
      </c>
      <c r="D1390" s="15">
        <v>7.98</v>
      </c>
      <c r="E1390" s="14">
        <v>14.55</v>
      </c>
      <c r="F1390" s="14">
        <v>109.3</v>
      </c>
      <c r="G1390" s="15">
        <f t="shared" si="323"/>
        <v>1986.1249999998954</v>
      </c>
      <c r="H1390" s="16">
        <v>8.6999999999999993</v>
      </c>
      <c r="I1390" s="15">
        <f t="shared" si="316"/>
        <v>630.80912442817964</v>
      </c>
      <c r="J1390" s="15">
        <f t="shared" si="317"/>
        <v>22.943741171088757</v>
      </c>
      <c r="K1390" s="17">
        <f t="shared" si="321"/>
        <v>185340.12240047418</v>
      </c>
      <c r="L1390" s="15">
        <f t="shared" si="318"/>
        <v>41.833513037511452</v>
      </c>
      <c r="M1390" s="17">
        <f t="shared" si="319"/>
        <v>12291.243304133541</v>
      </c>
      <c r="N1390" s="36">
        <f t="shared" si="309"/>
        <v>12.388219099418121</v>
      </c>
      <c r="O1390" s="18"/>
      <c r="P1390" s="19">
        <f t="shared" si="310"/>
        <v>15.727961947238795</v>
      </c>
      <c r="Q1390" s="19"/>
      <c r="R1390" s="38">
        <f t="shared" si="311"/>
        <v>6.3265706562706359E-2</v>
      </c>
      <c r="S1390" s="16">
        <f t="shared" si="320"/>
        <v>1.0706964086423971</v>
      </c>
      <c r="T1390" s="16">
        <f t="shared" si="322"/>
        <v>14.129735226795914</v>
      </c>
      <c r="U1390" s="22">
        <f t="shared" si="312"/>
        <v>0.10994055977766304</v>
      </c>
      <c r="V1390" s="22">
        <f t="shared" si="313"/>
        <v>6.2294770018033185E-2</v>
      </c>
      <c r="W1390" s="22">
        <f t="shared" si="314"/>
        <v>4.7645789759629853E-2</v>
      </c>
      <c r="Z1390" s="37"/>
      <c r="AA1390" s="37"/>
    </row>
    <row r="1391" spans="1:27">
      <c r="A1391" s="61">
        <f t="shared" si="315"/>
        <v>31502</v>
      </c>
      <c r="B1391" s="13">
        <v>1986.03</v>
      </c>
      <c r="C1391" s="14">
        <v>232.3</v>
      </c>
      <c r="D1391" s="15">
        <v>8.02</v>
      </c>
      <c r="E1391" s="14">
        <v>14.52</v>
      </c>
      <c r="F1391" s="14">
        <v>108.8</v>
      </c>
      <c r="G1391" s="15">
        <f t="shared" si="323"/>
        <v>1986.2083333332287</v>
      </c>
      <c r="H1391" s="16">
        <v>7.78</v>
      </c>
      <c r="I1391" s="15">
        <f t="shared" si="316"/>
        <v>670.9680179227945</v>
      </c>
      <c r="J1391" s="15">
        <f t="shared" si="317"/>
        <v>23.164715900735303</v>
      </c>
      <c r="K1391" s="17">
        <f t="shared" si="321"/>
        <v>197706.51535047905</v>
      </c>
      <c r="L1391" s="15">
        <f t="shared" si="318"/>
        <v>41.939111580882368</v>
      </c>
      <c r="M1391" s="17">
        <f t="shared" si="319"/>
        <v>12357.721062802217</v>
      </c>
      <c r="N1391" s="36">
        <f t="shared" si="309"/>
        <v>13.189022981532711</v>
      </c>
      <c r="O1391" s="18"/>
      <c r="P1391" s="19">
        <f t="shared" si="310"/>
        <v>16.734740582959414</v>
      </c>
      <c r="Q1391" s="19"/>
      <c r="R1391" s="38">
        <f t="shared" si="311"/>
        <v>6.6882803250395972E-2</v>
      </c>
      <c r="S1391" s="16">
        <f t="shared" si="320"/>
        <v>1.0402862489588924</v>
      </c>
      <c r="T1391" s="16">
        <f t="shared" si="322"/>
        <v>15.198181839431431</v>
      </c>
      <c r="U1391" s="22">
        <f t="shared" si="312"/>
        <v>0.10200655087375909</v>
      </c>
      <c r="V1391" s="22">
        <f t="shared" si="313"/>
        <v>5.0932090972658495E-2</v>
      </c>
      <c r="W1391" s="22">
        <f t="shared" si="314"/>
        <v>5.10744599011006E-2</v>
      </c>
      <c r="Z1391" s="37"/>
      <c r="AA1391" s="37"/>
    </row>
    <row r="1392" spans="1:27">
      <c r="A1392" s="61">
        <f t="shared" si="315"/>
        <v>31532</v>
      </c>
      <c r="B1392" s="13">
        <v>1986.04</v>
      </c>
      <c r="C1392" s="14">
        <v>238</v>
      </c>
      <c r="D1392" s="15">
        <v>8.0466700000000007</v>
      </c>
      <c r="E1392" s="14">
        <v>14.583299999999999</v>
      </c>
      <c r="F1392" s="14">
        <v>108.6</v>
      </c>
      <c r="G1392" s="15">
        <f t="shared" si="323"/>
        <v>1986.2916666665619</v>
      </c>
      <c r="H1392" s="16">
        <v>7.3</v>
      </c>
      <c r="I1392" s="15">
        <f t="shared" si="316"/>
        <v>688.69770718232076</v>
      </c>
      <c r="J1392" s="15">
        <f t="shared" si="317"/>
        <v>23.284551174171284</v>
      </c>
      <c r="K1392" s="17">
        <f t="shared" si="321"/>
        <v>203502.47074732877</v>
      </c>
      <c r="L1392" s="15">
        <f t="shared" si="318"/>
        <v>42.19951795441991</v>
      </c>
      <c r="M1392" s="17">
        <f t="shared" si="319"/>
        <v>12469.485637182855</v>
      </c>
      <c r="N1392" s="36">
        <f t="shared" si="309"/>
        <v>13.552504172869471</v>
      </c>
      <c r="O1392" s="18"/>
      <c r="P1392" s="19">
        <f t="shared" si="310"/>
        <v>17.18391435558792</v>
      </c>
      <c r="Q1392" s="19"/>
      <c r="R1392" s="38">
        <f t="shared" si="311"/>
        <v>6.9071033811458488E-2</v>
      </c>
      <c r="S1392" s="16">
        <f t="shared" si="320"/>
        <v>0.97772216546289359</v>
      </c>
      <c r="T1392" s="16">
        <f t="shared" si="322"/>
        <v>15.839576445202729</v>
      </c>
      <c r="U1392" s="22">
        <f t="shared" si="312"/>
        <v>9.8621454047865598E-2</v>
      </c>
      <c r="V1392" s="22">
        <f t="shared" si="313"/>
        <v>4.4902987607793987E-2</v>
      </c>
      <c r="W1392" s="22">
        <f t="shared" si="314"/>
        <v>5.3718466440071611E-2</v>
      </c>
      <c r="Z1392" s="37"/>
      <c r="AA1392" s="37"/>
    </row>
    <row r="1393" spans="1:27">
      <c r="A1393" s="61">
        <f t="shared" si="315"/>
        <v>31563</v>
      </c>
      <c r="B1393" s="13">
        <v>1986.05</v>
      </c>
      <c r="C1393" s="14">
        <v>238.5</v>
      </c>
      <c r="D1393" s="15">
        <v>8.0733300000000003</v>
      </c>
      <c r="E1393" s="14">
        <v>14.646699999999999</v>
      </c>
      <c r="F1393" s="14">
        <v>108.9</v>
      </c>
      <c r="G1393" s="15">
        <f t="shared" si="323"/>
        <v>1986.3749999998952</v>
      </c>
      <c r="H1393" s="16">
        <v>7.71</v>
      </c>
      <c r="I1393" s="15">
        <f t="shared" si="316"/>
        <v>688.24332644628123</v>
      </c>
      <c r="J1393" s="15">
        <f t="shared" si="317"/>
        <v>23.297339600413231</v>
      </c>
      <c r="K1393" s="17">
        <f t="shared" si="321"/>
        <v>203941.88159760984</v>
      </c>
      <c r="L1393" s="15">
        <f t="shared" si="318"/>
        <v>42.26622024931131</v>
      </c>
      <c r="M1393" s="17">
        <f t="shared" si="319"/>
        <v>12524.425816334224</v>
      </c>
      <c r="N1393" s="36">
        <f t="shared" si="309"/>
        <v>13.560046199232328</v>
      </c>
      <c r="O1393" s="18"/>
      <c r="P1393" s="19">
        <f t="shared" si="310"/>
        <v>17.180748515167284</v>
      </c>
      <c r="Q1393" s="19"/>
      <c r="R1393" s="38">
        <f t="shared" si="311"/>
        <v>6.4465796792934821E-2</v>
      </c>
      <c r="S1393" s="16">
        <f t="shared" si="320"/>
        <v>1.0002236733487426</v>
      </c>
      <c r="T1393" s="16">
        <f t="shared" si="322"/>
        <v>15.444041882894634</v>
      </c>
      <c r="U1393" s="22">
        <f t="shared" si="312"/>
        <v>0.10073370689638605</v>
      </c>
      <c r="V1393" s="22">
        <f t="shared" si="313"/>
        <v>4.6171339837853154E-2</v>
      </c>
      <c r="W1393" s="22">
        <f t="shared" si="314"/>
        <v>5.4562367058532901E-2</v>
      </c>
      <c r="Z1393" s="37"/>
      <c r="AA1393" s="37"/>
    </row>
    <row r="1394" spans="1:27">
      <c r="A1394" s="61">
        <f t="shared" si="315"/>
        <v>31593</v>
      </c>
      <c r="B1394" s="13">
        <v>1986.06</v>
      </c>
      <c r="C1394" s="14">
        <v>245.3</v>
      </c>
      <c r="D1394" s="15">
        <v>8.1</v>
      </c>
      <c r="E1394" s="14">
        <v>14.71</v>
      </c>
      <c r="F1394" s="14">
        <v>109.5</v>
      </c>
      <c r="G1394" s="15">
        <f t="shared" si="323"/>
        <v>1986.4583333332284</v>
      </c>
      <c r="H1394" s="16">
        <v>7.8</v>
      </c>
      <c r="I1394" s="15">
        <f t="shared" si="316"/>
        <v>703.98747808219207</v>
      </c>
      <c r="J1394" s="15">
        <f t="shared" si="317"/>
        <v>23.246223287671238</v>
      </c>
      <c r="K1394" s="17">
        <f t="shared" si="321"/>
        <v>209181.25694641587</v>
      </c>
      <c r="L1394" s="15">
        <f t="shared" si="318"/>
        <v>42.216289452054816</v>
      </c>
      <c r="M1394" s="17">
        <f t="shared" si="319"/>
        <v>12544.053361931423</v>
      </c>
      <c r="N1394" s="36">
        <f t="shared" si="309"/>
        <v>13.888688626457107</v>
      </c>
      <c r="O1394" s="18"/>
      <c r="P1394" s="19">
        <f t="shared" si="310"/>
        <v>17.582378520821567</v>
      </c>
      <c r="Q1394" s="19"/>
      <c r="R1394" s="38">
        <f t="shared" si="311"/>
        <v>6.1842005395504066E-2</v>
      </c>
      <c r="S1394" s="16">
        <f t="shared" si="320"/>
        <v>1.0417113704432905</v>
      </c>
      <c r="T1394" s="16">
        <f t="shared" si="322"/>
        <v>15.362852488099275</v>
      </c>
      <c r="U1394" s="22">
        <f t="shared" si="312"/>
        <v>9.9271528248184859E-2</v>
      </c>
      <c r="V1394" s="22">
        <f t="shared" si="313"/>
        <v>4.5967205214896945E-2</v>
      </c>
      <c r="W1394" s="22">
        <f t="shared" si="314"/>
        <v>5.3304323033287915E-2</v>
      </c>
      <c r="Z1394" s="37"/>
      <c r="AA1394" s="37"/>
    </row>
    <row r="1395" spans="1:27">
      <c r="A1395" s="61">
        <f t="shared" si="315"/>
        <v>31624</v>
      </c>
      <c r="B1395" s="13">
        <v>1986.07</v>
      </c>
      <c r="C1395" s="14">
        <v>240.2</v>
      </c>
      <c r="D1395" s="15">
        <v>8.1433300000000006</v>
      </c>
      <c r="E1395" s="14">
        <v>14.7567</v>
      </c>
      <c r="F1395" s="14">
        <v>109.5</v>
      </c>
      <c r="G1395" s="15">
        <f t="shared" si="323"/>
        <v>1986.5416666665617</v>
      </c>
      <c r="H1395" s="16">
        <v>7.3</v>
      </c>
      <c r="I1395" s="15">
        <f t="shared" si="316"/>
        <v>689.35096712328789</v>
      </c>
      <c r="J1395" s="15">
        <f t="shared" si="317"/>
        <v>23.370576232739737</v>
      </c>
      <c r="K1395" s="17">
        <f t="shared" si="321"/>
        <v>205410.88701843948</v>
      </c>
      <c r="L1395" s="15">
        <f t="shared" si="318"/>
        <v>42.350313973972618</v>
      </c>
      <c r="M1395" s="17">
        <f t="shared" si="319"/>
        <v>12619.428961136577</v>
      </c>
      <c r="N1395" s="36">
        <f t="shared" si="309"/>
        <v>13.619995534083802</v>
      </c>
      <c r="O1395" s="18"/>
      <c r="P1395" s="19">
        <f t="shared" si="310"/>
        <v>17.228549210852695</v>
      </c>
      <c r="Q1395" s="19"/>
      <c r="R1395" s="38">
        <f t="shared" si="311"/>
        <v>6.7700062192951299E-2</v>
      </c>
      <c r="S1395" s="16">
        <f t="shared" si="320"/>
        <v>1.0152906557195402</v>
      </c>
      <c r="T1395" s="16">
        <f t="shared" si="322"/>
        <v>16.003658119296013</v>
      </c>
      <c r="U1395" s="22">
        <f t="shared" si="312"/>
        <v>9.7174868748354237E-2</v>
      </c>
      <c r="V1395" s="22">
        <f t="shared" si="313"/>
        <v>4.2397614911459325E-2</v>
      </c>
      <c r="W1395" s="22">
        <f t="shared" si="314"/>
        <v>5.4777253836894912E-2</v>
      </c>
      <c r="Z1395" s="37"/>
      <c r="AA1395" s="37"/>
    </row>
    <row r="1396" spans="1:27">
      <c r="A1396" s="61">
        <f t="shared" si="315"/>
        <v>31655</v>
      </c>
      <c r="B1396" s="13">
        <v>1986.08</v>
      </c>
      <c r="C1396" s="14">
        <v>245</v>
      </c>
      <c r="D1396" s="15">
        <v>8.1866699999999994</v>
      </c>
      <c r="E1396" s="14">
        <v>14.8033</v>
      </c>
      <c r="F1396" s="14">
        <v>109.7</v>
      </c>
      <c r="G1396" s="15">
        <f t="shared" si="323"/>
        <v>1986.624999999895</v>
      </c>
      <c r="H1396" s="16">
        <v>7.17</v>
      </c>
      <c r="I1396" s="15">
        <f t="shared" si="316"/>
        <v>701.84459890610776</v>
      </c>
      <c r="J1396" s="15">
        <f t="shared" si="317"/>
        <v>23.45212294908843</v>
      </c>
      <c r="K1396" s="17">
        <f t="shared" si="321"/>
        <v>209716.05459816355</v>
      </c>
      <c r="L1396" s="15">
        <f t="shared" si="318"/>
        <v>42.406596534639938</v>
      </c>
      <c r="M1396" s="17">
        <f t="shared" si="319"/>
        <v>12671.386412379568</v>
      </c>
      <c r="N1396" s="36">
        <f t="shared" si="309"/>
        <v>13.887667550866048</v>
      </c>
      <c r="O1396" s="18"/>
      <c r="P1396" s="19">
        <f t="shared" si="310"/>
        <v>17.552178737142754</v>
      </c>
      <c r="Q1396" s="19"/>
      <c r="R1396" s="38">
        <f t="shared" si="311"/>
        <v>6.7220478286354163E-2</v>
      </c>
      <c r="S1396" s="16">
        <f t="shared" si="320"/>
        <v>0.98638563676862145</v>
      </c>
      <c r="T1396" s="16">
        <f t="shared" si="322"/>
        <v>16.218741274117846</v>
      </c>
      <c r="U1396" s="22">
        <f t="shared" si="312"/>
        <v>9.8015529275469859E-2</v>
      </c>
      <c r="V1396" s="22">
        <f t="shared" si="313"/>
        <v>4.3116512363074566E-2</v>
      </c>
      <c r="W1396" s="22">
        <f t="shared" si="314"/>
        <v>5.4899016912395293E-2</v>
      </c>
      <c r="Z1396" s="37"/>
      <c r="AA1396" s="37"/>
    </row>
    <row r="1397" spans="1:27">
      <c r="A1397" s="61">
        <f t="shared" si="315"/>
        <v>31685</v>
      </c>
      <c r="B1397" s="13">
        <v>1986.09</v>
      </c>
      <c r="C1397" s="14">
        <v>238.3</v>
      </c>
      <c r="D1397" s="15">
        <v>8.23</v>
      </c>
      <c r="E1397" s="14">
        <v>14.85</v>
      </c>
      <c r="F1397" s="14">
        <v>110.2</v>
      </c>
      <c r="G1397" s="15">
        <f t="shared" si="323"/>
        <v>1986.7083333332282</v>
      </c>
      <c r="H1397" s="16">
        <v>7.45</v>
      </c>
      <c r="I1397" s="15">
        <f t="shared" si="316"/>
        <v>679.55396869328513</v>
      </c>
      <c r="J1397" s="15">
        <f t="shared" si="317"/>
        <v>23.469278901996383</v>
      </c>
      <c r="K1397" s="17">
        <f t="shared" si="321"/>
        <v>203639.85770013143</v>
      </c>
      <c r="L1397" s="15">
        <f t="shared" si="318"/>
        <v>42.347362295825789</v>
      </c>
      <c r="M1397" s="17">
        <f t="shared" si="319"/>
        <v>12690.104434943149</v>
      </c>
      <c r="N1397" s="36">
        <f t="shared" si="309"/>
        <v>13.467314312977125</v>
      </c>
      <c r="O1397" s="18"/>
      <c r="P1397" s="19">
        <f t="shared" si="310"/>
        <v>17.007759947928381</v>
      </c>
      <c r="Q1397" s="19"/>
      <c r="R1397" s="38">
        <f t="shared" si="311"/>
        <v>6.6782088500137962E-2</v>
      </c>
      <c r="S1397" s="16">
        <f t="shared" si="320"/>
        <v>1.0076087971828867</v>
      </c>
      <c r="T1397" s="16">
        <f t="shared" si="322"/>
        <v>15.925347534359448</v>
      </c>
      <c r="U1397" s="22">
        <f t="shared" si="312"/>
        <v>0.10310882358663087</v>
      </c>
      <c r="V1397" s="22">
        <f t="shared" si="313"/>
        <v>4.383880223172576E-2</v>
      </c>
      <c r="W1397" s="22">
        <f t="shared" si="314"/>
        <v>5.9270021354905111E-2</v>
      </c>
      <c r="Z1397" s="37"/>
      <c r="AA1397" s="37"/>
    </row>
    <row r="1398" spans="1:27">
      <c r="A1398" s="61">
        <f t="shared" si="315"/>
        <v>31412</v>
      </c>
      <c r="B1398" s="13">
        <v>1986.1</v>
      </c>
      <c r="C1398" s="14">
        <v>237.4</v>
      </c>
      <c r="D1398" s="15">
        <v>8.2466699999999999</v>
      </c>
      <c r="E1398" s="14">
        <v>14.726699999999999</v>
      </c>
      <c r="F1398" s="14">
        <v>110.3</v>
      </c>
      <c r="G1398" s="15">
        <f t="shared" si="323"/>
        <v>1986.7916666665615</v>
      </c>
      <c r="H1398" s="16">
        <v>7.43</v>
      </c>
      <c r="I1398" s="15">
        <f t="shared" si="316"/>
        <v>676.37369265639188</v>
      </c>
      <c r="J1398" s="15">
        <f t="shared" si="317"/>
        <v>23.49549553504081</v>
      </c>
      <c r="K1398" s="17">
        <f t="shared" si="321"/>
        <v>203273.56938389037</v>
      </c>
      <c r="L1398" s="15">
        <f t="shared" si="318"/>
        <v>41.9576767466002</v>
      </c>
      <c r="M1398" s="17">
        <f t="shared" si="319"/>
        <v>12609.725670790813</v>
      </c>
      <c r="N1398" s="36">
        <f t="shared" si="309"/>
        <v>13.425918860857358</v>
      </c>
      <c r="O1398" s="18"/>
      <c r="P1398" s="19">
        <f t="shared" si="310"/>
        <v>16.942441583196953</v>
      </c>
      <c r="Q1398" s="19"/>
      <c r="R1398" s="38">
        <f t="shared" si="311"/>
        <v>6.6753610688413595E-2</v>
      </c>
      <c r="S1398" s="16">
        <f t="shared" si="320"/>
        <v>1.0188955773741608</v>
      </c>
      <c r="T1398" s="16">
        <f t="shared" si="322"/>
        <v>16.031972204664136</v>
      </c>
      <c r="U1398" s="22">
        <f t="shared" si="312"/>
        <v>0.10742104525516805</v>
      </c>
      <c r="V1398" s="22">
        <f t="shared" si="313"/>
        <v>4.565035799543482E-2</v>
      </c>
      <c r="W1398" s="22">
        <f t="shared" si="314"/>
        <v>6.1770687259733226E-2</v>
      </c>
      <c r="Z1398" s="37"/>
      <c r="AA1398" s="37"/>
    </row>
    <row r="1399" spans="1:27">
      <c r="A1399" s="61">
        <f t="shared" si="315"/>
        <v>31746</v>
      </c>
      <c r="B1399" s="13">
        <v>1986.11</v>
      </c>
      <c r="C1399" s="14">
        <v>245.1</v>
      </c>
      <c r="D1399" s="15">
        <v>8.2633299999999998</v>
      </c>
      <c r="E1399" s="14">
        <v>14.603300000000001</v>
      </c>
      <c r="F1399" s="14">
        <v>110.4</v>
      </c>
      <c r="G1399" s="15">
        <f t="shared" si="323"/>
        <v>1986.8749999998947</v>
      </c>
      <c r="H1399" s="16">
        <v>7.25</v>
      </c>
      <c r="I1399" s="15">
        <f t="shared" si="316"/>
        <v>697.67914809782633</v>
      </c>
      <c r="J1399" s="15">
        <f t="shared" si="317"/>
        <v>23.521636209103267</v>
      </c>
      <c r="K1399" s="17">
        <f t="shared" si="321"/>
        <v>210265.68031128883</v>
      </c>
      <c r="L1399" s="15">
        <f t="shared" si="318"/>
        <v>41.568412498641322</v>
      </c>
      <c r="M1399" s="17">
        <f t="shared" si="319"/>
        <v>12527.836839207852</v>
      </c>
      <c r="N1399" s="36">
        <f t="shared" si="309"/>
        <v>13.8729855961386</v>
      </c>
      <c r="O1399" s="18"/>
      <c r="P1399" s="19">
        <f t="shared" si="310"/>
        <v>17.491666180642547</v>
      </c>
      <c r="Q1399" s="19"/>
      <c r="R1399" s="38">
        <f t="shared" si="311"/>
        <v>6.606595685814573E-2</v>
      </c>
      <c r="S1399" s="16">
        <f t="shared" si="320"/>
        <v>1.0159834282206941</v>
      </c>
      <c r="T1399" s="16">
        <f t="shared" si="322"/>
        <v>16.320109465794648</v>
      </c>
      <c r="U1399" s="22">
        <f t="shared" si="312"/>
        <v>0.10892623208224261</v>
      </c>
      <c r="V1399" s="22">
        <f t="shared" si="313"/>
        <v>4.666492670886746E-2</v>
      </c>
      <c r="W1399" s="22">
        <f t="shared" si="314"/>
        <v>6.2261305373375153E-2</v>
      </c>
      <c r="Z1399" s="37"/>
      <c r="AA1399" s="37"/>
    </row>
    <row r="1400" spans="1:27">
      <c r="A1400" s="61">
        <f t="shared" si="315"/>
        <v>31777</v>
      </c>
      <c r="B1400" s="13">
        <v>1986.12</v>
      </c>
      <c r="C1400" s="14">
        <v>248.6</v>
      </c>
      <c r="D1400" s="15">
        <v>8.2799999999999994</v>
      </c>
      <c r="E1400" s="14">
        <v>14.48</v>
      </c>
      <c r="F1400" s="14">
        <v>110.5</v>
      </c>
      <c r="G1400" s="15">
        <f t="shared" si="323"/>
        <v>1986.958333333228</v>
      </c>
      <c r="H1400" s="16">
        <v>7.11</v>
      </c>
      <c r="I1400" s="15">
        <f t="shared" si="316"/>
        <v>707.0015266968328</v>
      </c>
      <c r="J1400" s="15">
        <f t="shared" si="317"/>
        <v>23.54775800904978</v>
      </c>
      <c r="K1400" s="17">
        <f t="shared" si="321"/>
        <v>213666.64678397222</v>
      </c>
      <c r="L1400" s="15">
        <f t="shared" si="318"/>
        <v>41.180137194570158</v>
      </c>
      <c r="M1400" s="17">
        <f t="shared" si="319"/>
        <v>12445.265669476743</v>
      </c>
      <c r="N1400" s="36">
        <f t="shared" si="309"/>
        <v>14.085139814743307</v>
      </c>
      <c r="O1400" s="18"/>
      <c r="P1400" s="19">
        <f t="shared" si="310"/>
        <v>17.743316425436962</v>
      </c>
      <c r="Q1400" s="19"/>
      <c r="R1400" s="38">
        <f t="shared" si="311"/>
        <v>6.610970206910384E-2</v>
      </c>
      <c r="S1400" s="16">
        <f t="shared" si="320"/>
        <v>1.0080581907954413</v>
      </c>
      <c r="T1400" s="16">
        <f t="shared" si="322"/>
        <v>16.565955369638491</v>
      </c>
      <c r="U1400" s="22">
        <f t="shared" si="312"/>
        <v>0.10846887333722854</v>
      </c>
      <c r="V1400" s="22">
        <f t="shared" si="313"/>
        <v>4.4871625548176919E-2</v>
      </c>
      <c r="W1400" s="22">
        <f t="shared" si="314"/>
        <v>6.3597247789051625E-2</v>
      </c>
      <c r="Z1400" s="37"/>
      <c r="AA1400" s="37"/>
    </row>
    <row r="1401" spans="1:27">
      <c r="A1401" s="61">
        <f t="shared" si="315"/>
        <v>31808</v>
      </c>
      <c r="B1401" s="13">
        <v>1987.01</v>
      </c>
      <c r="C1401" s="14">
        <v>264.5</v>
      </c>
      <c r="D1401" s="15">
        <v>8.3000000000000007</v>
      </c>
      <c r="E1401" s="14">
        <v>14.6867</v>
      </c>
      <c r="F1401" s="14">
        <v>111.2</v>
      </c>
      <c r="G1401" s="15">
        <f t="shared" si="323"/>
        <v>1987.0416666665612</v>
      </c>
      <c r="H1401" s="16">
        <v>7.08</v>
      </c>
      <c r="I1401" s="15">
        <f t="shared" si="316"/>
        <v>747.48484937050387</v>
      </c>
      <c r="J1401" s="15">
        <f t="shared" si="317"/>
        <v>23.456046312949649</v>
      </c>
      <c r="K1401" s="17">
        <f t="shared" si="321"/>
        <v>226492.05572699968</v>
      </c>
      <c r="L1401" s="15">
        <f t="shared" si="318"/>
        <v>41.505050046312967</v>
      </c>
      <c r="M1401" s="17">
        <f t="shared" si="319"/>
        <v>12576.260396392161</v>
      </c>
      <c r="N1401" s="36">
        <f t="shared" si="309"/>
        <v>14.922208103718942</v>
      </c>
      <c r="O1401" s="18"/>
      <c r="P1401" s="19">
        <f t="shared" si="310"/>
        <v>18.777962794262134</v>
      </c>
      <c r="Q1401" s="19"/>
      <c r="R1401" s="38">
        <f t="shared" si="311"/>
        <v>6.255222587187366E-2</v>
      </c>
      <c r="S1401" s="16">
        <f t="shared" si="320"/>
        <v>0.99390186210958875</v>
      </c>
      <c r="T1401" s="16">
        <f t="shared" si="322"/>
        <v>16.594324580558418</v>
      </c>
      <c r="U1401" s="22">
        <f t="shared" si="312"/>
        <v>0.10521712997774313</v>
      </c>
      <c r="V1401" s="22">
        <f t="shared" si="313"/>
        <v>4.2775765751370098E-2</v>
      </c>
      <c r="W1401" s="22">
        <f t="shared" si="314"/>
        <v>6.2441364226373031E-2</v>
      </c>
      <c r="Z1401" s="37"/>
      <c r="AA1401" s="37"/>
    </row>
    <row r="1402" spans="1:27">
      <c r="A1402" s="61">
        <f t="shared" si="315"/>
        <v>31836</v>
      </c>
      <c r="B1402" s="13">
        <v>1987.02</v>
      </c>
      <c r="C1402" s="14">
        <v>280.89999999999998</v>
      </c>
      <c r="D1402" s="15">
        <v>8.32</v>
      </c>
      <c r="E1402" s="14">
        <v>14.8933</v>
      </c>
      <c r="F1402" s="14">
        <v>111.6</v>
      </c>
      <c r="G1402" s="15">
        <f t="shared" si="323"/>
        <v>1987.1249999998945</v>
      </c>
      <c r="H1402" s="16">
        <v>7.25</v>
      </c>
      <c r="I1402" s="15">
        <f t="shared" si="316"/>
        <v>790.98646102150565</v>
      </c>
      <c r="J1402" s="15">
        <f t="shared" si="317"/>
        <v>23.42829247311829</v>
      </c>
      <c r="K1402" s="17">
        <f t="shared" si="321"/>
        <v>240264.86057958019</v>
      </c>
      <c r="L1402" s="15">
        <f t="shared" si="318"/>
        <v>41.938051477150552</v>
      </c>
      <c r="M1402" s="17">
        <f t="shared" si="319"/>
        <v>12738.827511818659</v>
      </c>
      <c r="N1402" s="36">
        <f t="shared" si="309"/>
        <v>15.822318142836449</v>
      </c>
      <c r="O1402" s="18"/>
      <c r="P1402" s="19">
        <f t="shared" si="310"/>
        <v>19.886426559991143</v>
      </c>
      <c r="Q1402" s="19"/>
      <c r="R1402" s="38">
        <f t="shared" si="311"/>
        <v>5.6334889356184428E-2</v>
      </c>
      <c r="S1402" s="16">
        <f t="shared" si="320"/>
        <v>1.0060416666666667</v>
      </c>
      <c r="T1402" s="16">
        <f t="shared" si="322"/>
        <v>16.434014939415359</v>
      </c>
      <c r="U1402" s="22">
        <f t="shared" si="312"/>
        <v>0.10306661670050477</v>
      </c>
      <c r="V1402" s="22">
        <f t="shared" si="313"/>
        <v>4.5241842361098072E-2</v>
      </c>
      <c r="W1402" s="22">
        <f t="shared" si="314"/>
        <v>5.7824774339406693E-2</v>
      </c>
      <c r="Z1402" s="37"/>
      <c r="AA1402" s="37"/>
    </row>
    <row r="1403" spans="1:27">
      <c r="A1403" s="61">
        <f t="shared" si="315"/>
        <v>31867</v>
      </c>
      <c r="B1403" s="13">
        <v>1987.03</v>
      </c>
      <c r="C1403" s="14">
        <v>292.5</v>
      </c>
      <c r="D1403" s="15">
        <v>8.34</v>
      </c>
      <c r="E1403" s="14">
        <v>15.1</v>
      </c>
      <c r="F1403" s="14">
        <v>112.1</v>
      </c>
      <c r="G1403" s="15">
        <f t="shared" si="323"/>
        <v>1987.2083333332278</v>
      </c>
      <c r="H1403" s="16">
        <v>7.25</v>
      </c>
      <c r="I1403" s="15">
        <f t="shared" si="316"/>
        <v>819.97717439785936</v>
      </c>
      <c r="J1403" s="15">
        <f t="shared" si="317"/>
        <v>23.379861998215887</v>
      </c>
      <c r="K1403" s="17">
        <f t="shared" si="321"/>
        <v>249662.69903497741</v>
      </c>
      <c r="L1403" s="15">
        <f t="shared" si="318"/>
        <v>42.330445584299753</v>
      </c>
      <c r="M1403" s="17">
        <f t="shared" si="319"/>
        <v>12888.570104027896</v>
      </c>
      <c r="N1403" s="36">
        <f t="shared" si="309"/>
        <v>16.433343976069924</v>
      </c>
      <c r="O1403" s="18"/>
      <c r="P1403" s="19">
        <f t="shared" si="310"/>
        <v>20.627202938129219</v>
      </c>
      <c r="Q1403" s="19"/>
      <c r="R1403" s="38">
        <f t="shared" si="311"/>
        <v>5.374249744226315E-2</v>
      </c>
      <c r="S1403" s="16">
        <f t="shared" si="320"/>
        <v>0.95348909939056448</v>
      </c>
      <c r="T1403" s="16">
        <f t="shared" si="322"/>
        <v>16.459560230255619</v>
      </c>
      <c r="U1403" s="22">
        <f t="shared" si="312"/>
        <v>9.78808838023979E-2</v>
      </c>
      <c r="V1403" s="22">
        <f t="shared" si="313"/>
        <v>4.3326612376116236E-2</v>
      </c>
      <c r="W1403" s="22">
        <f t="shared" si="314"/>
        <v>5.4554271426281664E-2</v>
      </c>
      <c r="Z1403" s="37"/>
      <c r="AA1403" s="37"/>
    </row>
    <row r="1404" spans="1:27">
      <c r="A1404" s="61">
        <f t="shared" si="315"/>
        <v>31897</v>
      </c>
      <c r="B1404" s="13">
        <v>1987.04</v>
      </c>
      <c r="C1404" s="14">
        <v>289.3</v>
      </c>
      <c r="D1404" s="15">
        <v>8.4</v>
      </c>
      <c r="E1404" s="14">
        <v>14.8733</v>
      </c>
      <c r="F1404" s="14">
        <v>112.7</v>
      </c>
      <c r="G1404" s="15">
        <f t="shared" si="323"/>
        <v>1987.291666666561</v>
      </c>
      <c r="H1404" s="16">
        <v>8.02</v>
      </c>
      <c r="I1404" s="15">
        <f t="shared" si="316"/>
        <v>806.68879192546615</v>
      </c>
      <c r="J1404" s="15">
        <f t="shared" si="317"/>
        <v>23.422695652173925</v>
      </c>
      <c r="K1404" s="17">
        <f t="shared" si="321"/>
        <v>246211.01882853897</v>
      </c>
      <c r="L1404" s="15">
        <f t="shared" si="318"/>
        <v>41.472949909937903</v>
      </c>
      <c r="M1404" s="17">
        <f t="shared" si="319"/>
        <v>12658.03783734016</v>
      </c>
      <c r="N1404" s="36">
        <f t="shared" si="309"/>
        <v>16.196534453220877</v>
      </c>
      <c r="O1404" s="18"/>
      <c r="P1404" s="19">
        <f t="shared" si="310"/>
        <v>20.303841071051384</v>
      </c>
      <c r="Q1404" s="19"/>
      <c r="R1404" s="38">
        <f t="shared" si="311"/>
        <v>4.6609431506182797E-2</v>
      </c>
      <c r="S1404" s="16">
        <f t="shared" si="320"/>
        <v>0.96742422509917603</v>
      </c>
      <c r="T1404" s="16">
        <f t="shared" si="322"/>
        <v>15.610458405331707</v>
      </c>
      <c r="U1404" s="22">
        <f t="shared" si="312"/>
        <v>9.5471540307972669E-2</v>
      </c>
      <c r="V1404" s="22">
        <f t="shared" si="313"/>
        <v>4.7813316678601669E-2</v>
      </c>
      <c r="W1404" s="22">
        <f t="shared" si="314"/>
        <v>4.7658223629370999E-2</v>
      </c>
      <c r="Z1404" s="37"/>
      <c r="AA1404" s="37"/>
    </row>
    <row r="1405" spans="1:27">
      <c r="A1405" s="61">
        <f t="shared" si="315"/>
        <v>31928</v>
      </c>
      <c r="B1405" s="13">
        <v>1987.05</v>
      </c>
      <c r="C1405" s="14">
        <v>289.10000000000002</v>
      </c>
      <c r="D1405" s="15">
        <v>8.4600000000000009</v>
      </c>
      <c r="E1405" s="14">
        <v>14.646699999999999</v>
      </c>
      <c r="F1405" s="14">
        <v>113.1</v>
      </c>
      <c r="G1405" s="15">
        <f t="shared" si="323"/>
        <v>1987.3749999998943</v>
      </c>
      <c r="H1405" s="16">
        <v>8.61</v>
      </c>
      <c r="I1405" s="15">
        <f t="shared" si="316"/>
        <v>803.28007029177752</v>
      </c>
      <c r="J1405" s="15">
        <f t="shared" si="317"/>
        <v>23.50657002652521</v>
      </c>
      <c r="K1405" s="17">
        <f t="shared" si="321"/>
        <v>245768.51016395426</v>
      </c>
      <c r="L1405" s="15">
        <f t="shared" si="318"/>
        <v>40.696652388594181</v>
      </c>
      <c r="M1405" s="17">
        <f t="shared" si="319"/>
        <v>12451.392728531266</v>
      </c>
      <c r="N1405" s="36">
        <f t="shared" si="309"/>
        <v>16.160311952655739</v>
      </c>
      <c r="O1405" s="18"/>
      <c r="P1405" s="19">
        <f t="shared" si="310"/>
        <v>20.233478963142396</v>
      </c>
      <c r="Q1405" s="19"/>
      <c r="R1405" s="38">
        <f t="shared" si="311"/>
        <v>4.0693975709329595E-2</v>
      </c>
      <c r="S1405" s="16">
        <f t="shared" si="320"/>
        <v>1.0212748364878896</v>
      </c>
      <c r="T1405" s="16">
        <f t="shared" si="322"/>
        <v>15.0485247133077</v>
      </c>
      <c r="U1405" s="22">
        <f t="shared" si="312"/>
        <v>0.10544169617241894</v>
      </c>
      <c r="V1405" s="22">
        <f t="shared" si="313"/>
        <v>5.3683153601261413E-2</v>
      </c>
      <c r="W1405" s="22">
        <f t="shared" si="314"/>
        <v>5.1758542571157529E-2</v>
      </c>
      <c r="Z1405" s="37"/>
      <c r="AA1405" s="37"/>
    </row>
    <row r="1406" spans="1:27">
      <c r="A1406" s="61">
        <f t="shared" si="315"/>
        <v>31958</v>
      </c>
      <c r="B1406" s="13">
        <v>1987.06</v>
      </c>
      <c r="C1406" s="14">
        <v>301.39999999999998</v>
      </c>
      <c r="D1406" s="15">
        <v>8.52</v>
      </c>
      <c r="E1406" s="14">
        <v>14.42</v>
      </c>
      <c r="F1406" s="14">
        <v>113.5</v>
      </c>
      <c r="G1406" s="15">
        <f t="shared" si="323"/>
        <v>1987.4583333332275</v>
      </c>
      <c r="H1406" s="16">
        <v>8.4</v>
      </c>
      <c r="I1406" s="15">
        <f t="shared" si="316"/>
        <v>834.50490132158609</v>
      </c>
      <c r="J1406" s="15">
        <f t="shared" si="317"/>
        <v>23.589853215859037</v>
      </c>
      <c r="K1406" s="17">
        <f t="shared" si="321"/>
        <v>255923.39564825982</v>
      </c>
      <c r="L1406" s="15">
        <f t="shared" si="318"/>
        <v>39.925549691629975</v>
      </c>
      <c r="M1406" s="17">
        <f t="shared" si="319"/>
        <v>12244.244742030218</v>
      </c>
      <c r="N1406" s="36">
        <f t="shared" si="309"/>
        <v>16.825207307878721</v>
      </c>
      <c r="O1406" s="18"/>
      <c r="P1406" s="19">
        <f t="shared" si="310"/>
        <v>21.038765339298095</v>
      </c>
      <c r="Q1406" s="19"/>
      <c r="R1406" s="38">
        <f t="shared" si="311"/>
        <v>4.0020549424348593E-2</v>
      </c>
      <c r="S1406" s="16">
        <f t="shared" si="320"/>
        <v>1.0036500888963857</v>
      </c>
      <c r="T1406" s="16">
        <f t="shared" si="322"/>
        <v>15.314516868422027</v>
      </c>
      <c r="U1406" s="22">
        <f t="shared" si="312"/>
        <v>0.10657640898187104</v>
      </c>
      <c r="V1406" s="22">
        <f t="shared" si="313"/>
        <v>5.3962220978424069E-2</v>
      </c>
      <c r="W1406" s="22">
        <f t="shared" si="314"/>
        <v>5.2614188003446971E-2</v>
      </c>
      <c r="Z1406" s="37"/>
      <c r="AA1406" s="37"/>
    </row>
    <row r="1407" spans="1:27">
      <c r="A1407" s="61">
        <f t="shared" si="315"/>
        <v>31989</v>
      </c>
      <c r="B1407" s="13">
        <v>1987.07</v>
      </c>
      <c r="C1407" s="14">
        <v>310.10000000000002</v>
      </c>
      <c r="D1407" s="15">
        <v>8.5666700000000002</v>
      </c>
      <c r="E1407" s="14">
        <v>14.9</v>
      </c>
      <c r="F1407" s="14">
        <v>113.8</v>
      </c>
      <c r="G1407" s="15">
        <f t="shared" si="323"/>
        <v>1987.5416666665608</v>
      </c>
      <c r="H1407" s="16">
        <v>8.4499999999999993</v>
      </c>
      <c r="I1407" s="15">
        <f t="shared" si="316"/>
        <v>856.32970518453465</v>
      </c>
      <c r="J1407" s="15">
        <f t="shared" si="317"/>
        <v>23.656543036159942</v>
      </c>
      <c r="K1407" s="17">
        <f t="shared" si="321"/>
        <v>263221.1356690129</v>
      </c>
      <c r="L1407" s="15">
        <f t="shared" si="318"/>
        <v>41.145800087873482</v>
      </c>
      <c r="M1407" s="17">
        <f t="shared" si="319"/>
        <v>12647.516676776177</v>
      </c>
      <c r="N1407" s="36">
        <f t="shared" si="309"/>
        <v>17.306004390512225</v>
      </c>
      <c r="O1407" s="18"/>
      <c r="P1407" s="19">
        <f t="shared" si="310"/>
        <v>21.611453473791176</v>
      </c>
      <c r="Q1407" s="19"/>
      <c r="R1407" s="38">
        <f t="shared" si="311"/>
        <v>3.7625517261062211E-2</v>
      </c>
      <c r="S1407" s="16">
        <f t="shared" si="320"/>
        <v>0.9865456526552201</v>
      </c>
      <c r="T1407" s="16">
        <f t="shared" si="322"/>
        <v>15.329896665738627</v>
      </c>
      <c r="U1407" s="22">
        <f t="shared" si="312"/>
        <v>0.10950345027898201</v>
      </c>
      <c r="V1407" s="22">
        <f t="shared" si="313"/>
        <v>5.6366611728344118E-2</v>
      </c>
      <c r="W1407" s="22">
        <f t="shared" si="314"/>
        <v>5.3136838550637888E-2</v>
      </c>
      <c r="Z1407" s="37"/>
      <c r="AA1407" s="37"/>
    </row>
    <row r="1408" spans="1:27">
      <c r="A1408" s="61">
        <f t="shared" si="315"/>
        <v>32020</v>
      </c>
      <c r="B1408" s="13">
        <v>1987.08</v>
      </c>
      <c r="C1408" s="14">
        <v>329.4</v>
      </c>
      <c r="D1408" s="15">
        <v>8.6133299999999995</v>
      </c>
      <c r="E1408" s="14">
        <v>15.38</v>
      </c>
      <c r="F1408" s="14">
        <v>114.4</v>
      </c>
      <c r="G1408" s="15">
        <f t="shared" si="323"/>
        <v>1987.624999999894</v>
      </c>
      <c r="H1408" s="16">
        <v>8.76</v>
      </c>
      <c r="I1408" s="15">
        <f t="shared" si="316"/>
        <v>904.85517744755271</v>
      </c>
      <c r="J1408" s="15">
        <f t="shared" si="317"/>
        <v>23.660644339903854</v>
      </c>
      <c r="K1408" s="17">
        <f t="shared" si="321"/>
        <v>278743.11080346175</v>
      </c>
      <c r="L1408" s="15">
        <f t="shared" si="318"/>
        <v>42.248550786713302</v>
      </c>
      <c r="M1408" s="17">
        <f t="shared" si="319"/>
        <v>13014.781554818586</v>
      </c>
      <c r="N1408" s="36">
        <f t="shared" si="309"/>
        <v>18.326907245856344</v>
      </c>
      <c r="O1408" s="18"/>
      <c r="P1408" s="19">
        <f t="shared" si="310"/>
        <v>22.852095511377343</v>
      </c>
      <c r="Q1408" s="19"/>
      <c r="R1408" s="38">
        <f t="shared" si="311"/>
        <v>3.151800196062856E-2</v>
      </c>
      <c r="S1408" s="16">
        <f t="shared" si="320"/>
        <v>0.96486630767468584</v>
      </c>
      <c r="T1408" s="16">
        <f t="shared" si="322"/>
        <v>15.044323105759673</v>
      </c>
      <c r="U1408" s="22">
        <f t="shared" si="312"/>
        <v>0.10334217533778389</v>
      </c>
      <c r="V1408" s="22">
        <f t="shared" si="313"/>
        <v>5.8082622427089392E-2</v>
      </c>
      <c r="W1408" s="22">
        <f t="shared" si="314"/>
        <v>4.52595529106945E-2</v>
      </c>
      <c r="Z1408" s="37"/>
      <c r="AA1408" s="37"/>
    </row>
    <row r="1409" spans="1:27">
      <c r="A1409" s="61">
        <f t="shared" si="315"/>
        <v>32050</v>
      </c>
      <c r="B1409" s="13">
        <v>1987.09</v>
      </c>
      <c r="C1409" s="14">
        <v>318.7</v>
      </c>
      <c r="D1409" s="15">
        <v>8.66</v>
      </c>
      <c r="E1409" s="14">
        <v>15.86</v>
      </c>
      <c r="F1409" s="14">
        <v>115</v>
      </c>
      <c r="G1409" s="15">
        <f t="shared" si="323"/>
        <v>1987.7083333332273</v>
      </c>
      <c r="H1409" s="16">
        <v>9.42</v>
      </c>
      <c r="I1409" s="15">
        <f t="shared" si="316"/>
        <v>870.89486217391334</v>
      </c>
      <c r="J1409" s="15">
        <f t="shared" si="317"/>
        <v>23.664730173913053</v>
      </c>
      <c r="K1409" s="17">
        <f t="shared" si="321"/>
        <v>268889.04158878833</v>
      </c>
      <c r="L1409" s="15">
        <f t="shared" si="318"/>
        <v>43.339794521739144</v>
      </c>
      <c r="M1409" s="17">
        <f t="shared" si="319"/>
        <v>13381.174143703114</v>
      </c>
      <c r="N1409" s="36">
        <f t="shared" ref="N1409:N1472" si="324">I1409/AVERAGE(L1289:L1408)</f>
        <v>17.675620449938226</v>
      </c>
      <c r="O1409" s="18"/>
      <c r="P1409" s="19">
        <f t="shared" ref="P1409:P1472" si="325">K1409/AVERAGE(M1289:M1408)</f>
        <v>22.007766234206713</v>
      </c>
      <c r="Q1409" s="19"/>
      <c r="R1409" s="38">
        <f t="shared" ref="R1409:R1472" si="326">1/N1409-(H1409/100-(((F1409/F1289)^(1/10))-1))</f>
        <v>2.7138089806860208E-2</v>
      </c>
      <c r="S1409" s="16">
        <f t="shared" si="320"/>
        <v>1.0014476306327</v>
      </c>
      <c r="T1409" s="16">
        <f t="shared" si="322"/>
        <v>14.440026083980936</v>
      </c>
      <c r="U1409" s="22">
        <f t="shared" si="312"/>
        <v>0.10835852021718662</v>
      </c>
      <c r="V1409" s="22">
        <f t="shared" si="313"/>
        <v>6.342280497439301E-2</v>
      </c>
      <c r="W1409" s="22">
        <f t="shared" si="314"/>
        <v>4.4935715242793606E-2</v>
      </c>
      <c r="Z1409" s="37"/>
      <c r="AA1409" s="37"/>
    </row>
    <row r="1410" spans="1:27">
      <c r="A1410" s="61">
        <f t="shared" si="315"/>
        <v>31777</v>
      </c>
      <c r="B1410" s="13">
        <v>1987.1</v>
      </c>
      <c r="C1410" s="14">
        <v>280.2</v>
      </c>
      <c r="D1410" s="15">
        <v>8.7100000000000009</v>
      </c>
      <c r="E1410" s="14">
        <v>16.406700000000001</v>
      </c>
      <c r="F1410" s="14">
        <v>115.3</v>
      </c>
      <c r="G1410" s="15">
        <f t="shared" si="323"/>
        <v>1987.7916666665606</v>
      </c>
      <c r="H1410" s="16">
        <v>9.52</v>
      </c>
      <c r="I1410" s="15">
        <f t="shared" si="316"/>
        <v>763.6956712922813</v>
      </c>
      <c r="J1410" s="15">
        <f t="shared" si="317"/>
        <v>23.739433607979198</v>
      </c>
      <c r="K1410" s="17">
        <f t="shared" si="321"/>
        <v>236402.05669365125</v>
      </c>
      <c r="L1410" s="15">
        <f t="shared" si="318"/>
        <v>44.717079836513463</v>
      </c>
      <c r="M1410" s="17">
        <f t="shared" si="319"/>
        <v>13842.175672932648</v>
      </c>
      <c r="N1410" s="36">
        <f t="shared" si="324"/>
        <v>15.530055563627313</v>
      </c>
      <c r="O1410" s="18"/>
      <c r="P1410" s="19">
        <f t="shared" si="325"/>
        <v>19.313386963315381</v>
      </c>
      <c r="Q1410" s="19"/>
      <c r="R1410" s="38">
        <f t="shared" si="326"/>
        <v>3.3885399558438362E-2</v>
      </c>
      <c r="S1410" s="16">
        <f t="shared" si="320"/>
        <v>1.0513845824386956</v>
      </c>
      <c r="T1410" s="16">
        <f t="shared" si="322"/>
        <v>14.423303897908639</v>
      </c>
      <c r="U1410" s="22">
        <f t="shared" ref="U1410:U1473" si="327">(($K1530/$K1410)^(1/10)-1)</f>
        <v>0.12427821516317117</v>
      </c>
      <c r="V1410" s="22">
        <f t="shared" ref="V1410:V1473" si="328">(($T1530/$T1410)^(1/10)-1)</f>
        <v>6.5242313112665595E-2</v>
      </c>
      <c r="W1410" s="22">
        <f t="shared" ref="W1410:W1473" si="329">U1410-V1410</f>
        <v>5.9035902050505573E-2</v>
      </c>
      <c r="Z1410" s="37"/>
      <c r="AA1410" s="37"/>
    </row>
    <row r="1411" spans="1:27">
      <c r="A1411" s="61">
        <f t="shared" si="315"/>
        <v>32111</v>
      </c>
      <c r="B1411" s="13">
        <v>1987.11</v>
      </c>
      <c r="C1411" s="14">
        <v>245</v>
      </c>
      <c r="D1411" s="15">
        <v>8.76</v>
      </c>
      <c r="E1411" s="14">
        <v>16.953299999999999</v>
      </c>
      <c r="F1411" s="14">
        <v>115.4</v>
      </c>
      <c r="G1411" s="15">
        <f t="shared" si="323"/>
        <v>1987.8749999998938</v>
      </c>
      <c r="H1411" s="16">
        <v>8.86</v>
      </c>
      <c r="I1411" s="15">
        <f t="shared" si="316"/>
        <v>667.17809792027742</v>
      </c>
      <c r="J1411" s="15">
        <f t="shared" si="317"/>
        <v>23.855020970537268</v>
      </c>
      <c r="K1411" s="17">
        <f t="shared" si="321"/>
        <v>207140.39437108103</v>
      </c>
      <c r="L1411" s="15">
        <f t="shared" si="318"/>
        <v>46.166818152946284</v>
      </c>
      <c r="M1411" s="17">
        <f t="shared" si="319"/>
        <v>14333.523460780603</v>
      </c>
      <c r="N1411" s="36">
        <f t="shared" si="324"/>
        <v>13.590885143189082</v>
      </c>
      <c r="O1411" s="18"/>
      <c r="P1411" s="19">
        <f t="shared" si="325"/>
        <v>16.887366309768471</v>
      </c>
      <c r="Q1411" s="19"/>
      <c r="R1411" s="38">
        <f t="shared" si="326"/>
        <v>4.9247979245253995E-2</v>
      </c>
      <c r="S1411" s="16">
        <f t="shared" si="320"/>
        <v>0.99887189891126138</v>
      </c>
      <c r="T1411" s="16">
        <f t="shared" si="322"/>
        <v>15.151298584090739</v>
      </c>
      <c r="U1411" s="22">
        <f t="shared" si="327"/>
        <v>0.1379844068422762</v>
      </c>
      <c r="V1411" s="22">
        <f t="shared" si="328"/>
        <v>6.1788332359404174E-2</v>
      </c>
      <c r="W1411" s="22">
        <f t="shared" si="329"/>
        <v>7.6196074482872023E-2</v>
      </c>
      <c r="Z1411" s="37"/>
      <c r="AA1411" s="37"/>
    </row>
    <row r="1412" spans="1:27">
      <c r="A1412" s="61">
        <f t="shared" si="315"/>
        <v>32142</v>
      </c>
      <c r="B1412" s="13">
        <v>1987.12</v>
      </c>
      <c r="C1412" s="14">
        <v>241</v>
      </c>
      <c r="D1412" s="15">
        <v>8.81</v>
      </c>
      <c r="E1412" s="14">
        <v>17.5</v>
      </c>
      <c r="F1412" s="14">
        <v>115.4</v>
      </c>
      <c r="G1412" s="15">
        <f t="shared" si="323"/>
        <v>1987.9583333332271</v>
      </c>
      <c r="H1412" s="16">
        <v>8.99</v>
      </c>
      <c r="I1412" s="15">
        <f t="shared" si="316"/>
        <v>656.28539428076272</v>
      </c>
      <c r="J1412" s="15">
        <f t="shared" si="317"/>
        <v>23.991179766031205</v>
      </c>
      <c r="K1412" s="17">
        <f t="shared" si="321"/>
        <v>204379.22700529784</v>
      </c>
      <c r="L1412" s="15">
        <f t="shared" si="318"/>
        <v>47.655578422876971</v>
      </c>
      <c r="M1412" s="17">
        <f t="shared" si="319"/>
        <v>14840.815238973912</v>
      </c>
      <c r="N1412" s="36">
        <f t="shared" si="324"/>
        <v>13.389028514426961</v>
      </c>
      <c r="O1412" s="18"/>
      <c r="P1412" s="19">
        <f t="shared" si="325"/>
        <v>16.62249463399986</v>
      </c>
      <c r="Q1412" s="19"/>
      <c r="R1412" s="38">
        <f t="shared" si="326"/>
        <v>4.8714014484914497E-2</v>
      </c>
      <c r="S1412" s="16">
        <f t="shared" si="320"/>
        <v>1.028730231232527</v>
      </c>
      <c r="T1412" s="16">
        <f t="shared" si="322"/>
        <v>15.134206387662223</v>
      </c>
      <c r="U1412" s="22">
        <f t="shared" si="327"/>
        <v>0.14262186698497015</v>
      </c>
      <c r="V1412" s="22">
        <f t="shared" si="328"/>
        <v>6.3114654338094267E-2</v>
      </c>
      <c r="W1412" s="22">
        <f t="shared" si="329"/>
        <v>7.950721264687588E-2</v>
      </c>
      <c r="Z1412" s="37"/>
      <c r="AA1412" s="37"/>
    </row>
    <row r="1413" spans="1:27">
      <c r="A1413" s="61">
        <f t="shared" si="315"/>
        <v>32173</v>
      </c>
      <c r="B1413" s="13">
        <v>1988.01</v>
      </c>
      <c r="C1413" s="14">
        <v>250.5</v>
      </c>
      <c r="D1413" s="15">
        <v>8.8566699999999994</v>
      </c>
      <c r="E1413" s="14">
        <v>17.863299999999999</v>
      </c>
      <c r="F1413" s="14">
        <v>115.7</v>
      </c>
      <c r="G1413" s="15">
        <f t="shared" si="323"/>
        <v>1988.0416666665603</v>
      </c>
      <c r="H1413" s="16">
        <v>8.67</v>
      </c>
      <c r="I1413" s="15">
        <f t="shared" si="316"/>
        <v>680.38679559204866</v>
      </c>
      <c r="J1413" s="15">
        <f t="shared" si="317"/>
        <v>24.055733816032852</v>
      </c>
      <c r="K1413" s="17">
        <f t="shared" si="321"/>
        <v>212509.12522707615</v>
      </c>
      <c r="L1413" s="15">
        <f t="shared" si="318"/>
        <v>48.518776230337089</v>
      </c>
      <c r="M1413" s="17">
        <f t="shared" si="319"/>
        <v>15154.148729216882</v>
      </c>
      <c r="N1413" s="36">
        <f t="shared" si="324"/>
        <v>13.898336683569136</v>
      </c>
      <c r="O1413" s="18"/>
      <c r="P1413" s="19">
        <f t="shared" si="325"/>
        <v>17.237464801757401</v>
      </c>
      <c r="Q1413" s="19"/>
      <c r="R1413" s="38">
        <f t="shared" si="326"/>
        <v>4.8770254494573992E-2</v>
      </c>
      <c r="S1413" s="16">
        <f t="shared" si="320"/>
        <v>1.0383636955621693</v>
      </c>
      <c r="T1413" s="16">
        <f t="shared" si="322"/>
        <v>15.528646538247564</v>
      </c>
      <c r="U1413" s="22">
        <f t="shared" si="327"/>
        <v>0.13823197341745086</v>
      </c>
      <c r="V1413" s="22">
        <f t="shared" si="328"/>
        <v>6.284914000079489E-2</v>
      </c>
      <c r="W1413" s="22">
        <f t="shared" si="329"/>
        <v>7.538283341665597E-2</v>
      </c>
      <c r="Z1413" s="37"/>
      <c r="AA1413" s="37"/>
    </row>
    <row r="1414" spans="1:27">
      <c r="A1414" s="61">
        <f t="shared" si="315"/>
        <v>32202</v>
      </c>
      <c r="B1414" s="13">
        <v>1988.02</v>
      </c>
      <c r="C1414" s="14">
        <v>258.10000000000002</v>
      </c>
      <c r="D1414" s="15">
        <v>8.9033300000000004</v>
      </c>
      <c r="E1414" s="14">
        <v>18.226700000000001</v>
      </c>
      <c r="F1414" s="14">
        <v>116</v>
      </c>
      <c r="G1414" s="15">
        <f t="shared" si="323"/>
        <v>1988.1249999998936</v>
      </c>
      <c r="H1414" s="16">
        <v>8.2100000000000009</v>
      </c>
      <c r="I1414" s="15">
        <f t="shared" si="316"/>
        <v>699.21626250000031</v>
      </c>
      <c r="J1414" s="15">
        <f t="shared" si="317"/>
        <v>24.1199268748707</v>
      </c>
      <c r="K1414" s="17">
        <f t="shared" si="321"/>
        <v>219018.03400737373</v>
      </c>
      <c r="L1414" s="15">
        <f t="shared" si="318"/>
        <v>49.377780130603469</v>
      </c>
      <c r="M1414" s="17">
        <f t="shared" si="319"/>
        <v>15466.7803194196</v>
      </c>
      <c r="N1414" s="36">
        <f t="shared" si="324"/>
        <v>14.298270962469523</v>
      </c>
      <c r="O1414" s="18"/>
      <c r="P1414" s="19">
        <f t="shared" si="325"/>
        <v>17.714126170441723</v>
      </c>
      <c r="Q1414" s="19"/>
      <c r="R1414" s="38">
        <f t="shared" si="326"/>
        <v>5.0954722160582042E-2</v>
      </c>
      <c r="S1414" s="16">
        <f t="shared" si="320"/>
        <v>0.99608508963190345</v>
      </c>
      <c r="T1414" s="16">
        <f t="shared" si="322"/>
        <v>16.082681816516534</v>
      </c>
      <c r="U1414" s="22">
        <f t="shared" si="327"/>
        <v>0.1416558931135905</v>
      </c>
      <c r="V1414" s="22">
        <f t="shared" si="328"/>
        <v>5.918023773368275E-2</v>
      </c>
      <c r="W1414" s="22">
        <f t="shared" si="329"/>
        <v>8.2475655379907753E-2</v>
      </c>
      <c r="Z1414" s="37"/>
      <c r="AA1414" s="37"/>
    </row>
    <row r="1415" spans="1:27">
      <c r="A1415" s="61">
        <f t="shared" si="315"/>
        <v>32233</v>
      </c>
      <c r="B1415" s="13">
        <v>1988.03</v>
      </c>
      <c r="C1415" s="14">
        <v>265.7</v>
      </c>
      <c r="D1415" s="15">
        <v>8.9499999999999993</v>
      </c>
      <c r="E1415" s="14">
        <v>18.59</v>
      </c>
      <c r="F1415" s="14">
        <v>116.5</v>
      </c>
      <c r="G1415" s="15">
        <f t="shared" si="323"/>
        <v>1988.2083333332268</v>
      </c>
      <c r="H1415" s="16">
        <v>8.3699999999999992</v>
      </c>
      <c r="I1415" s="15">
        <f t="shared" si="316"/>
        <v>716.71605708154527</v>
      </c>
      <c r="J1415" s="15">
        <f t="shared" si="317"/>
        <v>24.142298497854082</v>
      </c>
      <c r="K1415" s="17">
        <f t="shared" si="321"/>
        <v>225129.73944591032</v>
      </c>
      <c r="L1415" s="15">
        <f t="shared" si="318"/>
        <v>50.145846824034358</v>
      </c>
      <c r="M1415" s="17">
        <f t="shared" si="319"/>
        <v>15751.455989083452</v>
      </c>
      <c r="N1415" s="36">
        <f t="shared" si="324"/>
        <v>14.668946811103464</v>
      </c>
      <c r="O1415" s="18"/>
      <c r="P1415" s="19">
        <f t="shared" si="325"/>
        <v>18.152060554951028</v>
      </c>
      <c r="Q1415" s="19"/>
      <c r="R1415" s="38">
        <f t="shared" si="326"/>
        <v>4.7202997059628812E-2</v>
      </c>
      <c r="S1415" s="16">
        <f t="shared" si="320"/>
        <v>0.98379483607185603</v>
      </c>
      <c r="T1415" s="16">
        <f t="shared" si="322"/>
        <v>15.950965397530005</v>
      </c>
      <c r="U1415" s="22">
        <f t="shared" si="327"/>
        <v>0.14421543923692326</v>
      </c>
      <c r="V1415" s="22">
        <f t="shared" si="328"/>
        <v>5.9704656860496863E-2</v>
      </c>
      <c r="W1415" s="22">
        <f t="shared" si="329"/>
        <v>8.4510782376426397E-2</v>
      </c>
      <c r="Z1415" s="37"/>
      <c r="AA1415" s="37"/>
    </row>
    <row r="1416" spans="1:27">
      <c r="A1416" s="61">
        <f t="shared" si="315"/>
        <v>32263</v>
      </c>
      <c r="B1416" s="13">
        <v>1988.04</v>
      </c>
      <c r="C1416" s="14">
        <v>262.60000000000002</v>
      </c>
      <c r="D1416" s="15">
        <v>9.0433299999999992</v>
      </c>
      <c r="E1416" s="14">
        <v>19.616700000000002</v>
      </c>
      <c r="F1416" s="14">
        <v>117.1</v>
      </c>
      <c r="G1416" s="15">
        <f t="shared" si="323"/>
        <v>1988.2916666665601</v>
      </c>
      <c r="H1416" s="16">
        <v>8.7200000000000006</v>
      </c>
      <c r="I1416" s="15">
        <f t="shared" si="316"/>
        <v>704.72443808710534</v>
      </c>
      <c r="J1416" s="15">
        <f t="shared" si="317"/>
        <v>24.2690618914176</v>
      </c>
      <c r="K1416" s="17">
        <f t="shared" si="321"/>
        <v>221998.28628642493</v>
      </c>
      <c r="L1416" s="15">
        <f t="shared" si="318"/>
        <v>52.644203673356131</v>
      </c>
      <c r="M1416" s="17">
        <f t="shared" si="319"/>
        <v>16583.677770734626</v>
      </c>
      <c r="N1416" s="36">
        <f t="shared" si="324"/>
        <v>14.433316420838944</v>
      </c>
      <c r="O1416" s="18"/>
      <c r="P1416" s="19">
        <f t="shared" si="325"/>
        <v>17.840595093043472</v>
      </c>
      <c r="Q1416" s="19"/>
      <c r="R1416" s="38">
        <f t="shared" si="326"/>
        <v>4.4527058308336573E-2</v>
      </c>
      <c r="S1416" s="16">
        <f t="shared" si="320"/>
        <v>0.98314430327257019</v>
      </c>
      <c r="T1416" s="16">
        <f t="shared" si="322"/>
        <v>15.61207186810015</v>
      </c>
      <c r="U1416" s="22">
        <f t="shared" si="327"/>
        <v>0.14945155386379438</v>
      </c>
      <c r="V1416" s="22">
        <f t="shared" si="328"/>
        <v>6.2365595392906759E-2</v>
      </c>
      <c r="W1416" s="22">
        <f t="shared" si="329"/>
        <v>8.7085958470887626E-2</v>
      </c>
      <c r="Z1416" s="37"/>
      <c r="AA1416" s="37"/>
    </row>
    <row r="1417" spans="1:27">
      <c r="A1417" s="61">
        <f t="shared" ref="A1417:A1480" si="330">EOMONTH(DATE(LEFT(B1417,4),RIGHT(B1417,2),1),0)</f>
        <v>32294</v>
      </c>
      <c r="B1417" s="13">
        <v>1988.05</v>
      </c>
      <c r="C1417" s="14">
        <v>256.10000000000002</v>
      </c>
      <c r="D1417" s="15">
        <v>9.1366700000000005</v>
      </c>
      <c r="E1417" s="14">
        <v>20.6433</v>
      </c>
      <c r="F1417" s="14">
        <v>117.5</v>
      </c>
      <c r="G1417" s="15">
        <f t="shared" si="323"/>
        <v>1988.3749999998934</v>
      </c>
      <c r="H1417" s="16">
        <v>9.09</v>
      </c>
      <c r="I1417" s="15">
        <f t="shared" ref="I1417:I1480" si="331">C1417*$F$1852/F1417</f>
        <v>684.94108468085142</v>
      </c>
      <c r="J1417" s="15">
        <f t="shared" ref="J1417:J1480" si="332">D1417*$F$1852/F1417</f>
        <v>24.436082234170225</v>
      </c>
      <c r="K1417" s="17">
        <f t="shared" si="321"/>
        <v>216407.72306961226</v>
      </c>
      <c r="L1417" s="15">
        <f t="shared" ref="L1417:L1480" si="333">E1417*$F$1852/F1417</f>
        <v>55.210637615744702</v>
      </c>
      <c r="M1417" s="17">
        <f t="shared" ref="M1417:M1480" si="334">L1417*(K1417/I1417)</f>
        <v>17443.848300050475</v>
      </c>
      <c r="N1417" s="36">
        <f t="shared" si="324"/>
        <v>14.031891348027772</v>
      </c>
      <c r="O1417" s="18"/>
      <c r="P1417" s="19">
        <f t="shared" si="325"/>
        <v>17.325317986212728</v>
      </c>
      <c r="Q1417" s="19"/>
      <c r="R1417" s="38">
        <f t="shared" si="326"/>
        <v>4.2178685061003071E-2</v>
      </c>
      <c r="S1417" s="16">
        <f t="shared" ref="S1417:S1480" si="335">((H1417/H1418+H1417/1200+((1+H1418/1200)^(-119))*(1-H1417/H1418)))</f>
        <v>1.0187384727016691</v>
      </c>
      <c r="T1417" s="16">
        <f t="shared" si="322"/>
        <v>15.296667878487494</v>
      </c>
      <c r="U1417" s="22">
        <f t="shared" si="327"/>
        <v>0.15191947926139204</v>
      </c>
      <c r="V1417" s="22">
        <f t="shared" si="328"/>
        <v>6.4758539388930059E-2</v>
      </c>
      <c r="W1417" s="22">
        <f t="shared" si="329"/>
        <v>8.7160939872461984E-2</v>
      </c>
      <c r="Z1417" s="37"/>
      <c r="AA1417" s="37"/>
    </row>
    <row r="1418" spans="1:27">
      <c r="A1418" s="61">
        <f t="shared" si="330"/>
        <v>32324</v>
      </c>
      <c r="B1418" s="13">
        <v>1988.06</v>
      </c>
      <c r="C1418" s="14">
        <v>270.7</v>
      </c>
      <c r="D1418" s="15">
        <v>9.23</v>
      </c>
      <c r="E1418" s="14">
        <v>21.67</v>
      </c>
      <c r="F1418" s="14">
        <v>118</v>
      </c>
      <c r="G1418" s="15">
        <f t="shared" si="323"/>
        <v>1988.4583333332266</v>
      </c>
      <c r="H1418" s="16">
        <v>8.92</v>
      </c>
      <c r="I1418" s="15">
        <f t="shared" si="331"/>
        <v>720.92112838983076</v>
      </c>
      <c r="J1418" s="15">
        <f t="shared" si="332"/>
        <v>24.581093516949164</v>
      </c>
      <c r="K1418" s="17">
        <f t="shared" ref="K1418:K1481" si="336">K1417*((I1418+(J1418/12))/I1417)</f>
        <v>228422.85019847128</v>
      </c>
      <c r="L1418" s="15">
        <f t="shared" si="333"/>
        <v>57.710974703389851</v>
      </c>
      <c r="M1418" s="17">
        <f t="shared" si="334"/>
        <v>18285.641536020958</v>
      </c>
      <c r="N1418" s="36">
        <f t="shared" si="324"/>
        <v>14.766468647879618</v>
      </c>
      <c r="O1418" s="18"/>
      <c r="P1418" s="19">
        <f t="shared" si="325"/>
        <v>18.208235569514841</v>
      </c>
      <c r="Q1418" s="19"/>
      <c r="R1418" s="38">
        <f t="shared" si="326"/>
        <v>3.9638410850633049E-2</v>
      </c>
      <c r="S1418" s="16">
        <f t="shared" si="335"/>
        <v>0.99829434380981263</v>
      </c>
      <c r="T1418" s="16">
        <f t="shared" ref="T1418:T1481" si="337">T1417*S1417*F1417/F1418</f>
        <v>15.517273122497594</v>
      </c>
      <c r="U1418" s="22">
        <f t="shared" si="327"/>
        <v>0.14570549563330748</v>
      </c>
      <c r="V1418" s="22">
        <f t="shared" si="328"/>
        <v>6.4809484650063309E-2</v>
      </c>
      <c r="W1418" s="22">
        <f t="shared" si="329"/>
        <v>8.0896010983244171E-2</v>
      </c>
      <c r="Z1418" s="37"/>
      <c r="AA1418" s="37"/>
    </row>
    <row r="1419" spans="1:27">
      <c r="A1419" s="61">
        <f t="shared" si="330"/>
        <v>32355</v>
      </c>
      <c r="B1419" s="13">
        <v>1988.07</v>
      </c>
      <c r="C1419" s="14">
        <v>269.10000000000002</v>
      </c>
      <c r="D1419" s="15">
        <v>9.3066700000000004</v>
      </c>
      <c r="E1419" s="14">
        <v>22.023299999999999</v>
      </c>
      <c r="F1419" s="14">
        <v>118.5</v>
      </c>
      <c r="G1419" s="15">
        <f t="shared" ref="G1419:G1482" si="338">G1418+1/12</f>
        <v>1988.5416666665599</v>
      </c>
      <c r="H1419" s="16">
        <v>9.06</v>
      </c>
      <c r="I1419" s="15">
        <f t="shared" si="331"/>
        <v>713.63616835443077</v>
      </c>
      <c r="J1419" s="15">
        <f t="shared" si="332"/>
        <v>24.680699810253174</v>
      </c>
      <c r="K1419" s="17">
        <f t="shared" si="336"/>
        <v>226766.29124233028</v>
      </c>
      <c r="L1419" s="15">
        <f t="shared" si="333"/>
        <v>58.404397720253186</v>
      </c>
      <c r="M1419" s="17">
        <f t="shared" si="334"/>
        <v>18558.684733991868</v>
      </c>
      <c r="N1419" s="36">
        <f t="shared" si="324"/>
        <v>14.608315717522101</v>
      </c>
      <c r="O1419" s="18"/>
      <c r="P1419" s="19">
        <f t="shared" si="325"/>
        <v>17.98876320102843</v>
      </c>
      <c r="Q1419" s="19"/>
      <c r="R1419" s="38">
        <f t="shared" si="326"/>
        <v>3.8609675495086232E-2</v>
      </c>
      <c r="S1419" s="16">
        <f t="shared" si="335"/>
        <v>0.99460428504699416</v>
      </c>
      <c r="T1419" s="16">
        <f t="shared" si="337"/>
        <v>15.425443938952597</v>
      </c>
      <c r="U1419" s="22">
        <f t="shared" si="327"/>
        <v>0.1514212597730793</v>
      </c>
      <c r="V1419" s="22">
        <f t="shared" si="328"/>
        <v>6.6122269687267643E-2</v>
      </c>
      <c r="W1419" s="22">
        <f t="shared" si="329"/>
        <v>8.5298990085811655E-2</v>
      </c>
      <c r="Z1419" s="37"/>
      <c r="AA1419" s="37"/>
    </row>
    <row r="1420" spans="1:27">
      <c r="A1420" s="61">
        <f t="shared" si="330"/>
        <v>32386</v>
      </c>
      <c r="B1420" s="13">
        <v>1988.08</v>
      </c>
      <c r="C1420" s="14">
        <v>263.7</v>
      </c>
      <c r="D1420" s="15">
        <v>9.3833300000000008</v>
      </c>
      <c r="E1420" s="14">
        <v>22.3767</v>
      </c>
      <c r="F1420" s="14">
        <v>119</v>
      </c>
      <c r="G1420" s="15">
        <f t="shared" si="338"/>
        <v>1988.6249999998931</v>
      </c>
      <c r="H1420" s="16">
        <v>9.26</v>
      </c>
      <c r="I1420" s="15">
        <f t="shared" si="331"/>
        <v>696.37740882352966</v>
      </c>
      <c r="J1420" s="15">
        <f t="shared" si="332"/>
        <v>24.77944266794119</v>
      </c>
      <c r="K1420" s="17">
        <f t="shared" si="336"/>
        <v>221938.28057856948</v>
      </c>
      <c r="L1420" s="15">
        <f t="shared" si="333"/>
        <v>59.092257732352962</v>
      </c>
      <c r="M1420" s="17">
        <f t="shared" si="334"/>
        <v>18832.940170733695</v>
      </c>
      <c r="N1420" s="36">
        <f t="shared" si="324"/>
        <v>14.244946310675651</v>
      </c>
      <c r="O1420" s="18"/>
      <c r="P1420" s="19">
        <f t="shared" si="325"/>
        <v>17.518725933895691</v>
      </c>
      <c r="Q1420" s="19"/>
      <c r="R1420" s="38">
        <f t="shared" si="326"/>
        <v>3.8319223452196433E-2</v>
      </c>
      <c r="S1420" s="16">
        <f t="shared" si="335"/>
        <v>1.0260567691250402</v>
      </c>
      <c r="T1420" s="16">
        <f t="shared" si="337"/>
        <v>15.277749562113286</v>
      </c>
      <c r="U1420" s="22">
        <f t="shared" si="327"/>
        <v>0.14545422414527631</v>
      </c>
      <c r="V1420" s="22">
        <f t="shared" si="328"/>
        <v>6.8478382298141849E-2</v>
      </c>
      <c r="W1420" s="22">
        <f t="shared" si="329"/>
        <v>7.6975841847134463E-2</v>
      </c>
      <c r="Z1420" s="37"/>
      <c r="AA1420" s="37"/>
    </row>
    <row r="1421" spans="1:27">
      <c r="A1421" s="61">
        <f t="shared" si="330"/>
        <v>32416</v>
      </c>
      <c r="B1421" s="13">
        <v>1988.09</v>
      </c>
      <c r="C1421" s="14">
        <v>268</v>
      </c>
      <c r="D1421" s="15">
        <v>9.4600000000000009</v>
      </c>
      <c r="E1421" s="14">
        <v>22.73</v>
      </c>
      <c r="F1421" s="14">
        <v>119.8</v>
      </c>
      <c r="G1421" s="15">
        <f t="shared" si="338"/>
        <v>1988.7083333332264</v>
      </c>
      <c r="H1421" s="16">
        <v>8.98</v>
      </c>
      <c r="I1421" s="15">
        <f t="shared" si="331"/>
        <v>703.0067278798</v>
      </c>
      <c r="J1421" s="15">
        <f t="shared" si="332"/>
        <v>24.815088230383985</v>
      </c>
      <c r="K1421" s="17">
        <f t="shared" si="336"/>
        <v>224710.12692149502</v>
      </c>
      <c r="L1421" s="15">
        <f t="shared" si="333"/>
        <v>59.624413898163631</v>
      </c>
      <c r="M1421" s="17">
        <f t="shared" si="334"/>
        <v>19058.437257185007</v>
      </c>
      <c r="N1421" s="36">
        <f t="shared" si="324"/>
        <v>14.369428776140163</v>
      </c>
      <c r="O1421" s="18"/>
      <c r="P1421" s="19">
        <f t="shared" si="325"/>
        <v>17.648292003694422</v>
      </c>
      <c r="Q1421" s="19"/>
      <c r="R1421" s="38">
        <f t="shared" si="326"/>
        <v>4.0421236973085847E-2</v>
      </c>
      <c r="S1421" s="16">
        <f t="shared" si="335"/>
        <v>1.019363978978598</v>
      </c>
      <c r="T1421" s="16">
        <f t="shared" si="337"/>
        <v>15.57115829940911</v>
      </c>
      <c r="U1421" s="22">
        <f t="shared" si="327"/>
        <v>0.1381631772933567</v>
      </c>
      <c r="V1421" s="22">
        <f t="shared" si="328"/>
        <v>7.1142595418593579E-2</v>
      </c>
      <c r="W1421" s="22">
        <f t="shared" si="329"/>
        <v>6.7020581874763119E-2</v>
      </c>
      <c r="Z1421" s="37"/>
      <c r="AA1421" s="37"/>
    </row>
    <row r="1422" spans="1:27">
      <c r="A1422" s="61">
        <f t="shared" si="330"/>
        <v>32142</v>
      </c>
      <c r="B1422" s="13">
        <v>1988.1</v>
      </c>
      <c r="C1422" s="14">
        <v>277.39999999999998</v>
      </c>
      <c r="D1422" s="15">
        <v>9.5500000000000007</v>
      </c>
      <c r="E1422" s="14">
        <v>23.0733</v>
      </c>
      <c r="F1422" s="14">
        <v>120.2</v>
      </c>
      <c r="G1422" s="15">
        <f t="shared" si="338"/>
        <v>1988.7916666665596</v>
      </c>
      <c r="H1422" s="16">
        <v>8.8000000000000007</v>
      </c>
      <c r="I1422" s="15">
        <f t="shared" si="331"/>
        <v>725.24291430948449</v>
      </c>
      <c r="J1422" s="15">
        <f t="shared" si="332"/>
        <v>24.967807612312821</v>
      </c>
      <c r="K1422" s="17">
        <f t="shared" si="336"/>
        <v>232482.79726203388</v>
      </c>
      <c r="L1422" s="15">
        <f t="shared" si="333"/>
        <v>60.323530406406007</v>
      </c>
      <c r="M1422" s="17">
        <f t="shared" si="334"/>
        <v>19337.221795479763</v>
      </c>
      <c r="N1422" s="36">
        <f t="shared" si="324"/>
        <v>14.811450153277729</v>
      </c>
      <c r="O1422" s="18"/>
      <c r="P1422" s="19">
        <f t="shared" si="325"/>
        <v>18.16551739794118</v>
      </c>
      <c r="Q1422" s="19"/>
      <c r="R1422" s="38">
        <f t="shared" si="326"/>
        <v>3.9545427218485293E-2</v>
      </c>
      <c r="S1422" s="16">
        <f t="shared" si="335"/>
        <v>0.99684437266514558</v>
      </c>
      <c r="T1422" s="16">
        <f t="shared" si="337"/>
        <v>15.819856989939071</v>
      </c>
      <c r="U1422" s="22">
        <f t="shared" si="327"/>
        <v>0.13547813605330106</v>
      </c>
      <c r="V1422" s="22">
        <f t="shared" si="328"/>
        <v>7.1969206543410325E-2</v>
      </c>
      <c r="W1422" s="22">
        <f t="shared" si="329"/>
        <v>6.3508929509890732E-2</v>
      </c>
      <c r="Z1422" s="37"/>
      <c r="AA1422" s="37"/>
    </row>
    <row r="1423" spans="1:27">
      <c r="A1423" s="61">
        <f t="shared" si="330"/>
        <v>32477</v>
      </c>
      <c r="B1423" s="13">
        <v>1988.11</v>
      </c>
      <c r="C1423" s="14">
        <v>271</v>
      </c>
      <c r="D1423" s="15">
        <v>9.64</v>
      </c>
      <c r="E1423" s="14">
        <v>23.416699999999999</v>
      </c>
      <c r="F1423" s="14">
        <v>120.3</v>
      </c>
      <c r="G1423" s="15">
        <f t="shared" si="338"/>
        <v>1988.8749999998929</v>
      </c>
      <c r="H1423" s="16">
        <v>8.9600000000000009</v>
      </c>
      <c r="I1423" s="15">
        <f t="shared" si="331"/>
        <v>707.92160847880325</v>
      </c>
      <c r="J1423" s="15">
        <f t="shared" si="332"/>
        <v>25.182156109725696</v>
      </c>
      <c r="K1423" s="17">
        <f t="shared" si="336"/>
        <v>227603.00128269501</v>
      </c>
      <c r="L1423" s="15">
        <f t="shared" si="333"/>
        <v>61.170435163341665</v>
      </c>
      <c r="M1423" s="17">
        <f t="shared" si="334"/>
        <v>19666.830996813595</v>
      </c>
      <c r="N1423" s="36">
        <f t="shared" si="324"/>
        <v>14.445530680872892</v>
      </c>
      <c r="O1423" s="18"/>
      <c r="P1423" s="19">
        <f t="shared" si="325"/>
        <v>17.692871543397214</v>
      </c>
      <c r="Q1423" s="19"/>
      <c r="R1423" s="38">
        <f t="shared" si="326"/>
        <v>3.9271002237617855E-2</v>
      </c>
      <c r="S1423" s="16">
        <f t="shared" si="335"/>
        <v>0.99769560940182367</v>
      </c>
      <c r="T1423" s="16">
        <f t="shared" si="337"/>
        <v>15.756826576042673</v>
      </c>
      <c r="U1423" s="22">
        <f t="shared" si="327"/>
        <v>0.14980021837972379</v>
      </c>
      <c r="V1423" s="22">
        <f t="shared" si="328"/>
        <v>7.0251831338317583E-2</v>
      </c>
      <c r="W1423" s="22">
        <f t="shared" si="329"/>
        <v>7.954838704140621E-2</v>
      </c>
      <c r="Z1423" s="37"/>
      <c r="AA1423" s="37"/>
    </row>
    <row r="1424" spans="1:27">
      <c r="A1424" s="61">
        <f t="shared" si="330"/>
        <v>32508</v>
      </c>
      <c r="B1424" s="13">
        <v>1988.12</v>
      </c>
      <c r="C1424" s="14">
        <v>276.5</v>
      </c>
      <c r="D1424" s="15">
        <v>9.75</v>
      </c>
      <c r="E1424" s="14">
        <v>23.75</v>
      </c>
      <c r="F1424" s="14">
        <v>120.5</v>
      </c>
      <c r="G1424" s="15">
        <f t="shared" si="338"/>
        <v>1988.9583333332262</v>
      </c>
      <c r="H1424" s="16">
        <v>9.11</v>
      </c>
      <c r="I1424" s="15">
        <f t="shared" si="331"/>
        <v>721.09020124481356</v>
      </c>
      <c r="J1424" s="15">
        <f t="shared" si="332"/>
        <v>25.42723132780084</v>
      </c>
      <c r="K1424" s="17">
        <f t="shared" si="336"/>
        <v>232518.07574138645</v>
      </c>
      <c r="L1424" s="15">
        <f t="shared" si="333"/>
        <v>61.938127593361024</v>
      </c>
      <c r="M1424" s="17">
        <f t="shared" si="334"/>
        <v>19972.167446140793</v>
      </c>
      <c r="N1424" s="36">
        <f t="shared" si="324"/>
        <v>14.702086748571997</v>
      </c>
      <c r="O1424" s="18"/>
      <c r="P1424" s="19">
        <f t="shared" si="325"/>
        <v>17.981586492014173</v>
      </c>
      <c r="Q1424" s="19"/>
      <c r="R1424" s="38">
        <f t="shared" si="326"/>
        <v>3.6268450358792836E-2</v>
      </c>
      <c r="S1424" s="16">
        <f t="shared" si="335"/>
        <v>1.0088955782014826</v>
      </c>
      <c r="T1424" s="16">
        <f t="shared" si="337"/>
        <v>15.694424549134908</v>
      </c>
      <c r="U1424" s="22">
        <f t="shared" si="327"/>
        <v>0.15204074375042187</v>
      </c>
      <c r="V1424" s="22">
        <f t="shared" si="328"/>
        <v>7.2685803796633142E-2</v>
      </c>
      <c r="W1424" s="22">
        <f t="shared" si="329"/>
        <v>7.9354939953788728E-2</v>
      </c>
      <c r="Z1424" s="37"/>
      <c r="AA1424" s="37"/>
    </row>
    <row r="1425" spans="1:27">
      <c r="A1425" s="61">
        <f t="shared" si="330"/>
        <v>32539</v>
      </c>
      <c r="B1425" s="13">
        <v>1989.01</v>
      </c>
      <c r="C1425" s="14">
        <v>285.39999999999998</v>
      </c>
      <c r="D1425" s="15">
        <v>9.8133300000000006</v>
      </c>
      <c r="E1425" s="14">
        <v>24.16</v>
      </c>
      <c r="F1425" s="14">
        <v>121.1</v>
      </c>
      <c r="G1425" s="15">
        <f t="shared" si="338"/>
        <v>1989.0416666665594</v>
      </c>
      <c r="H1425" s="16">
        <v>9.09</v>
      </c>
      <c r="I1425" s="15">
        <f t="shared" si="331"/>
        <v>740.61300000000028</v>
      </c>
      <c r="J1425" s="15">
        <f t="shared" si="332"/>
        <v>25.465591350000011</v>
      </c>
      <c r="K1425" s="17">
        <f t="shared" si="336"/>
        <v>239497.56011446589</v>
      </c>
      <c r="L1425" s="15">
        <f t="shared" si="333"/>
        <v>62.695200000000028</v>
      </c>
      <c r="M1425" s="17">
        <f t="shared" si="334"/>
        <v>20274.215320131381</v>
      </c>
      <c r="N1425" s="36">
        <f t="shared" si="324"/>
        <v>15.088072442713292</v>
      </c>
      <c r="O1425" s="18"/>
      <c r="P1425" s="19">
        <f t="shared" si="325"/>
        <v>18.425435496743219</v>
      </c>
      <c r="Q1425" s="19"/>
      <c r="R1425" s="38">
        <f t="shared" si="326"/>
        <v>3.4319933499708757E-2</v>
      </c>
      <c r="S1425" s="16">
        <f t="shared" si="335"/>
        <v>1.0023769837262066</v>
      </c>
      <c r="T1425" s="16">
        <f t="shared" si="337"/>
        <v>15.755584486950456</v>
      </c>
      <c r="U1425" s="22">
        <f t="shared" si="327"/>
        <v>0.15402822616148049</v>
      </c>
      <c r="V1425" s="22">
        <f t="shared" si="328"/>
        <v>7.182926250160282E-2</v>
      </c>
      <c r="W1425" s="22">
        <f t="shared" si="329"/>
        <v>8.2198963659877666E-2</v>
      </c>
      <c r="Z1425" s="37"/>
      <c r="AA1425" s="37"/>
    </row>
    <row r="1426" spans="1:27">
      <c r="A1426" s="61">
        <f t="shared" si="330"/>
        <v>32567</v>
      </c>
      <c r="B1426" s="13">
        <v>1989.02</v>
      </c>
      <c r="C1426" s="14">
        <v>294</v>
      </c>
      <c r="D1426" s="15">
        <v>9.8966700000000003</v>
      </c>
      <c r="E1426" s="14">
        <v>24.56</v>
      </c>
      <c r="F1426" s="14">
        <v>121.6</v>
      </c>
      <c r="G1426" s="15">
        <f t="shared" si="338"/>
        <v>1989.1249999998927</v>
      </c>
      <c r="H1426" s="16">
        <v>9.17</v>
      </c>
      <c r="I1426" s="15">
        <f t="shared" si="331"/>
        <v>759.79295230263187</v>
      </c>
      <c r="J1426" s="15">
        <f t="shared" si="332"/>
        <v>25.576258902261525</v>
      </c>
      <c r="K1426" s="17">
        <f t="shared" si="336"/>
        <v>246389.15677820396</v>
      </c>
      <c r="L1426" s="15">
        <f t="shared" si="333"/>
        <v>63.471139144736867</v>
      </c>
      <c r="M1426" s="17">
        <f t="shared" si="334"/>
        <v>20582.713232900303</v>
      </c>
      <c r="N1426" s="36">
        <f t="shared" si="324"/>
        <v>15.467060462734754</v>
      </c>
      <c r="O1426" s="18"/>
      <c r="P1426" s="19">
        <f t="shared" si="325"/>
        <v>18.857435717731349</v>
      </c>
      <c r="Q1426" s="19"/>
      <c r="R1426" s="38">
        <f t="shared" si="326"/>
        <v>3.1099424417409927E-2</v>
      </c>
      <c r="S1426" s="16">
        <f t="shared" si="335"/>
        <v>0.99539500079332033</v>
      </c>
      <c r="T1426" s="16">
        <f t="shared" si="337"/>
        <v>15.728096787541919</v>
      </c>
      <c r="U1426" s="22">
        <f t="shared" si="327"/>
        <v>0.15054287629968632</v>
      </c>
      <c r="V1426" s="22">
        <f t="shared" si="328"/>
        <v>6.9949108517790792E-2</v>
      </c>
      <c r="W1426" s="22">
        <f t="shared" si="329"/>
        <v>8.0593767781895531E-2</v>
      </c>
      <c r="Z1426" s="37"/>
      <c r="AA1426" s="37"/>
    </row>
    <row r="1427" spans="1:27">
      <c r="A1427" s="61">
        <f t="shared" si="330"/>
        <v>32598</v>
      </c>
      <c r="B1427" s="13">
        <v>1989.03</v>
      </c>
      <c r="C1427" s="14">
        <v>292.7</v>
      </c>
      <c r="D1427" s="15">
        <v>10.01</v>
      </c>
      <c r="E1427" s="14">
        <v>24.96</v>
      </c>
      <c r="F1427" s="14">
        <v>122.3</v>
      </c>
      <c r="G1427" s="15">
        <f t="shared" si="338"/>
        <v>1989.2083333332259</v>
      </c>
      <c r="H1427" s="16">
        <v>9.36</v>
      </c>
      <c r="I1427" s="15">
        <f t="shared" si="331"/>
        <v>752.10377882256773</v>
      </c>
      <c r="J1427" s="15">
        <f t="shared" si="332"/>
        <v>25.721075592804588</v>
      </c>
      <c r="K1427" s="17">
        <f t="shared" si="336"/>
        <v>244590.75526802285</v>
      </c>
      <c r="L1427" s="15">
        <f t="shared" si="333"/>
        <v>64.135669010629627</v>
      </c>
      <c r="M1427" s="17">
        <f t="shared" si="334"/>
        <v>20857.482922753163</v>
      </c>
      <c r="N1427" s="36">
        <f t="shared" si="324"/>
        <v>15.298969108882361</v>
      </c>
      <c r="O1427" s="18"/>
      <c r="P1427" s="19">
        <f t="shared" si="325"/>
        <v>18.622276927610898</v>
      </c>
      <c r="Q1427" s="19"/>
      <c r="R1427" s="38">
        <f t="shared" si="326"/>
        <v>2.9450727706516786E-2</v>
      </c>
      <c r="S1427" s="16">
        <f t="shared" si="335"/>
        <v>1.019490591915486</v>
      </c>
      <c r="T1427" s="16">
        <f t="shared" si="337"/>
        <v>15.566061651516151</v>
      </c>
      <c r="U1427" s="22">
        <f t="shared" si="327"/>
        <v>0.15435889228086808</v>
      </c>
      <c r="V1427" s="22">
        <f t="shared" si="328"/>
        <v>6.9267490958713207E-2</v>
      </c>
      <c r="W1427" s="22">
        <f t="shared" si="329"/>
        <v>8.5091401322154869E-2</v>
      </c>
      <c r="Z1427" s="37"/>
      <c r="AA1427" s="37"/>
    </row>
    <row r="1428" spans="1:27">
      <c r="A1428" s="61">
        <f t="shared" si="330"/>
        <v>32628</v>
      </c>
      <c r="B1428" s="13">
        <v>1989.04</v>
      </c>
      <c r="C1428" s="14">
        <v>302.3</v>
      </c>
      <c r="D1428" s="15">
        <v>10.0867</v>
      </c>
      <c r="E1428" s="14">
        <v>25.046700000000001</v>
      </c>
      <c r="F1428" s="14">
        <v>123.1</v>
      </c>
      <c r="G1428" s="15">
        <f t="shared" si="338"/>
        <v>1989.2916666665592</v>
      </c>
      <c r="H1428" s="16">
        <v>9.18</v>
      </c>
      <c r="I1428" s="15">
        <f t="shared" si="331"/>
        <v>771.72327660438702</v>
      </c>
      <c r="J1428" s="15">
        <f t="shared" si="332"/>
        <v>25.749722706336325</v>
      </c>
      <c r="K1428" s="17">
        <f t="shared" si="336"/>
        <v>251669.02461602748</v>
      </c>
      <c r="L1428" s="15">
        <f t="shared" si="333"/>
        <v>63.940196467506119</v>
      </c>
      <c r="M1428" s="17">
        <f t="shared" si="334"/>
        <v>20851.731918128531</v>
      </c>
      <c r="N1428" s="36">
        <f t="shared" si="324"/>
        <v>15.686742656144586</v>
      </c>
      <c r="O1428" s="18"/>
      <c r="P1428" s="19">
        <f t="shared" si="325"/>
        <v>19.061417959765521</v>
      </c>
      <c r="Q1428" s="19"/>
      <c r="R1428" s="38">
        <f t="shared" si="326"/>
        <v>2.9119326302348036E-2</v>
      </c>
      <c r="S1428" s="16">
        <f t="shared" si="335"/>
        <v>1.028717272293509</v>
      </c>
      <c r="T1428" s="16">
        <f t="shared" si="337"/>
        <v>15.766321297022916</v>
      </c>
      <c r="U1428" s="22">
        <f t="shared" si="327"/>
        <v>0.15503405201669507</v>
      </c>
      <c r="V1428" s="22">
        <f t="shared" si="328"/>
        <v>6.8002900034639602E-2</v>
      </c>
      <c r="W1428" s="22">
        <f t="shared" si="329"/>
        <v>8.7031151982055466E-2</v>
      </c>
      <c r="Z1428" s="37"/>
      <c r="AA1428" s="37"/>
    </row>
    <row r="1429" spans="1:27">
      <c r="A1429" s="61">
        <f t="shared" si="330"/>
        <v>32659</v>
      </c>
      <c r="B1429" s="13">
        <v>1989.05</v>
      </c>
      <c r="C1429" s="14">
        <v>313.89999999999998</v>
      </c>
      <c r="D1429" s="15">
        <v>10.193300000000001</v>
      </c>
      <c r="E1429" s="14">
        <v>25.133299999999998</v>
      </c>
      <c r="F1429" s="14">
        <v>123.8</v>
      </c>
      <c r="G1429" s="15">
        <f t="shared" si="338"/>
        <v>1989.3749999998925</v>
      </c>
      <c r="H1429" s="16">
        <v>8.86</v>
      </c>
      <c r="I1429" s="15">
        <f t="shared" si="331"/>
        <v>796.80523061389363</v>
      </c>
      <c r="J1429" s="15">
        <f t="shared" si="332"/>
        <v>25.874720475363503</v>
      </c>
      <c r="K1429" s="17">
        <f t="shared" si="336"/>
        <v>260551.75056310464</v>
      </c>
      <c r="L1429" s="15">
        <f t="shared" si="333"/>
        <v>63.798486468901473</v>
      </c>
      <c r="M1429" s="17">
        <f t="shared" si="334"/>
        <v>20861.820045962653</v>
      </c>
      <c r="N1429" s="36">
        <f t="shared" si="324"/>
        <v>16.186353538544555</v>
      </c>
      <c r="O1429" s="18"/>
      <c r="P1429" s="19">
        <f t="shared" si="325"/>
        <v>19.633569215559813</v>
      </c>
      <c r="Q1429" s="19"/>
      <c r="R1429" s="38">
        <f t="shared" si="326"/>
        <v>2.9612224452634339E-2</v>
      </c>
      <c r="S1429" s="16">
        <f t="shared" si="335"/>
        <v>1.046527044792438</v>
      </c>
      <c r="T1429" s="16">
        <f t="shared" si="337"/>
        <v>16.127379761497444</v>
      </c>
      <c r="U1429" s="22">
        <f t="shared" si="327"/>
        <v>0.15092075456629983</v>
      </c>
      <c r="V1429" s="22">
        <f t="shared" si="328"/>
        <v>6.3099585755091114E-2</v>
      </c>
      <c r="W1429" s="22">
        <f t="shared" si="329"/>
        <v>8.7821168811208716E-2</v>
      </c>
      <c r="Z1429" s="37"/>
      <c r="AA1429" s="37"/>
    </row>
    <row r="1430" spans="1:27">
      <c r="A1430" s="61">
        <f t="shared" si="330"/>
        <v>32689</v>
      </c>
      <c r="B1430" s="13">
        <v>1989.06</v>
      </c>
      <c r="C1430" s="14">
        <v>323.7</v>
      </c>
      <c r="D1430" s="15">
        <v>10.37</v>
      </c>
      <c r="E1430" s="14">
        <v>25.22</v>
      </c>
      <c r="F1430" s="14">
        <v>124.1</v>
      </c>
      <c r="G1430" s="15">
        <f t="shared" si="338"/>
        <v>1989.4583333332257</v>
      </c>
      <c r="H1430" s="16">
        <v>8.2799999999999994</v>
      </c>
      <c r="I1430" s="15">
        <f t="shared" si="331"/>
        <v>819.69525906527031</v>
      </c>
      <c r="J1430" s="15">
        <f t="shared" si="332"/>
        <v>26.259622602739732</v>
      </c>
      <c r="K1430" s="17">
        <f t="shared" si="336"/>
        <v>268752.25254140334</v>
      </c>
      <c r="L1430" s="15">
        <f t="shared" si="333"/>
        <v>63.863807332796156</v>
      </c>
      <c r="M1430" s="17">
        <f t="shared" si="334"/>
        <v>20938.930519290057</v>
      </c>
      <c r="N1430" s="36">
        <f t="shared" si="324"/>
        <v>16.641904235808589</v>
      </c>
      <c r="O1430" s="18"/>
      <c r="P1430" s="19">
        <f t="shared" si="325"/>
        <v>20.149986195019594</v>
      </c>
      <c r="Q1430" s="19"/>
      <c r="R1430" s="38">
        <f t="shared" si="326"/>
        <v>3.2801698589948143E-2</v>
      </c>
      <c r="S1430" s="16">
        <f t="shared" si="335"/>
        <v>1.0246450227166057</v>
      </c>
      <c r="T1430" s="16">
        <f t="shared" si="337"/>
        <v>16.836938745827617</v>
      </c>
      <c r="U1430" s="22">
        <f t="shared" si="327"/>
        <v>0.14665589177332139</v>
      </c>
      <c r="V1430" s="22">
        <f t="shared" si="328"/>
        <v>5.6140869351618328E-2</v>
      </c>
      <c r="W1430" s="22">
        <f t="shared" si="329"/>
        <v>9.0515022421703062E-2</v>
      </c>
      <c r="Z1430" s="37"/>
      <c r="AA1430" s="37"/>
    </row>
    <row r="1431" spans="1:27">
      <c r="A1431" s="61">
        <f t="shared" si="330"/>
        <v>32720</v>
      </c>
      <c r="B1431" s="13">
        <v>1989.07</v>
      </c>
      <c r="C1431" s="14">
        <v>331.9</v>
      </c>
      <c r="D1431" s="15">
        <v>10.423299999999999</v>
      </c>
      <c r="E1431" s="14">
        <v>24.71</v>
      </c>
      <c r="F1431" s="14">
        <v>124.4</v>
      </c>
      <c r="G1431" s="15">
        <f t="shared" si="338"/>
        <v>1989.541666666559</v>
      </c>
      <c r="H1431" s="16">
        <v>8.02</v>
      </c>
      <c r="I1431" s="15">
        <f t="shared" si="331"/>
        <v>838.43302692926068</v>
      </c>
      <c r="J1431" s="15">
        <f t="shared" si="332"/>
        <v>26.330939950562708</v>
      </c>
      <c r="K1431" s="17">
        <f t="shared" si="336"/>
        <v>275615.20013577014</v>
      </c>
      <c r="L1431" s="15">
        <f t="shared" si="333"/>
        <v>62.421452532154369</v>
      </c>
      <c r="M1431" s="17">
        <f t="shared" si="334"/>
        <v>20519.58901884568</v>
      </c>
      <c r="N1431" s="36">
        <f t="shared" si="324"/>
        <v>17.013407650499133</v>
      </c>
      <c r="O1431" s="18"/>
      <c r="P1431" s="19">
        <f t="shared" si="325"/>
        <v>20.562062434197973</v>
      </c>
      <c r="Q1431" s="19"/>
      <c r="R1431" s="38">
        <f t="shared" si="326"/>
        <v>3.3183324471873207E-2</v>
      </c>
      <c r="S1431" s="16">
        <f t="shared" si="335"/>
        <v>1.0005646566168747</v>
      </c>
      <c r="T1431" s="16">
        <f t="shared" si="337"/>
        <v>17.210281258253637</v>
      </c>
      <c r="U1431" s="22">
        <f t="shared" si="327"/>
        <v>0.14849376415557325</v>
      </c>
      <c r="V1431" s="22">
        <f t="shared" si="328"/>
        <v>5.4893130935193657E-2</v>
      </c>
      <c r="W1431" s="22">
        <f t="shared" si="329"/>
        <v>9.3600633220379592E-2</v>
      </c>
      <c r="Z1431" s="37"/>
      <c r="AA1431" s="37"/>
    </row>
    <row r="1432" spans="1:27">
      <c r="A1432" s="61">
        <f t="shared" si="330"/>
        <v>32751</v>
      </c>
      <c r="B1432" s="13">
        <v>1989.08</v>
      </c>
      <c r="C1432" s="14">
        <v>346.6</v>
      </c>
      <c r="D1432" s="15">
        <v>10.5467</v>
      </c>
      <c r="E1432" s="14">
        <v>24.2</v>
      </c>
      <c r="F1432" s="14">
        <v>124.6</v>
      </c>
      <c r="G1432" s="15">
        <f t="shared" si="338"/>
        <v>1989.6249999998922</v>
      </c>
      <c r="H1432" s="16">
        <v>8.11</v>
      </c>
      <c r="I1432" s="15">
        <f t="shared" si="331"/>
        <v>874.16219662921389</v>
      </c>
      <c r="J1432" s="15">
        <f t="shared" si="332"/>
        <v>26.599903171348323</v>
      </c>
      <c r="K1432" s="17">
        <f t="shared" si="336"/>
        <v>288089.00153032504</v>
      </c>
      <c r="L1432" s="15">
        <f t="shared" si="333"/>
        <v>61.034983146067439</v>
      </c>
      <c r="M1432" s="17">
        <f t="shared" si="334"/>
        <v>20114.696586941329</v>
      </c>
      <c r="N1432" s="36">
        <f t="shared" si="324"/>
        <v>17.734251436577328</v>
      </c>
      <c r="O1432" s="18"/>
      <c r="P1432" s="19">
        <f t="shared" si="325"/>
        <v>21.393656539479537</v>
      </c>
      <c r="Q1432" s="19"/>
      <c r="R1432" s="38">
        <f t="shared" si="326"/>
        <v>2.9058877372121789E-2</v>
      </c>
      <c r="S1432" s="16">
        <f t="shared" si="335"/>
        <v>1.0013382399471198</v>
      </c>
      <c r="T1432" s="16">
        <f t="shared" si="337"/>
        <v>17.192358709358597</v>
      </c>
      <c r="U1432" s="22">
        <f t="shared" si="327"/>
        <v>0.13875801545657551</v>
      </c>
      <c r="V1432" s="22">
        <f t="shared" si="328"/>
        <v>5.4073698343590992E-2</v>
      </c>
      <c r="W1432" s="22">
        <f t="shared" si="329"/>
        <v>8.468431711298452E-2</v>
      </c>
      <c r="Z1432" s="37"/>
      <c r="AA1432" s="37"/>
    </row>
    <row r="1433" spans="1:27">
      <c r="A1433" s="61">
        <f t="shared" si="330"/>
        <v>32781</v>
      </c>
      <c r="B1433" s="13">
        <v>1989.09</v>
      </c>
      <c r="C1433" s="14">
        <v>347.3</v>
      </c>
      <c r="D1433" s="15">
        <v>10.73</v>
      </c>
      <c r="E1433" s="14">
        <v>23.69</v>
      </c>
      <c r="F1433" s="14">
        <v>125</v>
      </c>
      <c r="G1433" s="15">
        <f t="shared" si="338"/>
        <v>1989.7083333332255</v>
      </c>
      <c r="H1433" s="16">
        <v>8.19</v>
      </c>
      <c r="I1433" s="15">
        <f t="shared" si="331"/>
        <v>873.12470280000036</v>
      </c>
      <c r="J1433" s="15">
        <f t="shared" si="332"/>
        <v>26.975606280000012</v>
      </c>
      <c r="K1433" s="17">
        <f t="shared" si="336"/>
        <v>288487.92528066883</v>
      </c>
      <c r="L1433" s="15">
        <f t="shared" si="333"/>
        <v>59.557512840000022</v>
      </c>
      <c r="M1433" s="17">
        <f t="shared" si="334"/>
        <v>19678.315433052241</v>
      </c>
      <c r="N1433" s="36">
        <f t="shared" si="324"/>
        <v>17.714220678979082</v>
      </c>
      <c r="O1433" s="18"/>
      <c r="P1433" s="19">
        <f t="shared" si="325"/>
        <v>21.332067137506499</v>
      </c>
      <c r="Q1433" s="19"/>
      <c r="R1433" s="38">
        <f t="shared" si="326"/>
        <v>2.7524537130818809E-2</v>
      </c>
      <c r="S1433" s="16">
        <f t="shared" si="335"/>
        <v>1.0191153280183949</v>
      </c>
      <c r="T1433" s="16">
        <f t="shared" si="337"/>
        <v>17.160277038694854</v>
      </c>
      <c r="U1433" s="22">
        <f t="shared" si="327"/>
        <v>0.13737480809721969</v>
      </c>
      <c r="V1433" s="22">
        <f t="shared" si="328"/>
        <v>5.4444628685262897E-2</v>
      </c>
      <c r="W1433" s="22">
        <f t="shared" si="329"/>
        <v>8.2930179411956795E-2</v>
      </c>
      <c r="Z1433" s="37"/>
      <c r="AA1433" s="37"/>
    </row>
    <row r="1434" spans="1:27">
      <c r="A1434" s="61">
        <f t="shared" si="330"/>
        <v>32508</v>
      </c>
      <c r="B1434" s="13">
        <v>1989.1</v>
      </c>
      <c r="C1434" s="14">
        <v>347.4</v>
      </c>
      <c r="D1434" s="15">
        <v>10.7967</v>
      </c>
      <c r="E1434" s="14">
        <v>23.4267</v>
      </c>
      <c r="F1434" s="14">
        <v>125.6</v>
      </c>
      <c r="G1434" s="15">
        <f t="shared" si="338"/>
        <v>1989.7916666665587</v>
      </c>
      <c r="H1434" s="16">
        <v>8.01</v>
      </c>
      <c r="I1434" s="15">
        <f t="shared" si="331"/>
        <v>869.20392754777106</v>
      </c>
      <c r="J1434" s="15">
        <f t="shared" si="332"/>
        <v>27.013627071257972</v>
      </c>
      <c r="K1434" s="17">
        <f t="shared" si="336"/>
        <v>287936.26194920158</v>
      </c>
      <c r="L1434" s="15">
        <f t="shared" si="333"/>
        <v>58.614218910429962</v>
      </c>
      <c r="M1434" s="17">
        <f t="shared" si="334"/>
        <v>19416.800310320556</v>
      </c>
      <c r="N1434" s="36">
        <f t="shared" si="324"/>
        <v>17.640853852797953</v>
      </c>
      <c r="O1434" s="18"/>
      <c r="P1434" s="19">
        <f t="shared" si="325"/>
        <v>21.208128697438624</v>
      </c>
      <c r="Q1434" s="19"/>
      <c r="R1434" s="38">
        <f t="shared" si="326"/>
        <v>2.9220080548534873E-2</v>
      </c>
      <c r="S1434" s="16">
        <f t="shared" si="335"/>
        <v>1.0162922597252051</v>
      </c>
      <c r="T1434" s="16">
        <f t="shared" si="337"/>
        <v>17.404758522269141</v>
      </c>
      <c r="U1434" s="22">
        <f t="shared" si="327"/>
        <v>0.13593394065898257</v>
      </c>
      <c r="V1434" s="22">
        <f t="shared" si="328"/>
        <v>5.179651449017264E-2</v>
      </c>
      <c r="W1434" s="22">
        <f t="shared" si="329"/>
        <v>8.4137426168809926E-2</v>
      </c>
      <c r="Z1434" s="37"/>
      <c r="AA1434" s="37"/>
    </row>
    <row r="1435" spans="1:27">
      <c r="A1435" s="61">
        <f t="shared" si="330"/>
        <v>32842</v>
      </c>
      <c r="B1435" s="13">
        <v>1989.11</v>
      </c>
      <c r="C1435" s="14">
        <v>340.2</v>
      </c>
      <c r="D1435" s="15">
        <v>10.923299999999999</v>
      </c>
      <c r="E1435" s="14">
        <v>23.1633</v>
      </c>
      <c r="F1435" s="14">
        <v>125.9</v>
      </c>
      <c r="G1435" s="15">
        <f t="shared" si="338"/>
        <v>1989.874999999892</v>
      </c>
      <c r="H1435" s="16">
        <v>7.87</v>
      </c>
      <c r="I1435" s="15">
        <f t="shared" si="331"/>
        <v>849.16108737092952</v>
      </c>
      <c r="J1435" s="15">
        <f t="shared" si="332"/>
        <v>27.265259569896749</v>
      </c>
      <c r="K1435" s="17">
        <f t="shared" si="336"/>
        <v>282049.45114789176</v>
      </c>
      <c r="L1435" s="15">
        <f t="shared" si="333"/>
        <v>57.817087052025435</v>
      </c>
      <c r="M1435" s="17">
        <f t="shared" si="334"/>
        <v>19203.986042839391</v>
      </c>
      <c r="N1435" s="36">
        <f t="shared" si="324"/>
        <v>17.242369266947424</v>
      </c>
      <c r="O1435" s="18"/>
      <c r="P1435" s="19">
        <f t="shared" si="325"/>
        <v>20.697305291068083</v>
      </c>
      <c r="Q1435" s="19"/>
      <c r="R1435" s="38">
        <f t="shared" si="326"/>
        <v>3.1206213805868237E-2</v>
      </c>
      <c r="S1435" s="16">
        <f t="shared" si="335"/>
        <v>1.0086218574336216</v>
      </c>
      <c r="T1435" s="16">
        <f t="shared" si="337"/>
        <v>17.646172866498762</v>
      </c>
      <c r="U1435" s="22">
        <f t="shared" si="327"/>
        <v>0.14605583554374513</v>
      </c>
      <c r="V1435" s="22">
        <f t="shared" si="328"/>
        <v>5.1441238974060166E-2</v>
      </c>
      <c r="W1435" s="22">
        <f t="shared" si="329"/>
        <v>9.4614596569684961E-2</v>
      </c>
      <c r="Z1435" s="37"/>
      <c r="AA1435" s="37"/>
    </row>
    <row r="1436" spans="1:27">
      <c r="A1436" s="61">
        <f t="shared" si="330"/>
        <v>32873</v>
      </c>
      <c r="B1436" s="13">
        <v>1989.12</v>
      </c>
      <c r="C1436" s="14">
        <v>348.6</v>
      </c>
      <c r="D1436" s="15">
        <v>11.06</v>
      </c>
      <c r="E1436" s="14">
        <v>22.87</v>
      </c>
      <c r="F1436" s="14">
        <v>126.1</v>
      </c>
      <c r="G1436" s="15">
        <f t="shared" si="338"/>
        <v>1989.9583333332253</v>
      </c>
      <c r="H1436" s="16">
        <v>7.84</v>
      </c>
      <c r="I1436" s="15">
        <f t="shared" si="331"/>
        <v>868.74796748612255</v>
      </c>
      <c r="J1436" s="15">
        <f t="shared" si="332"/>
        <v>27.562686518636017</v>
      </c>
      <c r="K1436" s="17">
        <f t="shared" si="336"/>
        <v>289318.16093105148</v>
      </c>
      <c r="L1436" s="15">
        <f t="shared" si="333"/>
        <v>56.994452141157836</v>
      </c>
      <c r="M1436" s="17">
        <f t="shared" si="334"/>
        <v>18980.798452361294</v>
      </c>
      <c r="N1436" s="36">
        <f t="shared" si="324"/>
        <v>17.650212904947324</v>
      </c>
      <c r="O1436" s="18"/>
      <c r="P1436" s="19">
        <f t="shared" si="325"/>
        <v>21.154881971751603</v>
      </c>
      <c r="Q1436" s="19"/>
      <c r="R1436" s="38">
        <f t="shared" si="326"/>
        <v>2.9230540597029113E-2</v>
      </c>
      <c r="S1436" s="16">
        <f t="shared" si="335"/>
        <v>0.9814869912507187</v>
      </c>
      <c r="T1436" s="16">
        <f t="shared" si="337"/>
        <v>17.770086762396726</v>
      </c>
      <c r="U1436" s="22">
        <f t="shared" si="327"/>
        <v>0.1463144713868969</v>
      </c>
      <c r="V1436" s="22">
        <f t="shared" si="328"/>
        <v>4.92899345246125E-2</v>
      </c>
      <c r="W1436" s="22">
        <f t="shared" si="329"/>
        <v>9.7024536862284405E-2</v>
      </c>
      <c r="Z1436" s="37"/>
      <c r="AA1436" s="37"/>
    </row>
    <row r="1437" spans="1:27">
      <c r="A1437" s="61">
        <f t="shared" si="330"/>
        <v>32904</v>
      </c>
      <c r="B1437" s="13">
        <v>1990.01</v>
      </c>
      <c r="C1437" s="14">
        <v>339.97</v>
      </c>
      <c r="D1437" s="15">
        <v>11.14</v>
      </c>
      <c r="E1437" s="14">
        <v>22.49</v>
      </c>
      <c r="F1437" s="14">
        <v>127.4</v>
      </c>
      <c r="G1437" s="15">
        <f t="shared" si="338"/>
        <v>1990.0416666665585</v>
      </c>
      <c r="H1437" s="16">
        <v>8.2100000000000009</v>
      </c>
      <c r="I1437" s="15">
        <f t="shared" si="331"/>
        <v>838.59577994505526</v>
      </c>
      <c r="J1437" s="15">
        <f t="shared" si="332"/>
        <v>27.478768681318691</v>
      </c>
      <c r="K1437" s="17">
        <f t="shared" si="336"/>
        <v>280039.21370182402</v>
      </c>
      <c r="L1437" s="15">
        <f t="shared" si="333"/>
        <v>55.475539285714298</v>
      </c>
      <c r="M1437" s="17">
        <f t="shared" si="334"/>
        <v>18525.404936182669</v>
      </c>
      <c r="N1437" s="36">
        <f t="shared" si="324"/>
        <v>17.048843606878268</v>
      </c>
      <c r="O1437" s="18"/>
      <c r="P1437" s="19">
        <f t="shared" si="325"/>
        <v>20.406154475024756</v>
      </c>
      <c r="Q1437" s="19"/>
      <c r="R1437" s="38">
        <f t="shared" si="326"/>
        <v>2.7110461834883491E-2</v>
      </c>
      <c r="S1437" s="16">
        <f t="shared" si="335"/>
        <v>0.98943705760592193</v>
      </c>
      <c r="T1437" s="16">
        <f t="shared" si="337"/>
        <v>17.263138490783998</v>
      </c>
      <c r="U1437" s="22">
        <f t="shared" si="327"/>
        <v>0.14957948186985748</v>
      </c>
      <c r="V1437" s="22">
        <f t="shared" si="328"/>
        <v>4.9650027587865075E-2</v>
      </c>
      <c r="W1437" s="22">
        <f t="shared" si="329"/>
        <v>9.9929454281992403E-2</v>
      </c>
      <c r="Z1437" s="37"/>
      <c r="AA1437" s="37"/>
    </row>
    <row r="1438" spans="1:27">
      <c r="A1438" s="61">
        <f t="shared" si="330"/>
        <v>32932</v>
      </c>
      <c r="B1438" s="13">
        <v>1990.02</v>
      </c>
      <c r="C1438" s="14">
        <v>330.45</v>
      </c>
      <c r="D1438" s="15">
        <v>11.23</v>
      </c>
      <c r="E1438" s="14">
        <v>22.08</v>
      </c>
      <c r="F1438" s="14">
        <v>128</v>
      </c>
      <c r="G1438" s="15">
        <f t="shared" si="338"/>
        <v>1990.1249999998918</v>
      </c>
      <c r="H1438" s="16">
        <v>8.4700000000000006</v>
      </c>
      <c r="I1438" s="15">
        <f t="shared" si="331"/>
        <v>811.29218378906273</v>
      </c>
      <c r="J1438" s="15">
        <f t="shared" si="332"/>
        <v>27.570922148437511</v>
      </c>
      <c r="K1438" s="17">
        <f t="shared" si="336"/>
        <v>271688.7471803673</v>
      </c>
      <c r="L1438" s="15">
        <f t="shared" si="333"/>
        <v>54.208901250000018</v>
      </c>
      <c r="M1438" s="17">
        <f t="shared" si="334"/>
        <v>18153.69204945532</v>
      </c>
      <c r="N1438" s="36">
        <f t="shared" si="324"/>
        <v>16.50809351649028</v>
      </c>
      <c r="O1438" s="18"/>
      <c r="P1438" s="19">
        <f t="shared" si="325"/>
        <v>19.735353262096393</v>
      </c>
      <c r="Q1438" s="19"/>
      <c r="R1438" s="38">
        <f t="shared" si="326"/>
        <v>2.5450909551060039E-2</v>
      </c>
      <c r="S1438" s="16">
        <f t="shared" si="335"/>
        <v>0.99906659921708174</v>
      </c>
      <c r="T1438" s="16">
        <f t="shared" si="337"/>
        <v>17.000722755145958</v>
      </c>
      <c r="U1438" s="22">
        <f t="shared" si="327"/>
        <v>0.1494960558769185</v>
      </c>
      <c r="V1438" s="22">
        <f t="shared" si="328"/>
        <v>5.2281929357698598E-2</v>
      </c>
      <c r="W1438" s="22">
        <f t="shared" si="329"/>
        <v>9.7214126519219901E-2</v>
      </c>
      <c r="Z1438" s="37"/>
      <c r="AA1438" s="37"/>
    </row>
    <row r="1439" spans="1:27">
      <c r="A1439" s="61">
        <f t="shared" si="330"/>
        <v>32963</v>
      </c>
      <c r="B1439" s="13">
        <v>1990.03</v>
      </c>
      <c r="C1439" s="14">
        <v>338.46</v>
      </c>
      <c r="D1439" s="15">
        <v>11.32</v>
      </c>
      <c r="E1439" s="14">
        <v>21.67</v>
      </c>
      <c r="F1439" s="14">
        <v>128.69999999999999</v>
      </c>
      <c r="G1439" s="15">
        <f t="shared" si="338"/>
        <v>1990.208333333225</v>
      </c>
      <c r="H1439" s="16">
        <v>8.59</v>
      </c>
      <c r="I1439" s="15">
        <f t="shared" si="331"/>
        <v>826.43805804195836</v>
      </c>
      <c r="J1439" s="15">
        <f t="shared" si="332"/>
        <v>27.640722144522158</v>
      </c>
      <c r="K1439" s="17">
        <f t="shared" si="336"/>
        <v>277532.22723970888</v>
      </c>
      <c r="L1439" s="15">
        <f t="shared" si="333"/>
        <v>52.912937179487209</v>
      </c>
      <c r="M1439" s="17">
        <f t="shared" si="334"/>
        <v>17769.081617575172</v>
      </c>
      <c r="N1439" s="36">
        <f t="shared" si="324"/>
        <v>16.833748233480947</v>
      </c>
      <c r="O1439" s="18"/>
      <c r="P1439" s="19">
        <f t="shared" si="325"/>
        <v>20.101015892206537</v>
      </c>
      <c r="Q1439" s="19"/>
      <c r="R1439" s="38">
        <f t="shared" si="326"/>
        <v>2.2067655369177076E-2</v>
      </c>
      <c r="S1439" s="16">
        <f t="shared" si="335"/>
        <v>0.99395199179252658</v>
      </c>
      <c r="T1439" s="16">
        <f t="shared" si="337"/>
        <v>16.892473552476027</v>
      </c>
      <c r="U1439" s="22">
        <f t="shared" si="327"/>
        <v>0.15054982110228909</v>
      </c>
      <c r="V1439" s="22">
        <f t="shared" si="328"/>
        <v>5.4650566873104767E-2</v>
      </c>
      <c r="W1439" s="22">
        <f t="shared" si="329"/>
        <v>9.5899254229184328E-2</v>
      </c>
      <c r="Z1439" s="37"/>
      <c r="AA1439" s="37"/>
    </row>
    <row r="1440" spans="1:27">
      <c r="A1440" s="61">
        <f t="shared" si="330"/>
        <v>32993</v>
      </c>
      <c r="B1440" s="13">
        <v>1990.04</v>
      </c>
      <c r="C1440" s="14">
        <v>338.18</v>
      </c>
      <c r="D1440" s="15">
        <v>11.4367</v>
      </c>
      <c r="E1440" s="14">
        <v>21.533300000000001</v>
      </c>
      <c r="F1440" s="14">
        <v>128.9</v>
      </c>
      <c r="G1440" s="15">
        <f t="shared" si="338"/>
        <v>1990.2916666665583</v>
      </c>
      <c r="H1440" s="16">
        <v>8.7899999999999991</v>
      </c>
      <c r="I1440" s="15">
        <f t="shared" si="331"/>
        <v>824.4731327385573</v>
      </c>
      <c r="J1440" s="15">
        <f t="shared" si="332"/>
        <v>27.882346316136552</v>
      </c>
      <c r="K1440" s="17">
        <f t="shared" si="336"/>
        <v>277652.652530753</v>
      </c>
      <c r="L1440" s="15">
        <f t="shared" si="333"/>
        <v>52.497567299069061</v>
      </c>
      <c r="M1440" s="17">
        <f t="shared" si="334"/>
        <v>17679.276902065358</v>
      </c>
      <c r="N1440" s="36">
        <f t="shared" si="324"/>
        <v>16.813913898735766</v>
      </c>
      <c r="O1440" s="18"/>
      <c r="P1440" s="19">
        <f t="shared" si="325"/>
        <v>20.055719260909889</v>
      </c>
      <c r="Q1440" s="19"/>
      <c r="R1440" s="38">
        <f t="shared" si="326"/>
        <v>1.9129445488778159E-2</v>
      </c>
      <c r="S1440" s="16">
        <f t="shared" si="335"/>
        <v>1.0093084852269141</v>
      </c>
      <c r="T1440" s="16">
        <f t="shared" si="337"/>
        <v>16.764256053826799</v>
      </c>
      <c r="U1440" s="22">
        <f t="shared" si="327"/>
        <v>0.15206116521608437</v>
      </c>
      <c r="V1440" s="22">
        <f t="shared" si="328"/>
        <v>5.804009692346046E-2</v>
      </c>
      <c r="W1440" s="22">
        <f t="shared" si="329"/>
        <v>9.4021068292623911E-2</v>
      </c>
      <c r="Z1440" s="37"/>
      <c r="AA1440" s="37"/>
    </row>
    <row r="1441" spans="1:27">
      <c r="A1441" s="61">
        <f t="shared" si="330"/>
        <v>33024</v>
      </c>
      <c r="B1441" s="13">
        <v>1990.05</v>
      </c>
      <c r="C1441" s="14">
        <v>350.25</v>
      </c>
      <c r="D1441" s="15">
        <v>11.5533</v>
      </c>
      <c r="E1441" s="14">
        <v>21.396699999999999</v>
      </c>
      <c r="F1441" s="14">
        <v>129.19999999999999</v>
      </c>
      <c r="G1441" s="15">
        <f t="shared" si="338"/>
        <v>1990.3749999998915</v>
      </c>
      <c r="H1441" s="16">
        <v>8.76</v>
      </c>
      <c r="I1441" s="15">
        <f t="shared" si="331"/>
        <v>851.91670762383933</v>
      </c>
      <c r="J1441" s="15">
        <f t="shared" si="332"/>
        <v>28.10121141524769</v>
      </c>
      <c r="K1441" s="17">
        <f t="shared" si="336"/>
        <v>287683.27575444296</v>
      </c>
      <c r="L1441" s="15">
        <f t="shared" si="333"/>
        <v>52.043415326238417</v>
      </c>
      <c r="M1441" s="17">
        <f t="shared" si="334"/>
        <v>17574.511766838234</v>
      </c>
      <c r="N1441" s="36">
        <f t="shared" si="324"/>
        <v>17.392413588644999</v>
      </c>
      <c r="O1441" s="18"/>
      <c r="P1441" s="19">
        <f t="shared" si="325"/>
        <v>20.723389021046007</v>
      </c>
      <c r="Q1441" s="19"/>
      <c r="R1441" s="38">
        <f t="shared" si="326"/>
        <v>1.6665497777807646E-2</v>
      </c>
      <c r="S1441" s="16">
        <f t="shared" si="335"/>
        <v>1.0260353940840221</v>
      </c>
      <c r="T1441" s="16">
        <f t="shared" si="337"/>
        <v>16.881017247691318</v>
      </c>
      <c r="U1441" s="22">
        <f t="shared" si="327"/>
        <v>0.14454486427415203</v>
      </c>
      <c r="V1441" s="22">
        <f t="shared" si="328"/>
        <v>5.4192601372310412E-2</v>
      </c>
      <c r="W1441" s="22">
        <f t="shared" si="329"/>
        <v>9.0352262901841618E-2</v>
      </c>
      <c r="Z1441" s="37"/>
      <c r="AA1441" s="37"/>
    </row>
    <row r="1442" spans="1:27">
      <c r="A1442" s="61">
        <f t="shared" si="330"/>
        <v>33054</v>
      </c>
      <c r="B1442" s="13">
        <v>1990.06</v>
      </c>
      <c r="C1442" s="14">
        <v>360.39</v>
      </c>
      <c r="D1442" s="15">
        <v>11.66</v>
      </c>
      <c r="E1442" s="14">
        <v>21.26</v>
      </c>
      <c r="F1442" s="14">
        <v>129.9</v>
      </c>
      <c r="G1442" s="15">
        <f t="shared" si="338"/>
        <v>1990.4583333332248</v>
      </c>
      <c r="H1442" s="16">
        <v>8.48</v>
      </c>
      <c r="I1442" s="15">
        <f t="shared" si="331"/>
        <v>871.85665323325657</v>
      </c>
      <c r="J1442" s="15">
        <f t="shared" si="332"/>
        <v>28.207909699769065</v>
      </c>
      <c r="K1442" s="17">
        <f t="shared" si="336"/>
        <v>295210.57758565125</v>
      </c>
      <c r="L1442" s="15">
        <f t="shared" si="333"/>
        <v>51.432260739030049</v>
      </c>
      <c r="M1442" s="17">
        <f t="shared" si="334"/>
        <v>17414.958460198526</v>
      </c>
      <c r="N1442" s="36">
        <f t="shared" si="324"/>
        <v>17.817082821653003</v>
      </c>
      <c r="O1442" s="18"/>
      <c r="P1442" s="19">
        <f t="shared" si="325"/>
        <v>21.206758327830471</v>
      </c>
      <c r="Q1442" s="19"/>
      <c r="R1442" s="38">
        <f t="shared" si="326"/>
        <v>1.7515428083203034E-2</v>
      </c>
      <c r="S1442" s="16">
        <f t="shared" si="335"/>
        <v>1.0077360747074646</v>
      </c>
      <c r="T1442" s="16">
        <f t="shared" si="337"/>
        <v>17.227185042403523</v>
      </c>
      <c r="U1442" s="22">
        <f t="shared" si="327"/>
        <v>0.14455410232536181</v>
      </c>
      <c r="V1442" s="22">
        <f t="shared" si="328"/>
        <v>5.4680366240974498E-2</v>
      </c>
      <c r="W1442" s="22">
        <f t="shared" si="329"/>
        <v>8.9873736084387312E-2</v>
      </c>
      <c r="Z1442" s="37"/>
      <c r="AA1442" s="37"/>
    </row>
    <row r="1443" spans="1:27">
      <c r="A1443" s="61">
        <f t="shared" si="330"/>
        <v>33085</v>
      </c>
      <c r="B1443" s="13">
        <v>1990.07</v>
      </c>
      <c r="C1443" s="14">
        <v>360.03</v>
      </c>
      <c r="D1443" s="15">
        <v>11.726699999999999</v>
      </c>
      <c r="E1443" s="14">
        <v>21.42</v>
      </c>
      <c r="F1443" s="14">
        <v>130.4</v>
      </c>
      <c r="G1443" s="15">
        <f t="shared" si="338"/>
        <v>1990.5416666665581</v>
      </c>
      <c r="H1443" s="16">
        <v>8.4700000000000006</v>
      </c>
      <c r="I1443" s="15">
        <f t="shared" si="331"/>
        <v>867.64607082055238</v>
      </c>
      <c r="J1443" s="15">
        <f t="shared" si="332"/>
        <v>28.260492677530682</v>
      </c>
      <c r="K1443" s="17">
        <f t="shared" si="336"/>
        <v>294582.2914637535</v>
      </c>
      <c r="L1443" s="15">
        <f t="shared" si="333"/>
        <v>51.620639493865049</v>
      </c>
      <c r="M1443" s="17">
        <f t="shared" si="334"/>
        <v>17526.185826607787</v>
      </c>
      <c r="N1443" s="36">
        <f t="shared" si="324"/>
        <v>17.747171587070241</v>
      </c>
      <c r="O1443" s="18"/>
      <c r="P1443" s="19">
        <f t="shared" si="325"/>
        <v>21.102886533307014</v>
      </c>
      <c r="Q1443" s="19"/>
      <c r="R1443" s="38">
        <f t="shared" si="326"/>
        <v>1.8238518796174517E-2</v>
      </c>
      <c r="S1443" s="16">
        <f t="shared" si="335"/>
        <v>0.98853791127221025</v>
      </c>
      <c r="T1443" s="16">
        <f t="shared" si="337"/>
        <v>17.293889667887459</v>
      </c>
      <c r="U1443" s="22">
        <f t="shared" si="327"/>
        <v>0.14550148844307653</v>
      </c>
      <c r="V1443" s="22">
        <f t="shared" si="328"/>
        <v>5.4952985244988373E-2</v>
      </c>
      <c r="W1443" s="22">
        <f t="shared" si="329"/>
        <v>9.0548503198088159E-2</v>
      </c>
      <c r="Z1443" s="37"/>
      <c r="AA1443" s="37"/>
    </row>
    <row r="1444" spans="1:27">
      <c r="A1444" s="61">
        <f t="shared" si="330"/>
        <v>33116</v>
      </c>
      <c r="B1444" s="13">
        <v>1990.08</v>
      </c>
      <c r="C1444" s="14">
        <v>330.75</v>
      </c>
      <c r="D1444" s="15">
        <v>11.783300000000001</v>
      </c>
      <c r="E1444" s="14">
        <v>21.58</v>
      </c>
      <c r="F1444" s="14">
        <v>131.6</v>
      </c>
      <c r="G1444" s="15">
        <f t="shared" si="338"/>
        <v>1990.6249999998913</v>
      </c>
      <c r="H1444" s="16">
        <v>8.75</v>
      </c>
      <c r="I1444" s="15">
        <f t="shared" si="331"/>
        <v>789.81516622340462</v>
      </c>
      <c r="J1444" s="15">
        <f t="shared" si="332"/>
        <v>28.137956305851077</v>
      </c>
      <c r="K1444" s="17">
        <f t="shared" si="336"/>
        <v>268953.33783051959</v>
      </c>
      <c r="L1444" s="15">
        <f t="shared" si="333"/>
        <v>51.532006914893635</v>
      </c>
      <c r="M1444" s="17">
        <f t="shared" si="334"/>
        <v>17548.036373038889</v>
      </c>
      <c r="N1444" s="36">
        <f t="shared" si="324"/>
        <v>16.168334756508969</v>
      </c>
      <c r="O1444" s="18"/>
      <c r="P1444" s="19">
        <f t="shared" si="325"/>
        <v>19.211937494842864</v>
      </c>
      <c r="Q1444" s="19"/>
      <c r="R1444" s="38">
        <f t="shared" si="326"/>
        <v>2.1142960868162981E-2</v>
      </c>
      <c r="S1444" s="16">
        <f t="shared" si="335"/>
        <v>0.99808648765267027</v>
      </c>
      <c r="T1444" s="16">
        <f t="shared" si="337"/>
        <v>16.939778042071008</v>
      </c>
      <c r="U1444" s="22">
        <f t="shared" si="327"/>
        <v>0.15705645456359418</v>
      </c>
      <c r="V1444" s="22">
        <f t="shared" si="328"/>
        <v>5.9397281524164791E-2</v>
      </c>
      <c r="W1444" s="22">
        <f t="shared" si="329"/>
        <v>9.7659173039429392E-2</v>
      </c>
      <c r="Z1444" s="37"/>
      <c r="AA1444" s="37"/>
    </row>
    <row r="1445" spans="1:27">
      <c r="A1445" s="61">
        <f t="shared" si="330"/>
        <v>33146</v>
      </c>
      <c r="B1445" s="13">
        <v>1990.09</v>
      </c>
      <c r="C1445" s="14">
        <v>315.41000000000003</v>
      </c>
      <c r="D1445" s="15">
        <v>11.83</v>
      </c>
      <c r="E1445" s="14">
        <v>21.74</v>
      </c>
      <c r="F1445" s="14">
        <v>132.69999999999999</v>
      </c>
      <c r="G1445" s="15">
        <f t="shared" si="338"/>
        <v>1990.7083333332246</v>
      </c>
      <c r="H1445" s="16">
        <v>8.89</v>
      </c>
      <c r="I1445" s="15">
        <f t="shared" si="331"/>
        <v>746.94055648078415</v>
      </c>
      <c r="J1445" s="15">
        <f t="shared" si="332"/>
        <v>28.0153032027129</v>
      </c>
      <c r="K1445" s="17">
        <f t="shared" si="336"/>
        <v>255148.37549352649</v>
      </c>
      <c r="L1445" s="15">
        <f t="shared" si="333"/>
        <v>51.483744009042979</v>
      </c>
      <c r="M1445" s="17">
        <f t="shared" si="334"/>
        <v>17586.397651403779</v>
      </c>
      <c r="N1445" s="36">
        <f t="shared" si="324"/>
        <v>15.301285443522616</v>
      </c>
      <c r="O1445" s="18"/>
      <c r="P1445" s="19">
        <f t="shared" si="325"/>
        <v>18.172367021965119</v>
      </c>
      <c r="Q1445" s="19"/>
      <c r="R1445" s="38">
        <f t="shared" si="326"/>
        <v>2.3243018638749627E-2</v>
      </c>
      <c r="S1445" s="16">
        <f t="shared" si="335"/>
        <v>1.0186672700984318</v>
      </c>
      <c r="T1445" s="16">
        <f t="shared" si="337"/>
        <v>16.767212098716239</v>
      </c>
      <c r="U1445" s="22">
        <f t="shared" si="327"/>
        <v>0.16130322271491093</v>
      </c>
      <c r="V1445" s="22">
        <f t="shared" si="328"/>
        <v>6.0683736154611978E-2</v>
      </c>
      <c r="W1445" s="22">
        <f t="shared" si="329"/>
        <v>0.10061948656029895</v>
      </c>
      <c r="Z1445" s="37"/>
      <c r="AA1445" s="37"/>
    </row>
    <row r="1446" spans="1:27">
      <c r="A1446" s="61">
        <f t="shared" si="330"/>
        <v>32873</v>
      </c>
      <c r="B1446" s="13">
        <v>1990.1</v>
      </c>
      <c r="C1446" s="14">
        <v>307.12</v>
      </c>
      <c r="D1446" s="15">
        <v>11.9267</v>
      </c>
      <c r="E1446" s="14">
        <v>21.6067</v>
      </c>
      <c r="F1446" s="14">
        <v>133.5</v>
      </c>
      <c r="G1446" s="15">
        <f t="shared" si="338"/>
        <v>1990.7916666665578</v>
      </c>
      <c r="H1446" s="16">
        <v>8.7200000000000006</v>
      </c>
      <c r="I1446" s="15">
        <f t="shared" si="331"/>
        <v>722.95012764044964</v>
      </c>
      <c r="J1446" s="15">
        <f t="shared" si="332"/>
        <v>28.075049776404505</v>
      </c>
      <c r="K1446" s="17">
        <f t="shared" si="336"/>
        <v>247752.63703364719</v>
      </c>
      <c r="L1446" s="15">
        <f t="shared" si="333"/>
        <v>50.861443484269685</v>
      </c>
      <c r="M1446" s="17">
        <f t="shared" si="334"/>
        <v>17430.049826110007</v>
      </c>
      <c r="N1446" s="36">
        <f t="shared" si="324"/>
        <v>14.818147965500792</v>
      </c>
      <c r="O1446" s="18"/>
      <c r="P1446" s="19">
        <f t="shared" si="325"/>
        <v>17.592164749355891</v>
      </c>
      <c r="Q1446" s="19"/>
      <c r="R1446" s="38">
        <f t="shared" si="326"/>
        <v>2.67108638346088E-2</v>
      </c>
      <c r="S1446" s="16">
        <f t="shared" si="335"/>
        <v>1.0294330647551313</v>
      </c>
      <c r="T1446" s="16">
        <f t="shared" si="337"/>
        <v>16.977856856355363</v>
      </c>
      <c r="U1446" s="22">
        <f t="shared" si="327"/>
        <v>0.15830354482523679</v>
      </c>
      <c r="V1446" s="22">
        <f t="shared" si="328"/>
        <v>6.0165018410009319E-2</v>
      </c>
      <c r="W1446" s="22">
        <f t="shared" si="329"/>
        <v>9.8138526415227467E-2</v>
      </c>
      <c r="Z1446" s="37"/>
      <c r="AA1446" s="37"/>
    </row>
    <row r="1447" spans="1:27">
      <c r="A1447" s="61">
        <f t="shared" si="330"/>
        <v>33207</v>
      </c>
      <c r="B1447" s="13">
        <v>1990.11</v>
      </c>
      <c r="C1447" s="14">
        <v>315.29000000000002</v>
      </c>
      <c r="D1447" s="15">
        <v>12.013299999999999</v>
      </c>
      <c r="E1447" s="14">
        <v>21.473299999999998</v>
      </c>
      <c r="F1447" s="14">
        <v>133.80000000000001</v>
      </c>
      <c r="G1447" s="15">
        <f t="shared" si="338"/>
        <v>1990.8749999998911</v>
      </c>
      <c r="H1447" s="16">
        <v>8.39</v>
      </c>
      <c r="I1447" s="15">
        <f t="shared" si="331"/>
        <v>740.51794697309447</v>
      </c>
      <c r="J1447" s="15">
        <f t="shared" si="332"/>
        <v>28.215497644618839</v>
      </c>
      <c r="K1447" s="17">
        <f t="shared" si="336"/>
        <v>254578.85095925067</v>
      </c>
      <c r="L1447" s="15">
        <f t="shared" si="333"/>
        <v>50.434089348654723</v>
      </c>
      <c r="M1447" s="17">
        <f t="shared" si="334"/>
        <v>17338.475816877402</v>
      </c>
      <c r="N1447" s="36">
        <f t="shared" si="324"/>
        <v>15.187607599503181</v>
      </c>
      <c r="O1447" s="18"/>
      <c r="P1447" s="19">
        <f t="shared" si="325"/>
        <v>18.023739754098457</v>
      </c>
      <c r="Q1447" s="19"/>
      <c r="R1447" s="38">
        <f t="shared" si="326"/>
        <v>2.7744027536762139E-2</v>
      </c>
      <c r="S1447" s="16">
        <f t="shared" si="335"/>
        <v>1.0280944193724111</v>
      </c>
      <c r="T1447" s="16">
        <f t="shared" si="337"/>
        <v>17.438379846170985</v>
      </c>
      <c r="U1447" s="22">
        <f t="shared" si="327"/>
        <v>0.1541975191319529</v>
      </c>
      <c r="V1447" s="22">
        <f t="shared" si="328"/>
        <v>5.7934289000677541E-2</v>
      </c>
      <c r="W1447" s="22">
        <f t="shared" si="329"/>
        <v>9.6263230131275357E-2</v>
      </c>
      <c r="Z1447" s="37"/>
      <c r="AA1447" s="37"/>
    </row>
    <row r="1448" spans="1:27">
      <c r="A1448" s="61">
        <f t="shared" si="330"/>
        <v>33238</v>
      </c>
      <c r="B1448" s="13">
        <v>1990.12</v>
      </c>
      <c r="C1448" s="14">
        <v>328.75</v>
      </c>
      <c r="D1448" s="15">
        <v>12.09</v>
      </c>
      <c r="E1448" s="14">
        <v>21.34</v>
      </c>
      <c r="F1448" s="14">
        <v>133.80000000000001</v>
      </c>
      <c r="G1448" s="15">
        <f t="shared" si="338"/>
        <v>1990.9583333332243</v>
      </c>
      <c r="H1448" s="16">
        <v>8.08</v>
      </c>
      <c r="I1448" s="15">
        <f t="shared" si="331"/>
        <v>772.13129204035897</v>
      </c>
      <c r="J1448" s="15">
        <f t="shared" si="332"/>
        <v>28.395642040358752</v>
      </c>
      <c r="K1448" s="17">
        <f t="shared" si="336"/>
        <v>266260.53932949062</v>
      </c>
      <c r="L1448" s="15">
        <f t="shared" si="333"/>
        <v>50.121009192825127</v>
      </c>
      <c r="M1448" s="17">
        <f t="shared" si="334"/>
        <v>17283.64991419416</v>
      </c>
      <c r="N1448" s="36">
        <f t="shared" si="324"/>
        <v>15.846314974728758</v>
      </c>
      <c r="O1448" s="18"/>
      <c r="P1448" s="19">
        <f t="shared" si="325"/>
        <v>18.796495662019172</v>
      </c>
      <c r="Q1448" s="19"/>
      <c r="R1448" s="38">
        <f t="shared" si="326"/>
        <v>2.7133502870889892E-2</v>
      </c>
      <c r="S1448" s="16">
        <f t="shared" si="335"/>
        <v>1.006052893220839</v>
      </c>
      <c r="T1448" s="16">
        <f t="shared" si="337"/>
        <v>17.928301002744714</v>
      </c>
      <c r="U1448" s="22">
        <f t="shared" si="327"/>
        <v>0.1452233619885599</v>
      </c>
      <c r="V1448" s="22">
        <f t="shared" si="328"/>
        <v>5.9399968703881978E-2</v>
      </c>
      <c r="W1448" s="22">
        <f t="shared" si="329"/>
        <v>8.5823393284677918E-2</v>
      </c>
      <c r="Z1448" s="37"/>
      <c r="AA1448" s="37"/>
    </row>
    <row r="1449" spans="1:27">
      <c r="A1449" s="61">
        <f t="shared" si="330"/>
        <v>33269</v>
      </c>
      <c r="B1449" s="13">
        <v>1991.01</v>
      </c>
      <c r="C1449" s="14">
        <v>325.49</v>
      </c>
      <c r="D1449" s="15">
        <v>12.1067</v>
      </c>
      <c r="E1449" s="14">
        <v>21.183299999999999</v>
      </c>
      <c r="F1449" s="14">
        <v>134.6</v>
      </c>
      <c r="G1449" s="15">
        <f t="shared" si="338"/>
        <v>1991.0416666665576</v>
      </c>
      <c r="H1449" s="16">
        <v>8.09</v>
      </c>
      <c r="I1449" s="15">
        <f t="shared" si="331"/>
        <v>759.93088562407172</v>
      </c>
      <c r="J1449" s="15">
        <f t="shared" si="332"/>
        <v>28.265861479569104</v>
      </c>
      <c r="K1449" s="17">
        <f t="shared" si="336"/>
        <v>262865.63331724249</v>
      </c>
      <c r="L1449" s="15">
        <f t="shared" si="333"/>
        <v>49.45726114301636</v>
      </c>
      <c r="M1449" s="17">
        <f t="shared" si="334"/>
        <v>17107.627178251689</v>
      </c>
      <c r="N1449" s="36">
        <f t="shared" si="324"/>
        <v>15.606190118802358</v>
      </c>
      <c r="O1449" s="18"/>
      <c r="P1449" s="19">
        <f t="shared" si="325"/>
        <v>18.503950717933993</v>
      </c>
      <c r="Q1449" s="19"/>
      <c r="R1449" s="38">
        <f t="shared" si="326"/>
        <v>2.7783293808916698E-2</v>
      </c>
      <c r="S1449" s="16">
        <f t="shared" si="335"/>
        <v>1.02324270106363</v>
      </c>
      <c r="T1449" s="16">
        <f t="shared" si="337"/>
        <v>17.929616603442895</v>
      </c>
      <c r="U1449" s="22">
        <f t="shared" si="327"/>
        <v>0.14649112480055981</v>
      </c>
      <c r="V1449" s="22">
        <f t="shared" si="328"/>
        <v>5.9838163099276143E-2</v>
      </c>
      <c r="W1449" s="22">
        <f t="shared" si="329"/>
        <v>8.6652961701283671E-2</v>
      </c>
      <c r="Z1449" s="37"/>
      <c r="AA1449" s="37"/>
    </row>
    <row r="1450" spans="1:27">
      <c r="A1450" s="61">
        <f t="shared" si="330"/>
        <v>33297</v>
      </c>
      <c r="B1450" s="13">
        <v>1991.02</v>
      </c>
      <c r="C1450" s="14">
        <v>362.26</v>
      </c>
      <c r="D1450" s="15">
        <v>12.113300000000001</v>
      </c>
      <c r="E1450" s="14">
        <v>21.026700000000002</v>
      </c>
      <c r="F1450" s="14">
        <v>134.80000000000001</v>
      </c>
      <c r="G1450" s="15">
        <f t="shared" si="338"/>
        <v>1991.1249999998909</v>
      </c>
      <c r="H1450" s="16">
        <v>7.85</v>
      </c>
      <c r="I1450" s="15">
        <f t="shared" si="331"/>
        <v>844.52399977744824</v>
      </c>
      <c r="J1450" s="15">
        <f t="shared" si="332"/>
        <v>28.239310347551939</v>
      </c>
      <c r="K1450" s="17">
        <f t="shared" si="336"/>
        <v>292941.02347242553</v>
      </c>
      <c r="L1450" s="15">
        <f t="shared" si="333"/>
        <v>49.018806343842748</v>
      </c>
      <c r="M1450" s="17">
        <f t="shared" si="334"/>
        <v>17003.210451740877</v>
      </c>
      <c r="N1450" s="36">
        <f t="shared" si="324"/>
        <v>17.354664745205103</v>
      </c>
      <c r="O1450" s="18"/>
      <c r="P1450" s="19">
        <f t="shared" si="325"/>
        <v>20.56314129301618</v>
      </c>
      <c r="Q1450" s="19"/>
      <c r="R1450" s="38">
        <f t="shared" si="326"/>
        <v>2.280798140761623E-2</v>
      </c>
      <c r="S1450" s="16">
        <f t="shared" si="335"/>
        <v>0.98886548948578612</v>
      </c>
      <c r="T1450" s="16">
        <f t="shared" si="337"/>
        <v>18.319129219490076</v>
      </c>
      <c r="U1450" s="22">
        <f t="shared" si="327"/>
        <v>0.13123983886399682</v>
      </c>
      <c r="V1450" s="22">
        <f t="shared" si="328"/>
        <v>5.8084604399085915E-2</v>
      </c>
      <c r="W1450" s="22">
        <f t="shared" si="329"/>
        <v>7.3155234464910901E-2</v>
      </c>
      <c r="Z1450" s="37"/>
      <c r="AA1450" s="37"/>
    </row>
    <row r="1451" spans="1:27">
      <c r="A1451" s="61">
        <f t="shared" si="330"/>
        <v>33328</v>
      </c>
      <c r="B1451" s="13">
        <v>1991.03</v>
      </c>
      <c r="C1451" s="14">
        <v>372.28</v>
      </c>
      <c r="D1451" s="15">
        <v>12.11</v>
      </c>
      <c r="E1451" s="14">
        <v>20.94</v>
      </c>
      <c r="F1451" s="14">
        <v>135</v>
      </c>
      <c r="G1451" s="15">
        <f t="shared" si="338"/>
        <v>1991.2083333332241</v>
      </c>
      <c r="H1451" s="16">
        <v>8.11</v>
      </c>
      <c r="I1451" s="15">
        <f t="shared" si="331"/>
        <v>866.59752044444474</v>
      </c>
      <c r="J1451" s="15">
        <f t="shared" si="332"/>
        <v>28.189792555555567</v>
      </c>
      <c r="K1451" s="17">
        <f t="shared" si="336"/>
        <v>301412.54347810132</v>
      </c>
      <c r="L1451" s="15">
        <f t="shared" si="333"/>
        <v>48.744364666666691</v>
      </c>
      <c r="M1451" s="17">
        <f t="shared" si="334"/>
        <v>16953.84834111809</v>
      </c>
      <c r="N1451" s="36">
        <f t="shared" si="324"/>
        <v>17.818620083397366</v>
      </c>
      <c r="O1451" s="18"/>
      <c r="P1451" s="19">
        <f t="shared" si="325"/>
        <v>21.098075248981402</v>
      </c>
      <c r="Q1451" s="19"/>
      <c r="R1451" s="38">
        <f t="shared" si="326"/>
        <v>1.8152543511216666E-2</v>
      </c>
      <c r="S1451" s="16">
        <f t="shared" si="335"/>
        <v>1.0115317115191491</v>
      </c>
      <c r="T1451" s="16">
        <f t="shared" si="337"/>
        <v>18.088317416388001</v>
      </c>
      <c r="U1451" s="22">
        <f t="shared" si="327"/>
        <v>0.11707815588530557</v>
      </c>
      <c r="V1451" s="22">
        <f t="shared" si="328"/>
        <v>6.1361340287137134E-2</v>
      </c>
      <c r="W1451" s="22">
        <f t="shared" si="329"/>
        <v>5.5716815598168434E-2</v>
      </c>
      <c r="Z1451" s="37"/>
      <c r="AA1451" s="37"/>
    </row>
    <row r="1452" spans="1:27">
      <c r="A1452" s="61">
        <f t="shared" si="330"/>
        <v>33358</v>
      </c>
      <c r="B1452" s="13">
        <v>1991.04</v>
      </c>
      <c r="C1452" s="14">
        <v>379.68</v>
      </c>
      <c r="D1452" s="15">
        <v>12.13</v>
      </c>
      <c r="E1452" s="14">
        <v>20.363299999999999</v>
      </c>
      <c r="F1452" s="14">
        <v>135.19999999999999</v>
      </c>
      <c r="G1452" s="15">
        <f t="shared" si="338"/>
        <v>1991.2916666665574</v>
      </c>
      <c r="H1452" s="16">
        <v>8.0399999999999991</v>
      </c>
      <c r="I1452" s="15">
        <f t="shared" si="331"/>
        <v>882.51589171597675</v>
      </c>
      <c r="J1452" s="15">
        <f t="shared" si="332"/>
        <v>28.194579031065103</v>
      </c>
      <c r="K1452" s="17">
        <f t="shared" si="336"/>
        <v>307766.3351263795</v>
      </c>
      <c r="L1452" s="15">
        <f t="shared" si="333"/>
        <v>47.331794821375759</v>
      </c>
      <c r="M1452" s="17">
        <f t="shared" si="334"/>
        <v>16506.36907943269</v>
      </c>
      <c r="N1452" s="36">
        <f t="shared" si="324"/>
        <v>18.15534589519801</v>
      </c>
      <c r="O1452" s="18"/>
      <c r="P1452" s="19">
        <f t="shared" si="325"/>
        <v>21.481531873630122</v>
      </c>
      <c r="Q1452" s="19"/>
      <c r="R1452" s="38">
        <f t="shared" si="326"/>
        <v>1.7261417915378878E-2</v>
      </c>
      <c r="S1452" s="16">
        <f t="shared" si="335"/>
        <v>1.0046569160399428</v>
      </c>
      <c r="T1452" s="16">
        <f t="shared" si="337"/>
        <v>18.269840244708426</v>
      </c>
      <c r="U1452" s="22">
        <f t="shared" si="327"/>
        <v>0.11480660490880812</v>
      </c>
      <c r="V1452" s="22">
        <f t="shared" si="328"/>
        <v>5.8247130448033646E-2</v>
      </c>
      <c r="W1452" s="22">
        <f t="shared" si="329"/>
        <v>5.6559474460774473E-2</v>
      </c>
      <c r="Z1452" s="37"/>
      <c r="AA1452" s="37"/>
    </row>
    <row r="1453" spans="1:27">
      <c r="A1453" s="61">
        <f t="shared" si="330"/>
        <v>33389</v>
      </c>
      <c r="B1453" s="13">
        <v>1991.05</v>
      </c>
      <c r="C1453" s="14">
        <v>377.99</v>
      </c>
      <c r="D1453" s="15">
        <v>12.14</v>
      </c>
      <c r="E1453" s="14">
        <v>19.8567</v>
      </c>
      <c r="F1453" s="14">
        <v>135.6</v>
      </c>
      <c r="G1453" s="15">
        <f t="shared" si="338"/>
        <v>1991.3749999998906</v>
      </c>
      <c r="H1453" s="16">
        <v>8.07</v>
      </c>
      <c r="I1453" s="15">
        <f t="shared" si="331"/>
        <v>875.99600630531017</v>
      </c>
      <c r="J1453" s="15">
        <f t="shared" si="332"/>
        <v>28.134584292035413</v>
      </c>
      <c r="K1453" s="17">
        <f t="shared" si="336"/>
        <v>306310.2388767915</v>
      </c>
      <c r="L1453" s="15">
        <f t="shared" si="333"/>
        <v>46.018121903761084</v>
      </c>
      <c r="M1453" s="17">
        <f t="shared" si="334"/>
        <v>16091.19426520486</v>
      </c>
      <c r="N1453" s="36">
        <f t="shared" si="324"/>
        <v>18.035430911004045</v>
      </c>
      <c r="O1453" s="18"/>
      <c r="P1453" s="19">
        <f t="shared" si="325"/>
        <v>21.325816065887047</v>
      </c>
      <c r="Q1453" s="19"/>
      <c r="R1453" s="38">
        <f t="shared" si="326"/>
        <v>1.681987585994045E-2</v>
      </c>
      <c r="S1453" s="16">
        <f t="shared" si="335"/>
        <v>0.99255227688549663</v>
      </c>
      <c r="T1453" s="16">
        <f t="shared" si="337"/>
        <v>18.300777046004207</v>
      </c>
      <c r="U1453" s="22">
        <f t="shared" si="327"/>
        <v>0.1222733275116743</v>
      </c>
      <c r="V1453" s="22">
        <f t="shared" si="328"/>
        <v>5.6005569106184705E-2</v>
      </c>
      <c r="W1453" s="22">
        <f t="shared" si="329"/>
        <v>6.6267758405489596E-2</v>
      </c>
      <c r="Z1453" s="37"/>
      <c r="AA1453" s="37"/>
    </row>
    <row r="1454" spans="1:27">
      <c r="A1454" s="61">
        <f t="shared" si="330"/>
        <v>33419</v>
      </c>
      <c r="B1454" s="13">
        <v>1991.06</v>
      </c>
      <c r="C1454" s="14">
        <v>378.29</v>
      </c>
      <c r="D1454" s="15">
        <v>12.15</v>
      </c>
      <c r="E1454" s="14">
        <v>19.41</v>
      </c>
      <c r="F1454" s="14">
        <v>136</v>
      </c>
      <c r="G1454" s="15">
        <f t="shared" si="338"/>
        <v>1991.4583333332239</v>
      </c>
      <c r="H1454" s="16">
        <v>8.2799999999999994</v>
      </c>
      <c r="I1454" s="15">
        <f t="shared" si="331"/>
        <v>874.11275591911806</v>
      </c>
      <c r="J1454" s="15">
        <f t="shared" si="332"/>
        <v>28.074942463235306</v>
      </c>
      <c r="K1454" s="17">
        <f t="shared" si="336"/>
        <v>306469.80351448973</v>
      </c>
      <c r="L1454" s="15">
        <f t="shared" si="333"/>
        <v>44.850587095588253</v>
      </c>
      <c r="M1454" s="17">
        <f t="shared" si="334"/>
        <v>15724.917090634817</v>
      </c>
      <c r="N1454" s="36">
        <f t="shared" si="324"/>
        <v>18.015227044688316</v>
      </c>
      <c r="O1454" s="18"/>
      <c r="P1454" s="19">
        <f t="shared" si="325"/>
        <v>21.289084627258898</v>
      </c>
      <c r="Q1454" s="19"/>
      <c r="R1454" s="38">
        <f t="shared" si="326"/>
        <v>1.4164945242447387E-2</v>
      </c>
      <c r="S1454" s="16">
        <f t="shared" si="335"/>
        <v>1.0075751819767564</v>
      </c>
      <c r="T1454" s="16">
        <f t="shared" si="337"/>
        <v>18.111052990709467</v>
      </c>
      <c r="U1454" s="22">
        <f t="shared" si="327"/>
        <v>0.11931551815623931</v>
      </c>
      <c r="V1454" s="22">
        <f t="shared" si="328"/>
        <v>5.8291164082351576E-2</v>
      </c>
      <c r="W1454" s="22">
        <f t="shared" si="329"/>
        <v>6.1024354073887732E-2</v>
      </c>
      <c r="Z1454" s="37"/>
      <c r="AA1454" s="37"/>
    </row>
    <row r="1455" spans="1:27">
      <c r="A1455" s="61">
        <f t="shared" si="330"/>
        <v>33450</v>
      </c>
      <c r="B1455" s="13">
        <v>1991.07</v>
      </c>
      <c r="C1455" s="14">
        <v>380.23</v>
      </c>
      <c r="D1455" s="15">
        <v>12.193300000000001</v>
      </c>
      <c r="E1455" s="14">
        <v>18.84</v>
      </c>
      <c r="F1455" s="14">
        <v>136.19999999999999</v>
      </c>
      <c r="G1455" s="15">
        <f t="shared" si="338"/>
        <v>1991.5416666665571</v>
      </c>
      <c r="H1455" s="16">
        <v>8.27</v>
      </c>
      <c r="I1455" s="15">
        <f t="shared" si="331"/>
        <v>877.30534900881105</v>
      </c>
      <c r="J1455" s="15">
        <f t="shared" si="332"/>
        <v>28.133622575991204</v>
      </c>
      <c r="K1455" s="17">
        <f t="shared" si="336"/>
        <v>308411.13451630867</v>
      </c>
      <c r="L1455" s="15">
        <f t="shared" si="333"/>
        <v>43.469565198237902</v>
      </c>
      <c r="M1455" s="17">
        <f t="shared" si="334"/>
        <v>15281.450107269953</v>
      </c>
      <c r="N1455" s="36">
        <f t="shared" si="324"/>
        <v>18.103452345519738</v>
      </c>
      <c r="O1455" s="18"/>
      <c r="P1455" s="19">
        <f t="shared" si="325"/>
        <v>21.381252264915339</v>
      </c>
      <c r="Q1455" s="19"/>
      <c r="R1455" s="38">
        <f t="shared" si="326"/>
        <v>1.3004730493853943E-2</v>
      </c>
      <c r="S1455" s="16">
        <f t="shared" si="335"/>
        <v>1.0322756849824446</v>
      </c>
      <c r="T1455" s="16">
        <f t="shared" si="337"/>
        <v>18.221451261050287</v>
      </c>
      <c r="U1455" s="22">
        <f t="shared" si="327"/>
        <v>0.11591094263251844</v>
      </c>
      <c r="V1455" s="22">
        <f t="shared" si="328"/>
        <v>5.8735355995332084E-2</v>
      </c>
      <c r="W1455" s="22">
        <f t="shared" si="329"/>
        <v>5.717558663718636E-2</v>
      </c>
      <c r="Z1455" s="37"/>
      <c r="AA1455" s="37"/>
    </row>
    <row r="1456" spans="1:27">
      <c r="A1456" s="61">
        <f t="shared" si="330"/>
        <v>33481</v>
      </c>
      <c r="B1456" s="13">
        <v>1991.08</v>
      </c>
      <c r="C1456" s="14">
        <v>389.4</v>
      </c>
      <c r="D1456" s="15">
        <v>12.236700000000001</v>
      </c>
      <c r="E1456" s="14">
        <v>18.329999999999998</v>
      </c>
      <c r="F1456" s="14">
        <v>136.6</v>
      </c>
      <c r="G1456" s="15">
        <f t="shared" si="338"/>
        <v>1991.6249999998904</v>
      </c>
      <c r="H1456" s="16">
        <v>7.9</v>
      </c>
      <c r="I1456" s="15">
        <f t="shared" si="331"/>
        <v>895.83237408491971</v>
      </c>
      <c r="J1456" s="15">
        <f t="shared" si="332"/>
        <v>28.151083749267947</v>
      </c>
      <c r="K1456" s="17">
        <f t="shared" si="336"/>
        <v>315748.88733326021</v>
      </c>
      <c r="L1456" s="15">
        <f t="shared" si="333"/>
        <v>42.16899696193267</v>
      </c>
      <c r="M1456" s="17">
        <f t="shared" si="334"/>
        <v>14863.063956904625</v>
      </c>
      <c r="N1456" s="36">
        <f t="shared" si="324"/>
        <v>18.512258455337705</v>
      </c>
      <c r="O1456" s="18"/>
      <c r="P1456" s="19">
        <f t="shared" si="325"/>
        <v>21.851849122501907</v>
      </c>
      <c r="Q1456" s="19"/>
      <c r="R1456" s="38">
        <f t="shared" si="326"/>
        <v>1.4998050819334155E-2</v>
      </c>
      <c r="S1456" s="16">
        <f t="shared" si="335"/>
        <v>1.0239219311221082</v>
      </c>
      <c r="T1456" s="16">
        <f t="shared" si="337"/>
        <v>18.754481840053902</v>
      </c>
      <c r="U1456" s="22">
        <f t="shared" si="327"/>
        <v>0.11099140275102326</v>
      </c>
      <c r="V1456" s="22">
        <f t="shared" si="328"/>
        <v>5.834582142913658E-2</v>
      </c>
      <c r="W1456" s="22">
        <f t="shared" si="329"/>
        <v>5.2645581321886681E-2</v>
      </c>
      <c r="Z1456" s="37"/>
      <c r="AA1456" s="37"/>
    </row>
    <row r="1457" spans="1:27">
      <c r="A1457" s="61">
        <f t="shared" si="330"/>
        <v>33511</v>
      </c>
      <c r="B1457" s="13">
        <v>1991.09</v>
      </c>
      <c r="C1457" s="14">
        <v>387.2</v>
      </c>
      <c r="D1457" s="15">
        <v>12.28</v>
      </c>
      <c r="E1457" s="14">
        <v>17.82</v>
      </c>
      <c r="F1457" s="14">
        <v>137.19999999999999</v>
      </c>
      <c r="G1457" s="15">
        <f t="shared" si="338"/>
        <v>1991.7083333332237</v>
      </c>
      <c r="H1457" s="16">
        <v>7.65</v>
      </c>
      <c r="I1457" s="15">
        <f t="shared" si="331"/>
        <v>886.87567346938806</v>
      </c>
      <c r="J1457" s="15">
        <f t="shared" si="332"/>
        <v>28.127152040816338</v>
      </c>
      <c r="K1457" s="17">
        <f t="shared" si="336"/>
        <v>313418.12185316434</v>
      </c>
      <c r="L1457" s="15">
        <f t="shared" si="333"/>
        <v>40.816437244897976</v>
      </c>
      <c r="M1457" s="17">
        <f t="shared" si="334"/>
        <v>14424.356744378589</v>
      </c>
      <c r="N1457" s="36">
        <f t="shared" si="324"/>
        <v>18.357282591774315</v>
      </c>
      <c r="O1457" s="18"/>
      <c r="P1457" s="19">
        <f t="shared" si="325"/>
        <v>21.658412976072643</v>
      </c>
      <c r="Q1457" s="19"/>
      <c r="R1457" s="38">
        <f t="shared" si="326"/>
        <v>1.7400877305726425E-2</v>
      </c>
      <c r="S1457" s="16">
        <f t="shared" si="335"/>
        <v>1.0147411661972181</v>
      </c>
      <c r="T1457" s="16">
        <f t="shared" si="337"/>
        <v>19.119146580954936</v>
      </c>
      <c r="U1457" s="22">
        <f t="shared" si="327"/>
        <v>9.8134093264454103E-2</v>
      </c>
      <c r="V1457" s="22">
        <f t="shared" si="328"/>
        <v>5.8249776345245863E-2</v>
      </c>
      <c r="W1457" s="22">
        <f t="shared" si="329"/>
        <v>3.988431691920824E-2</v>
      </c>
      <c r="Z1457" s="37"/>
      <c r="AA1457" s="37"/>
    </row>
    <row r="1458" spans="1:27">
      <c r="A1458" s="61">
        <f t="shared" si="330"/>
        <v>33238</v>
      </c>
      <c r="B1458" s="13">
        <v>1991.1</v>
      </c>
      <c r="C1458" s="14">
        <v>386.88</v>
      </c>
      <c r="D1458" s="15">
        <v>12.253299999999999</v>
      </c>
      <c r="E1458" s="14">
        <v>17.203299999999999</v>
      </c>
      <c r="F1458" s="14">
        <v>137.4</v>
      </c>
      <c r="G1458" s="15">
        <f t="shared" si="338"/>
        <v>1991.7916666665569</v>
      </c>
      <c r="H1458" s="16">
        <v>7.53</v>
      </c>
      <c r="I1458" s="15">
        <f t="shared" si="331"/>
        <v>884.85284541484748</v>
      </c>
      <c r="J1458" s="15">
        <f t="shared" si="332"/>
        <v>28.025143121179045</v>
      </c>
      <c r="K1458" s="17">
        <f t="shared" si="336"/>
        <v>313528.59356495034</v>
      </c>
      <c r="L1458" s="15">
        <f t="shared" si="333"/>
        <v>39.346538863537127</v>
      </c>
      <c r="M1458" s="17">
        <f t="shared" si="334"/>
        <v>13941.600635018378</v>
      </c>
      <c r="N1458" s="36">
        <f t="shared" si="324"/>
        <v>18.349187992001969</v>
      </c>
      <c r="O1458" s="18"/>
      <c r="P1458" s="19">
        <f t="shared" si="325"/>
        <v>21.63954501585911</v>
      </c>
      <c r="Q1458" s="19"/>
      <c r="R1458" s="38">
        <f t="shared" si="326"/>
        <v>1.8553506314309777E-2</v>
      </c>
      <c r="S1458" s="16">
        <f t="shared" si="335"/>
        <v>1.0139809192833882</v>
      </c>
      <c r="T1458" s="16">
        <f t="shared" si="337"/>
        <v>19.37274494527232</v>
      </c>
      <c r="U1458" s="22">
        <f t="shared" si="327"/>
        <v>0.10191402515917081</v>
      </c>
      <c r="V1458" s="22">
        <f t="shared" si="328"/>
        <v>5.8962949864526548E-2</v>
      </c>
      <c r="W1458" s="22">
        <f t="shared" si="329"/>
        <v>4.2951075294644259E-2</v>
      </c>
      <c r="Z1458" s="37"/>
      <c r="AA1458" s="37"/>
    </row>
    <row r="1459" spans="1:27">
      <c r="A1459" s="61">
        <f t="shared" si="330"/>
        <v>33572</v>
      </c>
      <c r="B1459" s="13">
        <v>1991.11</v>
      </c>
      <c r="C1459" s="14">
        <v>385.92</v>
      </c>
      <c r="D1459" s="15">
        <v>12.226699999999999</v>
      </c>
      <c r="E1459" s="14">
        <v>16.5867</v>
      </c>
      <c r="F1459" s="14">
        <v>137.80000000000001</v>
      </c>
      <c r="G1459" s="15">
        <f t="shared" si="338"/>
        <v>1991.8749999998902</v>
      </c>
      <c r="H1459" s="16">
        <v>7.42</v>
      </c>
      <c r="I1459" s="15">
        <f t="shared" si="331"/>
        <v>880.09504092888267</v>
      </c>
      <c r="J1459" s="15">
        <f t="shared" si="332"/>
        <v>27.883131314586365</v>
      </c>
      <c r="K1459" s="17">
        <f t="shared" si="336"/>
        <v>312666.08347928029</v>
      </c>
      <c r="L1459" s="15">
        <f t="shared" si="333"/>
        <v>37.826161938679263</v>
      </c>
      <c r="M1459" s="17">
        <f t="shared" si="334"/>
        <v>13438.273545931228</v>
      </c>
      <c r="N1459" s="36">
        <f t="shared" si="324"/>
        <v>18.288868169301328</v>
      </c>
      <c r="O1459" s="18"/>
      <c r="P1459" s="19">
        <f t="shared" si="325"/>
        <v>21.560296784423315</v>
      </c>
      <c r="Q1459" s="19"/>
      <c r="R1459" s="38">
        <f t="shared" si="326"/>
        <v>1.9802084951974351E-2</v>
      </c>
      <c r="S1459" s="16">
        <f t="shared" si="335"/>
        <v>1.0296381101008161</v>
      </c>
      <c r="T1459" s="16">
        <f t="shared" si="337"/>
        <v>19.58657313727495</v>
      </c>
      <c r="U1459" s="22">
        <f t="shared" si="327"/>
        <v>0.10785172037249713</v>
      </c>
      <c r="V1459" s="22">
        <f t="shared" si="328"/>
        <v>5.7711108473060824E-2</v>
      </c>
      <c r="W1459" s="22">
        <f t="shared" si="329"/>
        <v>5.0140611899436305E-2</v>
      </c>
      <c r="Z1459" s="37"/>
      <c r="AA1459" s="37"/>
    </row>
    <row r="1460" spans="1:27">
      <c r="A1460" s="61">
        <f t="shared" si="330"/>
        <v>33603</v>
      </c>
      <c r="B1460" s="13">
        <v>1991.12</v>
      </c>
      <c r="C1460" s="14">
        <v>388.51</v>
      </c>
      <c r="D1460" s="15">
        <v>12.2</v>
      </c>
      <c r="E1460" s="14">
        <v>15.97</v>
      </c>
      <c r="F1460" s="14">
        <v>137.9</v>
      </c>
      <c r="G1460" s="15">
        <f t="shared" si="338"/>
        <v>1991.9583333332234</v>
      </c>
      <c r="H1460" s="16">
        <v>7.09</v>
      </c>
      <c r="I1460" s="15">
        <f t="shared" si="331"/>
        <v>885.35907030456883</v>
      </c>
      <c r="J1460" s="15">
        <f t="shared" si="332"/>
        <v>27.802065989847723</v>
      </c>
      <c r="K1460" s="17">
        <f t="shared" si="336"/>
        <v>315359.29303255823</v>
      </c>
      <c r="L1460" s="15">
        <f t="shared" si="333"/>
        <v>36.393360152284274</v>
      </c>
      <c r="M1460" s="17">
        <f t="shared" si="334"/>
        <v>12963.084372937517</v>
      </c>
      <c r="N1460" s="36">
        <f t="shared" si="324"/>
        <v>18.441652313512712</v>
      </c>
      <c r="O1460" s="18"/>
      <c r="P1460" s="19">
        <f t="shared" si="325"/>
        <v>21.732934673031167</v>
      </c>
      <c r="Q1460" s="19"/>
      <c r="R1460" s="38">
        <f t="shared" si="326"/>
        <v>2.2392289241092503E-2</v>
      </c>
      <c r="S1460" s="16">
        <f t="shared" si="335"/>
        <v>1.0101841162442249</v>
      </c>
      <c r="T1460" s="16">
        <f t="shared" si="337"/>
        <v>20.152457723361952</v>
      </c>
      <c r="U1460" s="22">
        <f t="shared" si="327"/>
        <v>0.1089524690551531</v>
      </c>
      <c r="V1460" s="22">
        <f t="shared" si="328"/>
        <v>5.1875057805703229E-2</v>
      </c>
      <c r="W1460" s="22">
        <f t="shared" si="329"/>
        <v>5.7077411249449872E-2</v>
      </c>
      <c r="Z1460" s="37"/>
      <c r="AA1460" s="37"/>
    </row>
    <row r="1461" spans="1:27">
      <c r="A1461" s="61">
        <f t="shared" si="330"/>
        <v>33634</v>
      </c>
      <c r="B1461" s="13">
        <v>1992.01</v>
      </c>
      <c r="C1461" s="14">
        <v>416.08</v>
      </c>
      <c r="D1461" s="15">
        <v>12.24</v>
      </c>
      <c r="E1461" s="14">
        <v>16.046700000000001</v>
      </c>
      <c r="F1461" s="14">
        <v>138.1</v>
      </c>
      <c r="G1461" s="15">
        <f t="shared" si="338"/>
        <v>1992.0416666665567</v>
      </c>
      <c r="H1461" s="16">
        <v>7.03</v>
      </c>
      <c r="I1461" s="15">
        <f t="shared" si="331"/>
        <v>946.81399246922558</v>
      </c>
      <c r="J1461" s="15">
        <f t="shared" si="332"/>
        <v>27.852824619840707</v>
      </c>
      <c r="K1461" s="17">
        <f t="shared" si="336"/>
        <v>338075.89703186858</v>
      </c>
      <c r="L1461" s="15">
        <f t="shared" si="333"/>
        <v>36.515189610065185</v>
      </c>
      <c r="M1461" s="17">
        <f t="shared" si="334"/>
        <v>13038.364009087882</v>
      </c>
      <c r="N1461" s="36">
        <f t="shared" si="324"/>
        <v>19.773068211462625</v>
      </c>
      <c r="O1461" s="18"/>
      <c r="P1461" s="19">
        <f t="shared" si="325"/>
        <v>23.291329926002028</v>
      </c>
      <c r="Q1461" s="19"/>
      <c r="R1461" s="38">
        <f t="shared" si="326"/>
        <v>1.9160569763829391E-2</v>
      </c>
      <c r="S1461" s="16">
        <f t="shared" si="335"/>
        <v>0.98406550187061759</v>
      </c>
      <c r="T1461" s="16">
        <f t="shared" si="337"/>
        <v>20.328210157124552</v>
      </c>
      <c r="U1461" s="22">
        <f t="shared" si="327"/>
        <v>0.10068838924166124</v>
      </c>
      <c r="V1461" s="22">
        <f t="shared" si="328"/>
        <v>5.15763884232876E-2</v>
      </c>
      <c r="W1461" s="22">
        <f t="shared" si="329"/>
        <v>4.9112000818373636E-2</v>
      </c>
      <c r="Z1461" s="37"/>
      <c r="AA1461" s="37"/>
    </row>
    <row r="1462" spans="1:27">
      <c r="A1462" s="61">
        <f t="shared" si="330"/>
        <v>33663</v>
      </c>
      <c r="B1462" s="13">
        <v>1992.02</v>
      </c>
      <c r="C1462" s="14">
        <v>412.56</v>
      </c>
      <c r="D1462" s="15">
        <v>12.28</v>
      </c>
      <c r="E1462" s="14">
        <v>16.1233</v>
      </c>
      <c r="F1462" s="14">
        <v>138.6</v>
      </c>
      <c r="G1462" s="15">
        <f t="shared" si="338"/>
        <v>1992.12499999989</v>
      </c>
      <c r="H1462" s="16">
        <v>7.34</v>
      </c>
      <c r="I1462" s="15">
        <f t="shared" si="331"/>
        <v>935.41729090909132</v>
      </c>
      <c r="J1462" s="15">
        <f t="shared" si="332"/>
        <v>27.843039393939403</v>
      </c>
      <c r="K1462" s="17">
        <f t="shared" si="336"/>
        <v>334834.99816723407</v>
      </c>
      <c r="L1462" s="15">
        <f t="shared" si="333"/>
        <v>36.557139825757588</v>
      </c>
      <c r="M1462" s="17">
        <f t="shared" si="334"/>
        <v>13085.721170132259</v>
      </c>
      <c r="N1462" s="36">
        <f t="shared" si="324"/>
        <v>19.58298297038673</v>
      </c>
      <c r="O1462" s="18"/>
      <c r="P1462" s="19">
        <f t="shared" si="325"/>
        <v>23.058298827241998</v>
      </c>
      <c r="Q1462" s="19"/>
      <c r="R1462" s="38">
        <f t="shared" si="326"/>
        <v>1.6596949753805788E-2</v>
      </c>
      <c r="S1462" s="16">
        <f t="shared" si="335"/>
        <v>0.99217913819458503</v>
      </c>
      <c r="T1462" s="16">
        <f t="shared" si="337"/>
        <v>19.932124780869682</v>
      </c>
      <c r="U1462" s="22">
        <f t="shared" si="327"/>
        <v>9.756520998755569E-2</v>
      </c>
      <c r="V1462" s="22">
        <f t="shared" si="328"/>
        <v>5.4737905223336547E-2</v>
      </c>
      <c r="W1462" s="22">
        <f t="shared" si="329"/>
        <v>4.2827304764219143E-2</v>
      </c>
      <c r="Z1462" s="37"/>
      <c r="AA1462" s="37"/>
    </row>
    <row r="1463" spans="1:27">
      <c r="A1463" s="61">
        <f t="shared" si="330"/>
        <v>33694</v>
      </c>
      <c r="B1463" s="13">
        <v>1992.03</v>
      </c>
      <c r="C1463" s="14">
        <v>407.36</v>
      </c>
      <c r="D1463" s="15">
        <v>12.32</v>
      </c>
      <c r="E1463" s="14">
        <v>16.190000000000001</v>
      </c>
      <c r="F1463" s="14">
        <v>139.30000000000001</v>
      </c>
      <c r="G1463" s="15">
        <f t="shared" si="338"/>
        <v>1992.2083333332232</v>
      </c>
      <c r="H1463" s="16">
        <v>7.54</v>
      </c>
      <c r="I1463" s="15">
        <f t="shared" si="331"/>
        <v>918.98573668341749</v>
      </c>
      <c r="J1463" s="15">
        <f t="shared" si="332"/>
        <v>27.79336281407036</v>
      </c>
      <c r="K1463" s="17">
        <f t="shared" si="336"/>
        <v>329782.34028638346</v>
      </c>
      <c r="L1463" s="15">
        <f t="shared" si="333"/>
        <v>36.52390778894474</v>
      </c>
      <c r="M1463" s="17">
        <f t="shared" si="334"/>
        <v>13106.775552917685</v>
      </c>
      <c r="N1463" s="36">
        <f t="shared" si="324"/>
        <v>19.283561861298541</v>
      </c>
      <c r="O1463" s="18"/>
      <c r="P1463" s="19">
        <f t="shared" si="325"/>
        <v>22.698465263289933</v>
      </c>
      <c r="Q1463" s="19"/>
      <c r="R1463" s="38">
        <f t="shared" si="326"/>
        <v>1.6023313388901048E-2</v>
      </c>
      <c r="S1463" s="16">
        <f t="shared" si="335"/>
        <v>1.0104755563451913</v>
      </c>
      <c r="T1463" s="16">
        <f t="shared" si="337"/>
        <v>19.676860305121114</v>
      </c>
      <c r="U1463" s="22">
        <f t="shared" si="327"/>
        <v>0.10393468426540986</v>
      </c>
      <c r="V1463" s="22">
        <f t="shared" si="328"/>
        <v>5.28993096145427E-2</v>
      </c>
      <c r="W1463" s="22">
        <f t="shared" si="329"/>
        <v>5.103537465086716E-2</v>
      </c>
      <c r="Z1463" s="37"/>
      <c r="AA1463" s="37"/>
    </row>
    <row r="1464" spans="1:27">
      <c r="A1464" s="61">
        <f t="shared" si="330"/>
        <v>33724</v>
      </c>
      <c r="B1464" s="13">
        <v>1992.04</v>
      </c>
      <c r="C1464" s="14">
        <v>407.41</v>
      </c>
      <c r="D1464" s="15">
        <v>12.32</v>
      </c>
      <c r="E1464" s="14">
        <v>16.4833</v>
      </c>
      <c r="F1464" s="14">
        <v>139.5</v>
      </c>
      <c r="G1464" s="15">
        <f t="shared" si="338"/>
        <v>1992.2916666665565</v>
      </c>
      <c r="H1464" s="16">
        <v>7.48</v>
      </c>
      <c r="I1464" s="15">
        <f t="shared" si="331"/>
        <v>917.78083043010793</v>
      </c>
      <c r="J1464" s="15">
        <f t="shared" si="332"/>
        <v>27.75351569892474</v>
      </c>
      <c r="K1464" s="17">
        <f t="shared" si="336"/>
        <v>330179.91063077236</v>
      </c>
      <c r="L1464" s="15">
        <f t="shared" si="333"/>
        <v>37.132266665591409</v>
      </c>
      <c r="M1464" s="17">
        <f t="shared" si="334"/>
        <v>13358.666996146902</v>
      </c>
      <c r="N1464" s="36">
        <f t="shared" si="324"/>
        <v>19.301229507881029</v>
      </c>
      <c r="O1464" s="18"/>
      <c r="P1464" s="19">
        <f t="shared" si="325"/>
        <v>22.712689513614713</v>
      </c>
      <c r="Q1464" s="19"/>
      <c r="R1464" s="38">
        <f t="shared" si="326"/>
        <v>1.6285934688981242E-2</v>
      </c>
      <c r="S1464" s="16">
        <f t="shared" si="335"/>
        <v>1.0125464539191733</v>
      </c>
      <c r="T1464" s="16">
        <f t="shared" si="337"/>
        <v>19.854480290303808</v>
      </c>
      <c r="U1464" s="22">
        <f t="shared" si="327"/>
        <v>9.9247300865846988E-2</v>
      </c>
      <c r="V1464" s="22">
        <f t="shared" si="328"/>
        <v>5.2394119366989456E-2</v>
      </c>
      <c r="W1464" s="22">
        <f t="shared" si="329"/>
        <v>4.6853181498857532E-2</v>
      </c>
      <c r="Z1464" s="37"/>
      <c r="AA1464" s="37"/>
    </row>
    <row r="1465" spans="1:27">
      <c r="A1465" s="61">
        <f t="shared" si="330"/>
        <v>33755</v>
      </c>
      <c r="B1465" s="13">
        <v>1992.05</v>
      </c>
      <c r="C1465" s="14">
        <v>414.81</v>
      </c>
      <c r="D1465" s="15">
        <v>12.32</v>
      </c>
      <c r="E1465" s="14">
        <v>16.7667</v>
      </c>
      <c r="F1465" s="14">
        <v>139.69999999999999</v>
      </c>
      <c r="G1465" s="15">
        <f t="shared" si="338"/>
        <v>1992.3749999998897</v>
      </c>
      <c r="H1465" s="16">
        <v>7.39</v>
      </c>
      <c r="I1465" s="15">
        <f t="shared" si="331"/>
        <v>933.11316496063034</v>
      </c>
      <c r="J1465" s="15">
        <f t="shared" si="332"/>
        <v>27.713782677165366</v>
      </c>
      <c r="K1465" s="17">
        <f t="shared" si="336"/>
        <v>336526.71280388464</v>
      </c>
      <c r="L1465" s="15">
        <f t="shared" si="333"/>
        <v>37.716613637437383</v>
      </c>
      <c r="M1465" s="17">
        <f t="shared" si="334"/>
        <v>13602.474471610842</v>
      </c>
      <c r="N1465" s="36">
        <f t="shared" si="324"/>
        <v>19.662279795641673</v>
      </c>
      <c r="O1465" s="18"/>
      <c r="P1465" s="19">
        <f t="shared" si="325"/>
        <v>23.130349591325846</v>
      </c>
      <c r="Q1465" s="19"/>
      <c r="R1465" s="38">
        <f t="shared" si="326"/>
        <v>1.540282216906335E-2</v>
      </c>
      <c r="S1465" s="16">
        <f t="shared" si="335"/>
        <v>1.0153293568561221</v>
      </c>
      <c r="T1465" s="16">
        <f t="shared" si="337"/>
        <v>20.074802533454232</v>
      </c>
      <c r="U1465" s="22">
        <f t="shared" si="327"/>
        <v>9.4022837076815913E-2</v>
      </c>
      <c r="V1465" s="22">
        <f t="shared" si="328"/>
        <v>5.2093917979996407E-2</v>
      </c>
      <c r="W1465" s="22">
        <f t="shared" si="329"/>
        <v>4.1928919096819506E-2</v>
      </c>
      <c r="Z1465" s="37"/>
      <c r="AA1465" s="37"/>
    </row>
    <row r="1466" spans="1:27">
      <c r="A1466" s="61">
        <f t="shared" si="330"/>
        <v>33785</v>
      </c>
      <c r="B1466" s="13">
        <v>1992.06</v>
      </c>
      <c r="C1466" s="14">
        <v>408.27</v>
      </c>
      <c r="D1466" s="15">
        <v>12.32</v>
      </c>
      <c r="E1466" s="14">
        <v>17.05</v>
      </c>
      <c r="F1466" s="14">
        <v>140.19999999999999</v>
      </c>
      <c r="G1466" s="15">
        <f t="shared" si="338"/>
        <v>1992.458333333223</v>
      </c>
      <c r="H1466" s="16">
        <v>7.26</v>
      </c>
      <c r="I1466" s="15">
        <f t="shared" si="331"/>
        <v>915.12613919400894</v>
      </c>
      <c r="J1466" s="15">
        <f t="shared" si="332"/>
        <v>27.614946077032823</v>
      </c>
      <c r="K1466" s="17">
        <f t="shared" si="336"/>
        <v>330869.64540096943</v>
      </c>
      <c r="L1466" s="15">
        <f t="shared" si="333"/>
        <v>38.217112874465066</v>
      </c>
      <c r="M1466" s="17">
        <f t="shared" si="334"/>
        <v>13817.63894992659</v>
      </c>
      <c r="N1466" s="36">
        <f t="shared" si="324"/>
        <v>19.315365967644585</v>
      </c>
      <c r="O1466" s="18"/>
      <c r="P1466" s="19">
        <f t="shared" si="325"/>
        <v>22.716805900471655</v>
      </c>
      <c r="Q1466" s="19"/>
      <c r="R1466" s="38">
        <f t="shared" si="326"/>
        <v>1.6695001272217173E-2</v>
      </c>
      <c r="S1466" s="16">
        <f t="shared" si="335"/>
        <v>1.0362324502452476</v>
      </c>
      <c r="T1466" s="16">
        <f t="shared" si="337"/>
        <v>20.309845416827471</v>
      </c>
      <c r="U1466" s="22">
        <f t="shared" si="327"/>
        <v>8.9151160617102931E-2</v>
      </c>
      <c r="V1466" s="22">
        <f t="shared" si="328"/>
        <v>5.3132868783135168E-2</v>
      </c>
      <c r="W1466" s="22">
        <f t="shared" si="329"/>
        <v>3.6018291833967764E-2</v>
      </c>
      <c r="Z1466" s="37"/>
      <c r="AA1466" s="37"/>
    </row>
    <row r="1467" spans="1:27">
      <c r="A1467" s="61">
        <f t="shared" si="330"/>
        <v>33816</v>
      </c>
      <c r="B1467" s="13">
        <v>1992.07</v>
      </c>
      <c r="C1467" s="14">
        <v>415.05</v>
      </c>
      <c r="D1467" s="15">
        <v>12.343299999999999</v>
      </c>
      <c r="E1467" s="14">
        <v>17.38</v>
      </c>
      <c r="F1467" s="14">
        <v>140.5</v>
      </c>
      <c r="G1467" s="15">
        <f t="shared" si="338"/>
        <v>1992.5416666665562</v>
      </c>
      <c r="H1467" s="16">
        <v>6.84</v>
      </c>
      <c r="I1467" s="15">
        <f t="shared" si="331"/>
        <v>928.33686992882599</v>
      </c>
      <c r="J1467" s="15">
        <f t="shared" si="332"/>
        <v>27.608096582562286</v>
      </c>
      <c r="K1467" s="17">
        <f t="shared" si="336"/>
        <v>336477.89217823063</v>
      </c>
      <c r="L1467" s="15">
        <f t="shared" si="333"/>
        <v>38.873617153024924</v>
      </c>
      <c r="M1467" s="17">
        <f t="shared" si="334"/>
        <v>14089.834395994816</v>
      </c>
      <c r="N1467" s="36">
        <f t="shared" si="324"/>
        <v>19.620740694824391</v>
      </c>
      <c r="O1467" s="18"/>
      <c r="P1467" s="19">
        <f t="shared" si="325"/>
        <v>23.070543662535297</v>
      </c>
      <c r="Q1467" s="19"/>
      <c r="R1467" s="38">
        <f t="shared" si="326"/>
        <v>1.9777611352638669E-2</v>
      </c>
      <c r="S1467" s="16">
        <f t="shared" si="335"/>
        <v>1.0238658423844582</v>
      </c>
      <c r="T1467" s="16">
        <f t="shared" si="337"/>
        <v>21.000783398074475</v>
      </c>
      <c r="U1467" s="22">
        <f t="shared" si="327"/>
        <v>7.4895659986007779E-2</v>
      </c>
      <c r="V1467" s="22">
        <f t="shared" si="328"/>
        <v>5.2229038110436443E-2</v>
      </c>
      <c r="W1467" s="22">
        <f t="shared" si="329"/>
        <v>2.2666621875571336E-2</v>
      </c>
      <c r="Z1467" s="37"/>
      <c r="AA1467" s="37"/>
    </row>
    <row r="1468" spans="1:27">
      <c r="A1468" s="61">
        <f t="shared" si="330"/>
        <v>33847</v>
      </c>
      <c r="B1468" s="13">
        <v>1992.08</v>
      </c>
      <c r="C1468" s="14">
        <v>417.93</v>
      </c>
      <c r="D1468" s="15">
        <v>12.3667</v>
      </c>
      <c r="E1468" s="14">
        <v>17.71</v>
      </c>
      <c r="F1468" s="14">
        <v>140.9</v>
      </c>
      <c r="G1468" s="15">
        <f t="shared" si="338"/>
        <v>1992.6249999998895</v>
      </c>
      <c r="H1468" s="16">
        <v>6.59</v>
      </c>
      <c r="I1468" s="15">
        <f t="shared" si="331"/>
        <v>932.12479194464186</v>
      </c>
      <c r="J1468" s="15">
        <f t="shared" si="332"/>
        <v>27.581910043647987</v>
      </c>
      <c r="K1468" s="17">
        <f t="shared" si="336"/>
        <v>338683.92750308599</v>
      </c>
      <c r="L1468" s="15">
        <f t="shared" si="333"/>
        <v>39.499270369056084</v>
      </c>
      <c r="M1468" s="17">
        <f t="shared" si="334"/>
        <v>14351.906673556945</v>
      </c>
      <c r="N1468" s="36">
        <f t="shared" si="324"/>
        <v>19.722137498351515</v>
      </c>
      <c r="O1468" s="18"/>
      <c r="P1468" s="19">
        <f t="shared" si="325"/>
        <v>23.184600663955536</v>
      </c>
      <c r="Q1468" s="19"/>
      <c r="R1468" s="38">
        <f t="shared" si="326"/>
        <v>2.2097910826092276E-2</v>
      </c>
      <c r="S1468" s="16">
        <f t="shared" si="335"/>
        <v>1.0179381983966895</v>
      </c>
      <c r="T1468" s="16">
        <f t="shared" si="337"/>
        <v>21.44094295412868</v>
      </c>
      <c r="U1468" s="22">
        <f t="shared" si="327"/>
        <v>7.505211772335052E-2</v>
      </c>
      <c r="V1468" s="22">
        <f t="shared" si="328"/>
        <v>5.3354955817823901E-2</v>
      </c>
      <c r="W1468" s="22">
        <f t="shared" si="329"/>
        <v>2.1697161905526618E-2</v>
      </c>
      <c r="Z1468" s="37"/>
      <c r="AA1468" s="37"/>
    </row>
    <row r="1469" spans="1:27">
      <c r="A1469" s="61">
        <f t="shared" si="330"/>
        <v>33877</v>
      </c>
      <c r="B1469" s="13">
        <v>1992.09</v>
      </c>
      <c r="C1469" s="14">
        <v>418.48</v>
      </c>
      <c r="D1469" s="15">
        <v>12.4</v>
      </c>
      <c r="E1469" s="14">
        <v>18.04</v>
      </c>
      <c r="F1469" s="14">
        <v>141.30000000000001</v>
      </c>
      <c r="G1469" s="15">
        <f t="shared" si="338"/>
        <v>1992.7083333332228</v>
      </c>
      <c r="H1469" s="16">
        <v>6.42</v>
      </c>
      <c r="I1469" s="15">
        <f t="shared" si="331"/>
        <v>930.70929341825934</v>
      </c>
      <c r="J1469" s="15">
        <f t="shared" si="332"/>
        <v>27.577889596602983</v>
      </c>
      <c r="K1469" s="17">
        <f t="shared" si="336"/>
        <v>339004.6382051601</v>
      </c>
      <c r="L1469" s="15">
        <f t="shared" si="333"/>
        <v>40.121381316348206</v>
      </c>
      <c r="M1469" s="17">
        <f t="shared" si="334"/>
        <v>14613.944927406537</v>
      </c>
      <c r="N1469" s="36">
        <f t="shared" si="324"/>
        <v>19.708766424745289</v>
      </c>
      <c r="O1469" s="18"/>
      <c r="P1469" s="19">
        <f t="shared" si="325"/>
        <v>23.164274166851889</v>
      </c>
      <c r="Q1469" s="19"/>
      <c r="R1469" s="38">
        <f t="shared" si="326"/>
        <v>2.3914247386812491E-2</v>
      </c>
      <c r="S1469" s="16">
        <f t="shared" si="335"/>
        <v>0.99299722717856842</v>
      </c>
      <c r="T1469" s="16">
        <f t="shared" si="337"/>
        <v>21.76376983248166</v>
      </c>
      <c r="U1469" s="22">
        <f t="shared" si="327"/>
        <v>6.9544877641060321E-2</v>
      </c>
      <c r="V1469" s="22">
        <f t="shared" si="328"/>
        <v>5.5295238713414685E-2</v>
      </c>
      <c r="W1469" s="22">
        <f t="shared" si="329"/>
        <v>1.4249638927645636E-2</v>
      </c>
      <c r="Z1469" s="37"/>
      <c r="AA1469" s="37"/>
    </row>
    <row r="1470" spans="1:27">
      <c r="A1470" s="61">
        <f t="shared" si="330"/>
        <v>33603</v>
      </c>
      <c r="B1470" s="13">
        <v>1992.1</v>
      </c>
      <c r="C1470" s="14">
        <v>412.5</v>
      </c>
      <c r="D1470" s="15">
        <v>12.386699999999999</v>
      </c>
      <c r="E1470" s="14">
        <v>18.39</v>
      </c>
      <c r="F1470" s="14">
        <v>141.80000000000001</v>
      </c>
      <c r="G1470" s="15">
        <f t="shared" si="338"/>
        <v>1992.791666666556</v>
      </c>
      <c r="H1470" s="16">
        <v>6.59</v>
      </c>
      <c r="I1470" s="15">
        <f t="shared" si="331"/>
        <v>914.1747619887168</v>
      </c>
      <c r="J1470" s="15">
        <f t="shared" si="332"/>
        <v>27.451172180183363</v>
      </c>
      <c r="K1470" s="17">
        <f t="shared" si="336"/>
        <v>333815.28783025645</v>
      </c>
      <c r="L1470" s="15">
        <f t="shared" si="333"/>
        <v>40.755573025387882</v>
      </c>
      <c r="M1470" s="17">
        <f t="shared" si="334"/>
        <v>14882.092468359795</v>
      </c>
      <c r="N1470" s="36">
        <f t="shared" si="324"/>
        <v>19.370271076906956</v>
      </c>
      <c r="O1470" s="18"/>
      <c r="P1470" s="19">
        <f t="shared" si="325"/>
        <v>22.763052023573373</v>
      </c>
      <c r="Q1470" s="19"/>
      <c r="R1470" s="38">
        <f t="shared" si="326"/>
        <v>2.3149941896531773E-2</v>
      </c>
      <c r="S1470" s="16">
        <f t="shared" si="335"/>
        <v>0.98539668996090102</v>
      </c>
      <c r="T1470" s="16">
        <f t="shared" si="337"/>
        <v>21.535159418551128</v>
      </c>
      <c r="U1470" s="22">
        <f t="shared" si="327"/>
        <v>6.9546367268539244E-2</v>
      </c>
      <c r="V1470" s="22">
        <f t="shared" si="328"/>
        <v>5.5969470126490783E-2</v>
      </c>
      <c r="W1470" s="22">
        <f t="shared" si="329"/>
        <v>1.3576897142048461E-2</v>
      </c>
      <c r="Z1470" s="37"/>
      <c r="AA1470" s="37"/>
    </row>
    <row r="1471" spans="1:27">
      <c r="A1471" s="61">
        <f t="shared" si="330"/>
        <v>33938</v>
      </c>
      <c r="B1471" s="13">
        <v>1992.11</v>
      </c>
      <c r="C1471" s="14">
        <v>422.84</v>
      </c>
      <c r="D1471" s="15">
        <v>12.3833</v>
      </c>
      <c r="E1471" s="14">
        <v>18.739999999999998</v>
      </c>
      <c r="F1471" s="14">
        <v>142</v>
      </c>
      <c r="G1471" s="15">
        <f t="shared" si="338"/>
        <v>1992.8749999998893</v>
      </c>
      <c r="H1471" s="16">
        <v>6.87</v>
      </c>
      <c r="I1471" s="15">
        <f t="shared" si="331"/>
        <v>935.77023084507061</v>
      </c>
      <c r="J1471" s="15">
        <f t="shared" si="332"/>
        <v>27.404984153873247</v>
      </c>
      <c r="K1471" s="17">
        <f t="shared" si="336"/>
        <v>342534.89835368417</v>
      </c>
      <c r="L1471" s="15">
        <f t="shared" si="333"/>
        <v>41.472741760563395</v>
      </c>
      <c r="M1471" s="17">
        <f t="shared" si="334"/>
        <v>15180.928945104632</v>
      </c>
      <c r="N1471" s="36">
        <f t="shared" si="324"/>
        <v>19.833656038801216</v>
      </c>
      <c r="O1471" s="18"/>
      <c r="P1471" s="19">
        <f t="shared" si="325"/>
        <v>23.303331550784897</v>
      </c>
      <c r="Q1471" s="19"/>
      <c r="R1471" s="38">
        <f t="shared" si="326"/>
        <v>1.9501570278503709E-2</v>
      </c>
      <c r="S1471" s="16">
        <f t="shared" si="335"/>
        <v>1.0129335817200111</v>
      </c>
      <c r="T1471" s="16">
        <f t="shared" si="337"/>
        <v>21.190786534441987</v>
      </c>
      <c r="U1471" s="22">
        <f t="shared" si="327"/>
        <v>7.3658714499208244E-2</v>
      </c>
      <c r="V1471" s="22">
        <f t="shared" si="328"/>
        <v>5.7069939844241357E-2</v>
      </c>
      <c r="W1471" s="22">
        <f t="shared" si="329"/>
        <v>1.6588774654966887E-2</v>
      </c>
      <c r="Z1471" s="37"/>
      <c r="AA1471" s="37"/>
    </row>
    <row r="1472" spans="1:27">
      <c r="A1472" s="61">
        <f t="shared" si="330"/>
        <v>33969</v>
      </c>
      <c r="B1472" s="13">
        <v>1992.12</v>
      </c>
      <c r="C1472" s="14">
        <v>435.64</v>
      </c>
      <c r="D1472" s="15">
        <v>12.39</v>
      </c>
      <c r="E1472" s="14">
        <v>19.09</v>
      </c>
      <c r="F1472" s="14">
        <v>141.9</v>
      </c>
      <c r="G1472" s="15">
        <f t="shared" si="338"/>
        <v>1992.9583333332225</v>
      </c>
      <c r="H1472" s="16">
        <v>6.77</v>
      </c>
      <c r="I1472" s="15">
        <f t="shared" si="331"/>
        <v>964.77681733615259</v>
      </c>
      <c r="J1472" s="15">
        <f t="shared" si="332"/>
        <v>27.439134989429185</v>
      </c>
      <c r="K1472" s="17">
        <f t="shared" si="336"/>
        <v>353989.64038849593</v>
      </c>
      <c r="L1472" s="15">
        <f t="shared" si="333"/>
        <v>42.277085306553921</v>
      </c>
      <c r="M1472" s="17">
        <f t="shared" si="334"/>
        <v>15512.033410651882</v>
      </c>
      <c r="N1472" s="36">
        <f t="shared" si="324"/>
        <v>20.44860672124295</v>
      </c>
      <c r="O1472" s="18"/>
      <c r="P1472" s="19">
        <f t="shared" si="325"/>
        <v>24.020186324731146</v>
      </c>
      <c r="Q1472" s="19"/>
      <c r="R1472" s="38">
        <f t="shared" si="326"/>
        <v>1.9336711772753944E-2</v>
      </c>
      <c r="S1472" s="16">
        <f t="shared" si="335"/>
        <v>1.0179889555372019</v>
      </c>
      <c r="T1472" s="16">
        <f t="shared" si="337"/>
        <v>21.479986054539136</v>
      </c>
      <c r="U1472" s="22">
        <f t="shared" si="327"/>
        <v>6.9257000163746918E-2</v>
      </c>
      <c r="V1472" s="22">
        <f t="shared" si="328"/>
        <v>5.6398787313599597E-2</v>
      </c>
      <c r="W1472" s="22">
        <f t="shared" si="329"/>
        <v>1.2858212850147321E-2</v>
      </c>
      <c r="Z1472" s="37"/>
      <c r="AA1472" s="37"/>
    </row>
    <row r="1473" spans="1:27">
      <c r="A1473" s="61">
        <f t="shared" si="330"/>
        <v>34000</v>
      </c>
      <c r="B1473" s="13">
        <v>1993.01</v>
      </c>
      <c r="C1473" s="14">
        <v>435.23</v>
      </c>
      <c r="D1473" s="15">
        <v>12.4133</v>
      </c>
      <c r="E1473" s="14">
        <v>19.34</v>
      </c>
      <c r="F1473" s="14">
        <v>142.6</v>
      </c>
      <c r="G1473" s="15">
        <f t="shared" si="338"/>
        <v>1993.0416666665558</v>
      </c>
      <c r="H1473" s="16">
        <v>6.6</v>
      </c>
      <c r="I1473" s="15">
        <f t="shared" si="331"/>
        <v>959.13734947405385</v>
      </c>
      <c r="J1473" s="15">
        <f t="shared" si="332"/>
        <v>27.355788112552606</v>
      </c>
      <c r="K1473" s="17">
        <f t="shared" si="336"/>
        <v>352756.8774882342</v>
      </c>
      <c r="L1473" s="15">
        <f t="shared" si="333"/>
        <v>42.620491093969164</v>
      </c>
      <c r="M1473" s="17">
        <f t="shared" si="334"/>
        <v>15675.201641942074</v>
      </c>
      <c r="N1473" s="36">
        <f t="shared" ref="N1473:N1536" si="339">I1473/AVERAGE(L1353:L1472)</f>
        <v>20.323410802995696</v>
      </c>
      <c r="O1473" s="18"/>
      <c r="P1473" s="19">
        <f t="shared" ref="P1473:P1536" si="340">K1473/AVERAGE(M1353:M1472)</f>
        <v>23.867950224169586</v>
      </c>
      <c r="Q1473" s="19"/>
      <c r="R1473" s="38">
        <f t="shared" ref="R1473:R1536" si="341">1/N1473-(H1473/100-(((F1473/F1353)^(1/10))-1))</f>
        <v>2.1636349599386005E-2</v>
      </c>
      <c r="S1473" s="16">
        <f t="shared" si="335"/>
        <v>1.0305714011765221</v>
      </c>
      <c r="T1473" s="16">
        <f t="shared" si="337"/>
        <v>21.759050055303792</v>
      </c>
      <c r="U1473" s="22">
        <f t="shared" si="327"/>
        <v>6.892055442254974E-2</v>
      </c>
      <c r="V1473" s="22">
        <f t="shared" si="328"/>
        <v>5.4752609652403361E-2</v>
      </c>
      <c r="W1473" s="22">
        <f t="shared" si="329"/>
        <v>1.4167944770146379E-2</v>
      </c>
      <c r="Z1473" s="37"/>
      <c r="AA1473" s="37"/>
    </row>
    <row r="1474" spans="1:27">
      <c r="A1474" s="61">
        <f t="shared" si="330"/>
        <v>34028</v>
      </c>
      <c r="B1474" s="13">
        <v>1993.02</v>
      </c>
      <c r="C1474" s="14">
        <v>441.7</v>
      </c>
      <c r="D1474" s="15">
        <v>12.4467</v>
      </c>
      <c r="E1474" s="14">
        <v>19.59</v>
      </c>
      <c r="F1474" s="14">
        <v>143.1</v>
      </c>
      <c r="G1474" s="15">
        <f t="shared" si="338"/>
        <v>1993.124999999889</v>
      </c>
      <c r="H1474" s="16">
        <v>6.26</v>
      </c>
      <c r="I1474" s="15">
        <f t="shared" si="331"/>
        <v>969.99449790356437</v>
      </c>
      <c r="J1474" s="15">
        <f t="shared" si="332"/>
        <v>27.333553355345924</v>
      </c>
      <c r="K1474" s="17">
        <f t="shared" si="336"/>
        <v>357587.72056333569</v>
      </c>
      <c r="L1474" s="15">
        <f t="shared" si="333"/>
        <v>43.020584591194989</v>
      </c>
      <c r="M1474" s="17">
        <f t="shared" si="334"/>
        <v>15859.50519772639</v>
      </c>
      <c r="N1474" s="36">
        <f t="shared" si="339"/>
        <v>20.545336792900436</v>
      </c>
      <c r="O1474" s="18"/>
      <c r="P1474" s="19">
        <f t="shared" si="340"/>
        <v>24.122919609042611</v>
      </c>
      <c r="Q1474" s="19"/>
      <c r="R1474" s="38">
        <f t="shared" si="341"/>
        <v>2.4762232417321658E-2</v>
      </c>
      <c r="S1474" s="16">
        <f t="shared" si="335"/>
        <v>1.0261243281280923</v>
      </c>
      <c r="T1474" s="16">
        <f t="shared" si="337"/>
        <v>22.345903010180429</v>
      </c>
      <c r="U1474" s="22">
        <f t="shared" ref="U1474:U1537" si="342">(($K1594/$K1474)^(1/10)-1)</f>
        <v>5.9600835986601153E-2</v>
      </c>
      <c r="V1474" s="22">
        <f t="shared" ref="V1474:V1537" si="343">(($T1594/$T1474)^(1/10)-1)</f>
        <v>5.2780395368372313E-2</v>
      </c>
      <c r="W1474" s="22">
        <f t="shared" ref="W1474:W1537" si="344">U1474-V1474</f>
        <v>6.8204406182288402E-3</v>
      </c>
      <c r="Z1474" s="37"/>
      <c r="AA1474" s="37"/>
    </row>
    <row r="1475" spans="1:27">
      <c r="A1475" s="61">
        <f t="shared" si="330"/>
        <v>34059</v>
      </c>
      <c r="B1475" s="13">
        <v>1993.03</v>
      </c>
      <c r="C1475" s="14">
        <v>450.16</v>
      </c>
      <c r="D1475" s="15">
        <v>12.48</v>
      </c>
      <c r="E1475" s="14">
        <v>19.84</v>
      </c>
      <c r="F1475" s="14">
        <v>143.6</v>
      </c>
      <c r="G1475" s="15">
        <f t="shared" si="338"/>
        <v>1993.2083333332223</v>
      </c>
      <c r="H1475" s="16">
        <v>5.98</v>
      </c>
      <c r="I1475" s="15">
        <f t="shared" si="331"/>
        <v>985.13095905292528</v>
      </c>
      <c r="J1475" s="15">
        <f t="shared" si="332"/>
        <v>27.311254596100291</v>
      </c>
      <c r="K1475" s="17">
        <f t="shared" si="336"/>
        <v>364006.7879838018</v>
      </c>
      <c r="L1475" s="15">
        <f t="shared" si="333"/>
        <v>43.417891922005587</v>
      </c>
      <c r="M1475" s="17">
        <f t="shared" si="334"/>
        <v>16042.950669980955</v>
      </c>
      <c r="N1475" s="36">
        <f t="shared" si="339"/>
        <v>20.855200148690898</v>
      </c>
      <c r="O1475" s="18"/>
      <c r="P1475" s="19">
        <f t="shared" si="340"/>
        <v>24.480250697934434</v>
      </c>
      <c r="Q1475" s="19"/>
      <c r="R1475" s="38">
        <f t="shared" si="341"/>
        <v>2.7201413706418591E-2</v>
      </c>
      <c r="S1475" s="16">
        <f t="shared" si="335"/>
        <v>1.0057303710261363</v>
      </c>
      <c r="T1475" s="16">
        <f t="shared" si="337"/>
        <v>22.849836012483646</v>
      </c>
      <c r="U1475" s="22">
        <f t="shared" si="342"/>
        <v>5.8458949850014097E-2</v>
      </c>
      <c r="V1475" s="22">
        <f t="shared" si="343"/>
        <v>5.0921333723028761E-2</v>
      </c>
      <c r="W1475" s="22">
        <f t="shared" si="344"/>
        <v>7.5376161269853359E-3</v>
      </c>
      <c r="Z1475" s="37"/>
      <c r="AA1475" s="37"/>
    </row>
    <row r="1476" spans="1:27">
      <c r="A1476" s="61">
        <f t="shared" si="330"/>
        <v>34089</v>
      </c>
      <c r="B1476" s="13">
        <v>1993.04</v>
      </c>
      <c r="C1476" s="14">
        <v>443.08</v>
      </c>
      <c r="D1476" s="15">
        <v>12.4933</v>
      </c>
      <c r="E1476" s="14">
        <v>19.670000000000002</v>
      </c>
      <c r="F1476" s="14">
        <v>144</v>
      </c>
      <c r="G1476" s="15">
        <f t="shared" si="338"/>
        <v>1993.2916666665556</v>
      </c>
      <c r="H1476" s="16">
        <v>5.97</v>
      </c>
      <c r="I1476" s="15">
        <f t="shared" si="331"/>
        <v>966.94363791666706</v>
      </c>
      <c r="J1476" s="15">
        <f t="shared" si="332"/>
        <v>27.264414894791674</v>
      </c>
      <c r="K1476" s="17">
        <f t="shared" si="336"/>
        <v>358126.07508169912</v>
      </c>
      <c r="L1476" s="15">
        <f t="shared" si="333"/>
        <v>42.926291770833352</v>
      </c>
      <c r="M1476" s="17">
        <f t="shared" si="334"/>
        <v>15898.573388230167</v>
      </c>
      <c r="N1476" s="36">
        <f t="shared" si="339"/>
        <v>20.457362016642172</v>
      </c>
      <c r="O1476" s="18"/>
      <c r="P1476" s="19">
        <f t="shared" si="340"/>
        <v>24.007988301251153</v>
      </c>
      <c r="Q1476" s="19"/>
      <c r="R1476" s="38">
        <f t="shared" si="341"/>
        <v>2.7782730536251458E-2</v>
      </c>
      <c r="S1476" s="16">
        <f t="shared" si="335"/>
        <v>0.99976214427287224</v>
      </c>
      <c r="T1476" s="16">
        <f t="shared" si="337"/>
        <v>22.916938567247321</v>
      </c>
      <c r="U1476" s="22">
        <f t="shared" si="342"/>
        <v>6.5890820412883855E-2</v>
      </c>
      <c r="V1476" s="22">
        <f t="shared" si="343"/>
        <v>4.9880332575390929E-2</v>
      </c>
      <c r="W1476" s="22">
        <f t="shared" si="344"/>
        <v>1.6010487837492926E-2</v>
      </c>
      <c r="Z1476" s="37"/>
      <c r="AA1476" s="37"/>
    </row>
    <row r="1477" spans="1:27">
      <c r="A1477" s="61">
        <f t="shared" si="330"/>
        <v>34120</v>
      </c>
      <c r="B1477" s="13">
        <v>1993.05</v>
      </c>
      <c r="C1477" s="14">
        <v>445.25</v>
      </c>
      <c r="D1477" s="15">
        <v>12.5067</v>
      </c>
      <c r="E1477" s="14">
        <v>19.5</v>
      </c>
      <c r="F1477" s="14">
        <v>144.19999999999999</v>
      </c>
      <c r="G1477" s="15">
        <f t="shared" si="338"/>
        <v>1993.3749999998888</v>
      </c>
      <c r="H1477" s="16">
        <v>6.04</v>
      </c>
      <c r="I1477" s="15">
        <f t="shared" si="331"/>
        <v>970.3315958737868</v>
      </c>
      <c r="J1477" s="15">
        <f t="shared" si="332"/>
        <v>27.255802740291276</v>
      </c>
      <c r="K1477" s="17">
        <f t="shared" si="336"/>
        <v>360222.09579183441</v>
      </c>
      <c r="L1477" s="15">
        <f t="shared" si="333"/>
        <v>42.496274271844683</v>
      </c>
      <c r="M1477" s="17">
        <f t="shared" si="334"/>
        <v>15776.150180664283</v>
      </c>
      <c r="N1477" s="36">
        <f t="shared" si="339"/>
        <v>20.517605633764852</v>
      </c>
      <c r="O1477" s="18"/>
      <c r="P1477" s="19">
        <f t="shared" si="340"/>
        <v>24.07385603006243</v>
      </c>
      <c r="Q1477" s="19"/>
      <c r="R1477" s="38">
        <f t="shared" si="341"/>
        <v>2.6453373546910609E-2</v>
      </c>
      <c r="S1477" s="16">
        <f t="shared" si="335"/>
        <v>1.011012320562737</v>
      </c>
      <c r="T1477" s="16">
        <f t="shared" si="337"/>
        <v>22.879710266790326</v>
      </c>
      <c r="U1477" s="22">
        <f t="shared" si="342"/>
        <v>7.0971797155078731E-2</v>
      </c>
      <c r="V1477" s="22">
        <f t="shared" si="343"/>
        <v>5.3926187685223281E-2</v>
      </c>
      <c r="W1477" s="22">
        <f t="shared" si="344"/>
        <v>1.7045609469855449E-2</v>
      </c>
      <c r="Z1477" s="37"/>
      <c r="AA1477" s="37"/>
    </row>
    <row r="1478" spans="1:27">
      <c r="A1478" s="61">
        <f t="shared" si="330"/>
        <v>34150</v>
      </c>
      <c r="B1478" s="13">
        <v>1993.06</v>
      </c>
      <c r="C1478" s="14">
        <v>448.06</v>
      </c>
      <c r="D1478" s="15">
        <v>12.52</v>
      </c>
      <c r="E1478" s="14">
        <v>19.329999999999998</v>
      </c>
      <c r="F1478" s="14">
        <v>144.4</v>
      </c>
      <c r="G1478" s="15">
        <f t="shared" si="338"/>
        <v>1993.4583333332221</v>
      </c>
      <c r="H1478" s="16">
        <v>5.96</v>
      </c>
      <c r="I1478" s="15">
        <f t="shared" si="331"/>
        <v>975.10298663434946</v>
      </c>
      <c r="J1478" s="15">
        <f t="shared" si="332"/>
        <v>27.24699681440444</v>
      </c>
      <c r="K1478" s="17">
        <f t="shared" si="336"/>
        <v>362836.33053568396</v>
      </c>
      <c r="L1478" s="15">
        <f t="shared" si="333"/>
        <v>42.067447957063727</v>
      </c>
      <c r="M1478" s="17">
        <f t="shared" si="334"/>
        <v>15653.319352887494</v>
      </c>
      <c r="N1478" s="36">
        <f t="shared" si="339"/>
        <v>20.608357012960187</v>
      </c>
      <c r="O1478" s="18"/>
      <c r="P1478" s="19">
        <f t="shared" si="340"/>
        <v>24.17576111023973</v>
      </c>
      <c r="Q1478" s="19"/>
      <c r="R1478" s="38">
        <f t="shared" si="341"/>
        <v>2.686917161722039E-2</v>
      </c>
      <c r="S1478" s="16">
        <f t="shared" si="335"/>
        <v>1.0162531878887435</v>
      </c>
      <c r="T1478" s="16">
        <f t="shared" si="337"/>
        <v>23.099630647956758</v>
      </c>
      <c r="U1478" s="22">
        <f t="shared" si="342"/>
        <v>7.6033620472631291E-2</v>
      </c>
      <c r="V1478" s="22">
        <f t="shared" si="343"/>
        <v>5.5223289231552286E-2</v>
      </c>
      <c r="W1478" s="22">
        <f t="shared" si="344"/>
        <v>2.0810331241079005E-2</v>
      </c>
      <c r="Z1478" s="37"/>
      <c r="AA1478" s="37"/>
    </row>
    <row r="1479" spans="1:27">
      <c r="A1479" s="61">
        <f t="shared" si="330"/>
        <v>34181</v>
      </c>
      <c r="B1479" s="13">
        <v>1993.07</v>
      </c>
      <c r="C1479" s="14">
        <v>447.29</v>
      </c>
      <c r="D1479" s="15">
        <v>12.52</v>
      </c>
      <c r="E1479" s="14">
        <v>19.690000000000001</v>
      </c>
      <c r="F1479" s="14">
        <v>144.4</v>
      </c>
      <c r="G1479" s="15">
        <f t="shared" si="338"/>
        <v>1993.5416666665553</v>
      </c>
      <c r="H1479" s="16">
        <v>5.81</v>
      </c>
      <c r="I1479" s="15">
        <f t="shared" si="331"/>
        <v>973.42725280470961</v>
      </c>
      <c r="J1479" s="15">
        <f t="shared" si="332"/>
        <v>27.24699681440444</v>
      </c>
      <c r="K1479" s="17">
        <f t="shared" si="336"/>
        <v>363057.67424786481</v>
      </c>
      <c r="L1479" s="15">
        <f t="shared" si="333"/>
        <v>42.850907929362897</v>
      </c>
      <c r="M1479" s="17">
        <f t="shared" si="334"/>
        <v>15982.037617519858</v>
      </c>
      <c r="N1479" s="36">
        <f t="shared" si="339"/>
        <v>20.564596413297135</v>
      </c>
      <c r="O1479" s="18"/>
      <c r="P1479" s="19">
        <f t="shared" si="340"/>
        <v>24.120424250680525</v>
      </c>
      <c r="Q1479" s="19"/>
      <c r="R1479" s="38">
        <f t="shared" si="341"/>
        <v>2.8056084282618209E-2</v>
      </c>
      <c r="S1479" s="16">
        <f t="shared" si="335"/>
        <v>1.0146808528422979</v>
      </c>
      <c r="T1479" s="16">
        <f t="shared" si="337"/>
        <v>23.475073285038576</v>
      </c>
      <c r="U1479" s="22">
        <f t="shared" si="342"/>
        <v>7.6491577847394243E-2</v>
      </c>
      <c r="V1479" s="22">
        <f t="shared" si="343"/>
        <v>4.7973867483517729E-2</v>
      </c>
      <c r="W1479" s="22">
        <f t="shared" si="344"/>
        <v>2.8517710363876514E-2</v>
      </c>
      <c r="Z1479" s="37"/>
      <c r="AA1479" s="37"/>
    </row>
    <row r="1480" spans="1:27">
      <c r="A1480" s="61">
        <f t="shared" si="330"/>
        <v>34212</v>
      </c>
      <c r="B1480" s="13">
        <v>1993.08</v>
      </c>
      <c r="C1480" s="14">
        <v>454.13</v>
      </c>
      <c r="D1480" s="15">
        <v>12.52</v>
      </c>
      <c r="E1480" s="14">
        <v>20.05</v>
      </c>
      <c r="F1480" s="14">
        <v>144.80000000000001</v>
      </c>
      <c r="G1480" s="15">
        <f t="shared" si="338"/>
        <v>1993.6249999998886</v>
      </c>
      <c r="H1480" s="16">
        <v>5.68</v>
      </c>
      <c r="I1480" s="15">
        <f t="shared" si="331"/>
        <v>985.58284589088419</v>
      </c>
      <c r="J1480" s="15">
        <f t="shared" si="332"/>
        <v>27.171728867403321</v>
      </c>
      <c r="K1480" s="17">
        <f t="shared" si="336"/>
        <v>368435.84373155609</v>
      </c>
      <c r="L1480" s="15">
        <f t="shared" si="333"/>
        <v>43.513830973756917</v>
      </c>
      <c r="M1480" s="17">
        <f t="shared" si="334"/>
        <v>16266.572714459957</v>
      </c>
      <c r="N1480" s="36">
        <f t="shared" si="339"/>
        <v>20.812227546627383</v>
      </c>
      <c r="O1480" s="18"/>
      <c r="P1480" s="19">
        <f t="shared" si="340"/>
        <v>24.405153638797525</v>
      </c>
      <c r="Q1480" s="19"/>
      <c r="R1480" s="38">
        <f t="shared" si="341"/>
        <v>2.8753403914616532E-2</v>
      </c>
      <c r="S1480" s="16">
        <f t="shared" si="335"/>
        <v>1.0293065194781301</v>
      </c>
      <c r="T1480" s="16">
        <f t="shared" si="337"/>
        <v>23.753907084764691</v>
      </c>
      <c r="U1480" s="22">
        <f t="shared" si="342"/>
        <v>7.432388632524578E-2</v>
      </c>
      <c r="V1480" s="22">
        <f t="shared" si="343"/>
        <v>4.2692712610931327E-2</v>
      </c>
      <c r="W1480" s="22">
        <f t="shared" si="344"/>
        <v>3.1631173714314453E-2</v>
      </c>
      <c r="Z1480" s="37"/>
      <c r="AA1480" s="37"/>
    </row>
    <row r="1481" spans="1:27">
      <c r="A1481" s="61">
        <f t="shared" ref="A1481:A1544" si="345">EOMONTH(DATE(LEFT(B1481,4),RIGHT(B1481,2),1),0)</f>
        <v>34242</v>
      </c>
      <c r="B1481" s="13">
        <v>1993.09</v>
      </c>
      <c r="C1481" s="14">
        <v>459.24</v>
      </c>
      <c r="D1481" s="15">
        <v>12.52</v>
      </c>
      <c r="E1481" s="14">
        <v>20.41</v>
      </c>
      <c r="F1481" s="14">
        <v>145.1</v>
      </c>
      <c r="G1481" s="15">
        <f t="shared" si="338"/>
        <v>1993.7083333332218</v>
      </c>
      <c r="H1481" s="16">
        <v>5.36</v>
      </c>
      <c r="I1481" s="15">
        <f t="shared" ref="I1481:I1544" si="346">C1481*$F$1852/F1481</f>
        <v>994.61224383184049</v>
      </c>
      <c r="J1481" s="15">
        <f t="shared" ref="J1481:J1544" si="347">D1481*$F$1852/F1481</f>
        <v>27.115550241212965</v>
      </c>
      <c r="K1481" s="17">
        <f t="shared" si="336"/>
        <v>372655.9681503732</v>
      </c>
      <c r="L1481" s="15">
        <f t="shared" ref="L1481:L1544" si="348">E1481*$F$1852/F1481</f>
        <v>44.203544762232958</v>
      </c>
      <c r="M1481" s="17">
        <f t="shared" ref="M1481:M1544" si="349">L1481*(K1481/I1481)</f>
        <v>16561.946498452042</v>
      </c>
      <c r="N1481" s="36">
        <f t="shared" si="339"/>
        <v>20.99350100522912</v>
      </c>
      <c r="O1481" s="18"/>
      <c r="P1481" s="19">
        <f t="shared" si="340"/>
        <v>24.610598936385493</v>
      </c>
      <c r="Q1481" s="19"/>
      <c r="R1481" s="38">
        <f t="shared" si="341"/>
        <v>3.1236860631154613E-2</v>
      </c>
      <c r="S1481" s="16">
        <f t="shared" ref="S1481:S1544" si="350">((H1481/H1482+H1481/1200+((1+H1482/1200)^(-119))*(1-H1481/H1482)))</f>
        <v>1.0067735459886391</v>
      </c>
      <c r="T1481" s="16">
        <f t="shared" si="337"/>
        <v>24.399499975201177</v>
      </c>
      <c r="U1481" s="22">
        <f t="shared" si="342"/>
        <v>7.6097963468300778E-2</v>
      </c>
      <c r="V1481" s="22">
        <f t="shared" si="343"/>
        <v>4.144377535130328E-2</v>
      </c>
      <c r="W1481" s="22">
        <f t="shared" si="344"/>
        <v>3.4654188116997497E-2</v>
      </c>
      <c r="Z1481" s="37"/>
      <c r="AA1481" s="37"/>
    </row>
    <row r="1482" spans="1:27">
      <c r="A1482" s="61">
        <f t="shared" si="345"/>
        <v>33969</v>
      </c>
      <c r="B1482" s="13">
        <v>1993.1</v>
      </c>
      <c r="C1482" s="14">
        <v>463.9</v>
      </c>
      <c r="D1482" s="15">
        <v>12.54</v>
      </c>
      <c r="E1482" s="14">
        <v>20.9</v>
      </c>
      <c r="F1482" s="14">
        <v>145.69999999999999</v>
      </c>
      <c r="G1482" s="15">
        <f t="shared" si="338"/>
        <v>1993.7916666665551</v>
      </c>
      <c r="H1482" s="16">
        <v>5.33</v>
      </c>
      <c r="I1482" s="15">
        <f t="shared" si="346"/>
        <v>1000.5673476321211</v>
      </c>
      <c r="J1482" s="15">
        <f t="shared" si="347"/>
        <v>27.047024227865489</v>
      </c>
      <c r="K1482" s="17">
        <f t="shared" ref="K1482:K1545" si="351">K1481*((I1482+(J1482/12))/I1481)</f>
        <v>375731.68056094943</v>
      </c>
      <c r="L1482" s="15">
        <f t="shared" si="348"/>
        <v>45.078373713109144</v>
      </c>
      <c r="M1482" s="17">
        <f t="shared" si="349"/>
        <v>16927.769182418288</v>
      </c>
      <c r="N1482" s="36">
        <f t="shared" si="339"/>
        <v>21.109178247475118</v>
      </c>
      <c r="O1482" s="18"/>
      <c r="P1482" s="19">
        <f t="shared" si="340"/>
        <v>24.737889343598052</v>
      </c>
      <c r="Q1482" s="19"/>
      <c r="R1482" s="38">
        <f t="shared" si="341"/>
        <v>3.1395305530902258E-2</v>
      </c>
      <c r="S1482" s="16">
        <f t="shared" si="350"/>
        <v>0.9749773690649266</v>
      </c>
      <c r="T1482" s="16">
        <f t="shared" ref="T1482:T1545" si="352">T1481*S1481*F1481/F1482</f>
        <v>24.463612135323089</v>
      </c>
      <c r="U1482" s="22">
        <f t="shared" si="342"/>
        <v>7.7493239381001056E-2</v>
      </c>
      <c r="V1482" s="22">
        <f t="shared" si="343"/>
        <v>4.1485400178090881E-2</v>
      </c>
      <c r="W1482" s="22">
        <f t="shared" si="344"/>
        <v>3.6007839202910175E-2</v>
      </c>
      <c r="Z1482" s="37"/>
      <c r="AA1482" s="37"/>
    </row>
    <row r="1483" spans="1:27">
      <c r="A1483" s="61">
        <f t="shared" si="345"/>
        <v>34303</v>
      </c>
      <c r="B1483" s="13">
        <v>1993.11</v>
      </c>
      <c r="C1483" s="14">
        <v>462.89</v>
      </c>
      <c r="D1483" s="15">
        <v>12.56</v>
      </c>
      <c r="E1483" s="14">
        <v>21.39</v>
      </c>
      <c r="F1483" s="14">
        <v>145.80000000000001</v>
      </c>
      <c r="G1483" s="15">
        <f t="shared" ref="G1483:G1546" si="353">G1482+1/12</f>
        <v>1993.8749999998884</v>
      </c>
      <c r="H1483" s="16">
        <v>5.72</v>
      </c>
      <c r="I1483" s="15">
        <f t="shared" si="346"/>
        <v>997.7041529835393</v>
      </c>
      <c r="J1483" s="15">
        <f t="shared" si="347"/>
        <v>27.071581069958857</v>
      </c>
      <c r="K1483" s="17">
        <f t="shared" si="351"/>
        <v>375503.65454812127</v>
      </c>
      <c r="L1483" s="15">
        <f t="shared" si="348"/>
        <v>46.103592283950633</v>
      </c>
      <c r="M1483" s="17">
        <f t="shared" si="349"/>
        <v>17351.904709076272</v>
      </c>
      <c r="N1483" s="36">
        <f t="shared" si="339"/>
        <v>21.037901189606373</v>
      </c>
      <c r="O1483" s="18"/>
      <c r="P1483" s="19">
        <f t="shared" si="340"/>
        <v>24.645407638434449</v>
      </c>
      <c r="Q1483" s="19"/>
      <c r="R1483" s="38">
        <f t="shared" si="341"/>
        <v>2.7521778620273898E-2</v>
      </c>
      <c r="S1483" s="16">
        <f t="shared" si="350"/>
        <v>1.0009977036045139</v>
      </c>
      <c r="T1483" s="16">
        <f t="shared" si="352"/>
        <v>23.83510916583657</v>
      </c>
      <c r="U1483" s="22">
        <f t="shared" si="342"/>
        <v>7.9150376069160977E-2</v>
      </c>
      <c r="V1483" s="22">
        <f t="shared" si="343"/>
        <v>4.4771092884486663E-2</v>
      </c>
      <c r="W1483" s="22">
        <f t="shared" si="344"/>
        <v>3.4379283184674314E-2</v>
      </c>
      <c r="Z1483" s="37"/>
      <c r="AA1483" s="37"/>
    </row>
    <row r="1484" spans="1:27">
      <c r="A1484" s="61">
        <f t="shared" si="345"/>
        <v>34334</v>
      </c>
      <c r="B1484" s="13">
        <v>1993.12</v>
      </c>
      <c r="C1484" s="14">
        <v>465.95</v>
      </c>
      <c r="D1484" s="15">
        <v>12.58</v>
      </c>
      <c r="E1484" s="14">
        <v>21.89</v>
      </c>
      <c r="F1484" s="14">
        <v>145.80000000000001</v>
      </c>
      <c r="G1484" s="15">
        <f t="shared" si="353"/>
        <v>1993.9583333332216</v>
      </c>
      <c r="H1484" s="16">
        <v>5.77</v>
      </c>
      <c r="I1484" s="15">
        <f t="shared" si="346"/>
        <v>1004.2996177983541</v>
      </c>
      <c r="J1484" s="15">
        <f t="shared" si="347"/>
        <v>27.114688683127579</v>
      </c>
      <c r="K1484" s="17">
        <f t="shared" si="351"/>
        <v>378836.3992191414</v>
      </c>
      <c r="L1484" s="15">
        <f t="shared" si="348"/>
        <v>47.18128261316874</v>
      </c>
      <c r="M1484" s="17">
        <f t="shared" si="349"/>
        <v>17797.464918783146</v>
      </c>
      <c r="N1484" s="36">
        <f t="shared" si="339"/>
        <v>21.164732079814641</v>
      </c>
      <c r="O1484" s="18"/>
      <c r="P1484" s="19">
        <f t="shared" si="340"/>
        <v>24.783708947329515</v>
      </c>
      <c r="Q1484" s="19"/>
      <c r="R1484" s="38">
        <f t="shared" si="341"/>
        <v>2.6634499475645647E-2</v>
      </c>
      <c r="S1484" s="16">
        <f t="shared" si="350"/>
        <v>1.0063172790165771</v>
      </c>
      <c r="T1484" s="16">
        <f t="shared" si="352"/>
        <v>23.858889540165308</v>
      </c>
      <c r="U1484" s="22">
        <f t="shared" si="342"/>
        <v>8.1575467808096214E-2</v>
      </c>
      <c r="V1484" s="22">
        <f t="shared" si="343"/>
        <v>4.5405950157139996E-2</v>
      </c>
      <c r="W1484" s="22">
        <f t="shared" si="344"/>
        <v>3.6169517650956218E-2</v>
      </c>
      <c r="Z1484" s="37"/>
      <c r="AA1484" s="37"/>
    </row>
    <row r="1485" spans="1:27">
      <c r="A1485" s="61">
        <f t="shared" si="345"/>
        <v>34365</v>
      </c>
      <c r="B1485" s="13">
        <v>1994.01</v>
      </c>
      <c r="C1485" s="14">
        <v>472.99</v>
      </c>
      <c r="D1485" s="15">
        <v>12.6233</v>
      </c>
      <c r="E1485" s="14">
        <v>22.156700000000001</v>
      </c>
      <c r="F1485" s="14">
        <v>146.19999999999999</v>
      </c>
      <c r="G1485" s="15">
        <f t="shared" si="353"/>
        <v>1994.0416666665549</v>
      </c>
      <c r="H1485" s="16">
        <v>5.75</v>
      </c>
      <c r="I1485" s="15">
        <f t="shared" si="346"/>
        <v>1016.6842404582769</v>
      </c>
      <c r="J1485" s="15">
        <f t="shared" si="347"/>
        <v>27.133576127564993</v>
      </c>
      <c r="K1485" s="17">
        <f t="shared" si="351"/>
        <v>384360.99029968452</v>
      </c>
      <c r="L1485" s="15">
        <f t="shared" si="348"/>
        <v>47.625462928522595</v>
      </c>
      <c r="M1485" s="17">
        <f t="shared" si="349"/>
        <v>18004.970831884435</v>
      </c>
      <c r="N1485" s="36">
        <f t="shared" si="339"/>
        <v>21.411974913826537</v>
      </c>
      <c r="O1485" s="18"/>
      <c r="P1485" s="19">
        <f t="shared" si="340"/>
        <v>25.061136005191315</v>
      </c>
      <c r="Q1485" s="19"/>
      <c r="R1485" s="38">
        <f t="shared" si="341"/>
        <v>2.5960655912227626E-2</v>
      </c>
      <c r="S1485" s="16">
        <f t="shared" si="350"/>
        <v>0.98835683742500158</v>
      </c>
      <c r="T1485" s="16">
        <f t="shared" si="352"/>
        <v>23.943923027307019</v>
      </c>
      <c r="U1485" s="22">
        <f t="shared" si="342"/>
        <v>8.469888550467819E-2</v>
      </c>
      <c r="V1485" s="22">
        <f t="shared" si="343"/>
        <v>4.5906114053420266E-2</v>
      </c>
      <c r="W1485" s="22">
        <f t="shared" si="344"/>
        <v>3.8792771451257924E-2</v>
      </c>
      <c r="Z1485" s="37"/>
      <c r="AA1485" s="37"/>
    </row>
    <row r="1486" spans="1:27">
      <c r="A1486" s="61">
        <f t="shared" si="345"/>
        <v>34393</v>
      </c>
      <c r="B1486" s="13">
        <v>1994.02</v>
      </c>
      <c r="C1486" s="14">
        <v>471.58</v>
      </c>
      <c r="D1486" s="15">
        <v>12.666700000000001</v>
      </c>
      <c r="E1486" s="14">
        <v>22.433299999999999</v>
      </c>
      <c r="F1486" s="14">
        <v>146.69999999999999</v>
      </c>
      <c r="G1486" s="15">
        <f t="shared" si="353"/>
        <v>1994.1249999998881</v>
      </c>
      <c r="H1486" s="16">
        <v>5.97</v>
      </c>
      <c r="I1486" s="15">
        <f t="shared" si="346"/>
        <v>1010.1986169734155</v>
      </c>
      <c r="J1486" s="15">
        <f t="shared" si="347"/>
        <v>27.134065951942755</v>
      </c>
      <c r="K1486" s="17">
        <f t="shared" si="351"/>
        <v>382763.92187956074</v>
      </c>
      <c r="L1486" s="15">
        <f t="shared" si="348"/>
        <v>48.055661041922313</v>
      </c>
      <c r="M1486" s="17">
        <f t="shared" si="349"/>
        <v>18208.274075874189</v>
      </c>
      <c r="N1486" s="36">
        <f t="shared" si="339"/>
        <v>21.263840187313019</v>
      </c>
      <c r="O1486" s="18"/>
      <c r="P1486" s="19">
        <f t="shared" si="340"/>
        <v>24.875326969291891</v>
      </c>
      <c r="Q1486" s="19"/>
      <c r="R1486" s="38">
        <f t="shared" si="341"/>
        <v>2.3932517058300323E-2</v>
      </c>
      <c r="S1486" s="16">
        <f t="shared" si="350"/>
        <v>0.96773502402725808</v>
      </c>
      <c r="T1486" s="16">
        <f t="shared" si="352"/>
        <v>23.584481756475945</v>
      </c>
      <c r="U1486" s="22">
        <f t="shared" si="342"/>
        <v>8.5740916893514818E-2</v>
      </c>
      <c r="V1486" s="22">
        <f t="shared" si="343"/>
        <v>4.7880387204005226E-2</v>
      </c>
      <c r="W1486" s="22">
        <f t="shared" si="344"/>
        <v>3.7860529689509592E-2</v>
      </c>
      <c r="Z1486" s="37"/>
      <c r="AA1486" s="37"/>
    </row>
    <row r="1487" spans="1:27">
      <c r="A1487" s="61">
        <f t="shared" si="345"/>
        <v>34424</v>
      </c>
      <c r="B1487" s="13">
        <v>1994.03</v>
      </c>
      <c r="C1487" s="14">
        <v>463.81</v>
      </c>
      <c r="D1487" s="15">
        <v>12.71</v>
      </c>
      <c r="E1487" s="14">
        <v>22.71</v>
      </c>
      <c r="F1487" s="14">
        <v>147.19999999999999</v>
      </c>
      <c r="G1487" s="15">
        <f t="shared" si="353"/>
        <v>1994.2083333332214</v>
      </c>
      <c r="H1487" s="16">
        <v>6.48</v>
      </c>
      <c r="I1487" s="15">
        <f t="shared" si="346"/>
        <v>990.17920954483748</v>
      </c>
      <c r="J1487" s="15">
        <f t="shared" si="347"/>
        <v>27.134338960597841</v>
      </c>
      <c r="K1487" s="17">
        <f t="shared" si="351"/>
        <v>376035.34103052801</v>
      </c>
      <c r="L1487" s="15">
        <f t="shared" si="348"/>
        <v>48.483150101902204</v>
      </c>
      <c r="M1487" s="17">
        <f t="shared" si="349"/>
        <v>18412.200243210136</v>
      </c>
      <c r="N1487" s="36">
        <f t="shared" si="339"/>
        <v>20.833375889460413</v>
      </c>
      <c r="O1487" s="18"/>
      <c r="P1487" s="19">
        <f t="shared" si="340"/>
        <v>24.359940418108938</v>
      </c>
      <c r="Q1487" s="19"/>
      <c r="R1487" s="38">
        <f t="shared" si="341"/>
        <v>1.9954678488364866E-2</v>
      </c>
      <c r="S1487" s="16">
        <f t="shared" si="350"/>
        <v>0.97038865435690924</v>
      </c>
      <c r="T1487" s="16">
        <f t="shared" si="352"/>
        <v>22.746003445159296</v>
      </c>
      <c r="U1487" s="22">
        <f t="shared" si="342"/>
        <v>8.5257985518339074E-2</v>
      </c>
      <c r="V1487" s="22">
        <f t="shared" si="343"/>
        <v>5.3500739833072242E-2</v>
      </c>
      <c r="W1487" s="22">
        <f t="shared" si="344"/>
        <v>3.1757245685266833E-2</v>
      </c>
      <c r="Z1487" s="37"/>
      <c r="AA1487" s="37"/>
    </row>
    <row r="1488" spans="1:27">
      <c r="A1488" s="61">
        <f t="shared" si="345"/>
        <v>34454</v>
      </c>
      <c r="B1488" s="13">
        <v>1994.04</v>
      </c>
      <c r="C1488" s="14">
        <v>447.23</v>
      </c>
      <c r="D1488" s="15">
        <v>12.753299999999999</v>
      </c>
      <c r="E1488" s="14">
        <v>23.54</v>
      </c>
      <c r="F1488" s="14">
        <v>147.4</v>
      </c>
      <c r="G1488" s="15">
        <f t="shared" si="353"/>
        <v>1994.2916666665546</v>
      </c>
      <c r="H1488" s="16">
        <v>6.97</v>
      </c>
      <c r="I1488" s="15">
        <f t="shared" si="346"/>
        <v>953.48738151289058</v>
      </c>
      <c r="J1488" s="15">
        <f t="shared" si="347"/>
        <v>27.189836600067849</v>
      </c>
      <c r="K1488" s="17">
        <f t="shared" si="351"/>
        <v>362961.55029409681</v>
      </c>
      <c r="L1488" s="15">
        <f t="shared" si="348"/>
        <v>50.186912686567176</v>
      </c>
      <c r="M1488" s="17">
        <f t="shared" si="349"/>
        <v>19104.520926420493</v>
      </c>
      <c r="N1488" s="36">
        <f t="shared" si="339"/>
        <v>20.05525008506385</v>
      </c>
      <c r="O1488" s="18"/>
      <c r="P1488" s="19">
        <f t="shared" si="340"/>
        <v>23.440099239459403</v>
      </c>
      <c r="Q1488" s="19"/>
      <c r="R1488" s="38">
        <f t="shared" si="341"/>
        <v>1.6553849274837031E-2</v>
      </c>
      <c r="S1488" s="16">
        <f t="shared" si="350"/>
        <v>0.99094149793811337</v>
      </c>
      <c r="T1488" s="16">
        <f t="shared" si="352"/>
        <v>22.042514606387069</v>
      </c>
      <c r="U1488" s="22">
        <f t="shared" si="342"/>
        <v>8.9808068518690165E-2</v>
      </c>
      <c r="V1488" s="22">
        <f t="shared" si="343"/>
        <v>5.232368303426016E-2</v>
      </c>
      <c r="W1488" s="22">
        <f t="shared" si="344"/>
        <v>3.7484385484430005E-2</v>
      </c>
      <c r="Z1488" s="37"/>
      <c r="AA1488" s="37"/>
    </row>
    <row r="1489" spans="1:27">
      <c r="A1489" s="61">
        <f t="shared" si="345"/>
        <v>34485</v>
      </c>
      <c r="B1489" s="13">
        <v>1994.05</v>
      </c>
      <c r="C1489" s="14">
        <v>450.9</v>
      </c>
      <c r="D1489" s="15">
        <v>12.7967</v>
      </c>
      <c r="E1489" s="14">
        <v>24.37</v>
      </c>
      <c r="F1489" s="14">
        <v>147.5</v>
      </c>
      <c r="G1489" s="15">
        <f t="shared" si="353"/>
        <v>1994.3749999998879</v>
      </c>
      <c r="H1489" s="16">
        <v>7.18</v>
      </c>
      <c r="I1489" s="15">
        <f t="shared" si="346"/>
        <v>960.66002745762751</v>
      </c>
      <c r="J1489" s="15">
        <f t="shared" si="347"/>
        <v>27.263868204406791</v>
      </c>
      <c r="K1489" s="17">
        <f t="shared" si="351"/>
        <v>366556.81480850169</v>
      </c>
      <c r="L1489" s="15">
        <f t="shared" si="348"/>
        <v>51.921235016949176</v>
      </c>
      <c r="M1489" s="17">
        <f t="shared" si="349"/>
        <v>19811.46501859212</v>
      </c>
      <c r="N1489" s="36">
        <f t="shared" si="339"/>
        <v>20.196492421281452</v>
      </c>
      <c r="O1489" s="18"/>
      <c r="P1489" s="19">
        <f t="shared" si="340"/>
        <v>23.593459579735022</v>
      </c>
      <c r="Q1489" s="19"/>
      <c r="R1489" s="38">
        <f t="shared" si="341"/>
        <v>1.3874324550450672E-2</v>
      </c>
      <c r="S1489" s="16">
        <f t="shared" si="350"/>
        <v>1.0116668390942878</v>
      </c>
      <c r="T1489" s="16">
        <f t="shared" si="352"/>
        <v>21.828033735635355</v>
      </c>
      <c r="U1489" s="22">
        <f t="shared" si="342"/>
        <v>8.5278123057876964E-2</v>
      </c>
      <c r="V1489" s="22">
        <f t="shared" si="343"/>
        <v>5.0008874729805752E-2</v>
      </c>
      <c r="W1489" s="22">
        <f t="shared" si="344"/>
        <v>3.5269248328071212E-2</v>
      </c>
      <c r="Z1489" s="37"/>
      <c r="AA1489" s="37"/>
    </row>
    <row r="1490" spans="1:27">
      <c r="A1490" s="61">
        <f t="shared" si="345"/>
        <v>34515</v>
      </c>
      <c r="B1490" s="13">
        <v>1994.06</v>
      </c>
      <c r="C1490" s="14">
        <v>454.83</v>
      </c>
      <c r="D1490" s="15">
        <v>12.84</v>
      </c>
      <c r="E1490" s="14">
        <v>25.2</v>
      </c>
      <c r="F1490" s="14">
        <v>148</v>
      </c>
      <c r="G1490" s="15">
        <f t="shared" si="353"/>
        <v>1994.4583333332212</v>
      </c>
      <c r="H1490" s="16">
        <v>7.1</v>
      </c>
      <c r="I1490" s="15">
        <f t="shared" si="346"/>
        <v>965.75928537162201</v>
      </c>
      <c r="J1490" s="15">
        <f t="shared" si="347"/>
        <v>27.263701216216226</v>
      </c>
      <c r="K1490" s="17">
        <f t="shared" si="351"/>
        <v>369369.43906483427</v>
      </c>
      <c r="L1490" s="15">
        <f t="shared" si="348"/>
        <v>53.508198648648673</v>
      </c>
      <c r="M1490" s="17">
        <f t="shared" si="349"/>
        <v>20465.030592603442</v>
      </c>
      <c r="N1490" s="36">
        <f t="shared" si="339"/>
        <v>20.290763690670317</v>
      </c>
      <c r="O1490" s="18"/>
      <c r="P1490" s="19">
        <f t="shared" si="340"/>
        <v>23.690087234431964</v>
      </c>
      <c r="Q1490" s="19"/>
      <c r="R1490" s="38">
        <f t="shared" si="341"/>
        <v>1.4494740216395283E-2</v>
      </c>
      <c r="S1490" s="16">
        <f t="shared" si="350"/>
        <v>0.99183211848935038</v>
      </c>
      <c r="T1490" s="16">
        <f t="shared" si="352"/>
        <v>22.008094183875812</v>
      </c>
      <c r="U1490" s="22">
        <f t="shared" si="342"/>
        <v>8.7165820727450605E-2</v>
      </c>
      <c r="V1490" s="22">
        <f t="shared" si="343"/>
        <v>4.9143494253137465E-2</v>
      </c>
      <c r="W1490" s="22">
        <f t="shared" si="344"/>
        <v>3.8022326474313139E-2</v>
      </c>
      <c r="Z1490" s="37"/>
      <c r="AA1490" s="37"/>
    </row>
    <row r="1491" spans="1:27">
      <c r="A1491" s="61">
        <f t="shared" si="345"/>
        <v>34546</v>
      </c>
      <c r="B1491" s="13">
        <v>1994.07</v>
      </c>
      <c r="C1491" s="14">
        <v>451.4</v>
      </c>
      <c r="D1491" s="15">
        <v>12.87</v>
      </c>
      <c r="E1491" s="14">
        <v>25.91</v>
      </c>
      <c r="F1491" s="14">
        <v>148.4</v>
      </c>
      <c r="G1491" s="15">
        <f t="shared" si="353"/>
        <v>1994.5416666665544</v>
      </c>
      <c r="H1491" s="16">
        <v>7.3</v>
      </c>
      <c r="I1491" s="15">
        <f t="shared" si="346"/>
        <v>955.89273113207571</v>
      </c>
      <c r="J1491" s="15">
        <f t="shared" si="347"/>
        <v>27.253742688679253</v>
      </c>
      <c r="K1491" s="17">
        <f t="shared" si="351"/>
        <v>366464.45848632511</v>
      </c>
      <c r="L1491" s="15">
        <f t="shared" si="348"/>
        <v>54.867480424528317</v>
      </c>
      <c r="M1491" s="17">
        <f t="shared" si="349"/>
        <v>21034.76765480878</v>
      </c>
      <c r="N1491" s="36">
        <f t="shared" si="339"/>
        <v>20.067951816142152</v>
      </c>
      <c r="O1491" s="18"/>
      <c r="P1491" s="19">
        <f t="shared" si="340"/>
        <v>23.415889076109899</v>
      </c>
      <c r="Q1491" s="19"/>
      <c r="R1491" s="38">
        <f t="shared" si="341"/>
        <v>1.2922687944643275E-2</v>
      </c>
      <c r="S1491" s="16">
        <f t="shared" si="350"/>
        <v>1.0103198282151835</v>
      </c>
      <c r="T1491" s="16">
        <f t="shared" si="352"/>
        <v>21.769498196694009</v>
      </c>
      <c r="U1491" s="22">
        <f t="shared" si="342"/>
        <v>8.5737172821608088E-2</v>
      </c>
      <c r="V1491" s="22">
        <f t="shared" si="343"/>
        <v>5.2774661185686522E-2</v>
      </c>
      <c r="W1491" s="22">
        <f t="shared" si="344"/>
        <v>3.2962511635921565E-2</v>
      </c>
      <c r="Z1491" s="37"/>
      <c r="AA1491" s="37"/>
    </row>
    <row r="1492" spans="1:27">
      <c r="A1492" s="61">
        <f t="shared" si="345"/>
        <v>34577</v>
      </c>
      <c r="B1492" s="13">
        <v>1994.08</v>
      </c>
      <c r="C1492" s="14">
        <v>464.24</v>
      </c>
      <c r="D1492" s="15">
        <v>12.9</v>
      </c>
      <c r="E1492" s="14">
        <v>26.62</v>
      </c>
      <c r="F1492" s="14">
        <v>149</v>
      </c>
      <c r="G1492" s="15">
        <f t="shared" si="353"/>
        <v>1994.6249999998877</v>
      </c>
      <c r="H1492" s="16">
        <v>7.24</v>
      </c>
      <c r="I1492" s="15">
        <f t="shared" si="346"/>
        <v>979.12422201342315</v>
      </c>
      <c r="J1492" s="15">
        <f t="shared" si="347"/>
        <v>27.207268791946319</v>
      </c>
      <c r="K1492" s="17">
        <f t="shared" si="351"/>
        <v>376240.0223894603</v>
      </c>
      <c r="L1492" s="15">
        <f t="shared" si="348"/>
        <v>56.143991879194651</v>
      </c>
      <c r="M1492" s="17">
        <f t="shared" si="349"/>
        <v>21573.990599705827</v>
      </c>
      <c r="N1492" s="36">
        <f t="shared" si="339"/>
        <v>20.535549404755642</v>
      </c>
      <c r="O1492" s="18"/>
      <c r="P1492" s="19">
        <f t="shared" si="340"/>
        <v>23.945020932611584</v>
      </c>
      <c r="Q1492" s="19"/>
      <c r="R1492" s="38">
        <f t="shared" si="341"/>
        <v>1.2408744966443182E-2</v>
      </c>
      <c r="S1492" s="16">
        <f t="shared" si="350"/>
        <v>0.99064841438498441</v>
      </c>
      <c r="T1492" s="16">
        <f t="shared" si="352"/>
        <v>21.905588608568678</v>
      </c>
      <c r="U1492" s="22">
        <f t="shared" si="342"/>
        <v>8.1315070024978064E-2</v>
      </c>
      <c r="V1492" s="22">
        <f t="shared" si="343"/>
        <v>5.4303842134975744E-2</v>
      </c>
      <c r="W1492" s="22">
        <f t="shared" si="344"/>
        <v>2.7011227890002321E-2</v>
      </c>
      <c r="Z1492" s="37"/>
      <c r="AA1492" s="37"/>
    </row>
    <row r="1493" spans="1:27">
      <c r="A1493" s="61">
        <f t="shared" si="345"/>
        <v>34607</v>
      </c>
      <c r="B1493" s="13">
        <v>1994.09</v>
      </c>
      <c r="C1493" s="14">
        <v>466.96</v>
      </c>
      <c r="D1493" s="15">
        <v>12.92</v>
      </c>
      <c r="E1493" s="14">
        <v>27.33</v>
      </c>
      <c r="F1493" s="14">
        <v>149.4</v>
      </c>
      <c r="G1493" s="15">
        <f t="shared" si="353"/>
        <v>1994.7083333332209</v>
      </c>
      <c r="H1493" s="16">
        <v>7.46</v>
      </c>
      <c r="I1493" s="15">
        <f t="shared" si="346"/>
        <v>982.22410522088376</v>
      </c>
      <c r="J1493" s="15">
        <f t="shared" si="347"/>
        <v>27.176493574297197</v>
      </c>
      <c r="K1493" s="17">
        <f t="shared" si="351"/>
        <v>378301.42971099599</v>
      </c>
      <c r="L1493" s="15">
        <f t="shared" si="348"/>
        <v>57.487118373493992</v>
      </c>
      <c r="M1493" s="17">
        <f t="shared" si="349"/>
        <v>22141.035793218947</v>
      </c>
      <c r="N1493" s="36">
        <f t="shared" si="339"/>
        <v>20.576450100818874</v>
      </c>
      <c r="O1493" s="18"/>
      <c r="P1493" s="19">
        <f t="shared" si="340"/>
        <v>23.975369102753444</v>
      </c>
      <c r="Q1493" s="19"/>
      <c r="R1493" s="38">
        <f t="shared" si="341"/>
        <v>9.8951853180564292E-3</v>
      </c>
      <c r="S1493" s="16">
        <f t="shared" si="350"/>
        <v>0.98687330677053553</v>
      </c>
      <c r="T1493" s="16">
        <f t="shared" si="352"/>
        <v>21.642635586117823</v>
      </c>
      <c r="U1493" s="22">
        <f t="shared" si="342"/>
        <v>8.3467666640532956E-2</v>
      </c>
      <c r="V1493" s="22">
        <f t="shared" si="343"/>
        <v>5.7006347749036346E-2</v>
      </c>
      <c r="W1493" s="22">
        <f t="shared" si="344"/>
        <v>2.646131889149661E-2</v>
      </c>
      <c r="Z1493" s="37"/>
      <c r="AA1493" s="37"/>
    </row>
    <row r="1494" spans="1:27">
      <c r="A1494" s="61">
        <f t="shared" si="345"/>
        <v>34334</v>
      </c>
      <c r="B1494" s="13">
        <v>1994.1</v>
      </c>
      <c r="C1494" s="14">
        <v>463.81</v>
      </c>
      <c r="D1494" s="15">
        <v>13.013299999999999</v>
      </c>
      <c r="E1494" s="14">
        <v>28.42</v>
      </c>
      <c r="F1494" s="14">
        <v>149.5</v>
      </c>
      <c r="G1494" s="15">
        <f t="shared" si="353"/>
        <v>1994.7916666665542</v>
      </c>
      <c r="H1494" s="16">
        <v>7.74</v>
      </c>
      <c r="I1494" s="15">
        <f t="shared" si="346"/>
        <v>974.94568324414763</v>
      </c>
      <c r="J1494" s="15">
        <f t="shared" si="347"/>
        <v>27.354435350167236</v>
      </c>
      <c r="K1494" s="17">
        <f t="shared" si="351"/>
        <v>376376.12000184174</v>
      </c>
      <c r="L1494" s="15">
        <f t="shared" si="348"/>
        <v>59.739885551839492</v>
      </c>
      <c r="M1494" s="17">
        <f t="shared" si="349"/>
        <v>23062.481038469075</v>
      </c>
      <c r="N1494" s="36">
        <f t="shared" si="339"/>
        <v>20.395759282410268</v>
      </c>
      <c r="O1494" s="18"/>
      <c r="P1494" s="19">
        <f t="shared" si="340"/>
        <v>23.747831033857782</v>
      </c>
      <c r="Q1494" s="19"/>
      <c r="R1494" s="38">
        <f t="shared" si="341"/>
        <v>7.2995277900826661E-3</v>
      </c>
      <c r="S1494" s="16">
        <f t="shared" si="350"/>
        <v>0.99139596332361246</v>
      </c>
      <c r="T1494" s="16">
        <f t="shared" si="352"/>
        <v>21.344252699708385</v>
      </c>
      <c r="U1494" s="22">
        <f t="shared" si="342"/>
        <v>8.3563299276743441E-2</v>
      </c>
      <c r="V1494" s="22">
        <f t="shared" si="343"/>
        <v>5.8539710698669367E-2</v>
      </c>
      <c r="W1494" s="22">
        <f t="shared" si="344"/>
        <v>2.5023588578074074E-2</v>
      </c>
      <c r="Z1494" s="37"/>
      <c r="AA1494" s="37"/>
    </row>
    <row r="1495" spans="1:27">
      <c r="A1495" s="61">
        <f t="shared" si="345"/>
        <v>34668</v>
      </c>
      <c r="B1495" s="13">
        <v>1994.11</v>
      </c>
      <c r="C1495" s="14">
        <v>461.01</v>
      </c>
      <c r="D1495" s="15">
        <v>13.0967</v>
      </c>
      <c r="E1495" s="14">
        <v>29.51</v>
      </c>
      <c r="F1495" s="14">
        <v>149.69999999999999</v>
      </c>
      <c r="G1495" s="15">
        <f t="shared" si="353"/>
        <v>1994.8749999998875</v>
      </c>
      <c r="H1495" s="16">
        <v>7.96</v>
      </c>
      <c r="I1495" s="15">
        <f t="shared" si="346"/>
        <v>967.76531092184416</v>
      </c>
      <c r="J1495" s="15">
        <f t="shared" si="347"/>
        <v>27.492965331663338</v>
      </c>
      <c r="K1495" s="17">
        <f t="shared" si="351"/>
        <v>374488.61720222514</v>
      </c>
      <c r="L1495" s="15">
        <f t="shared" si="348"/>
        <v>61.94823176352709</v>
      </c>
      <c r="M1495" s="17">
        <f t="shared" si="349"/>
        <v>23971.625547466789</v>
      </c>
      <c r="N1495" s="36">
        <f t="shared" si="339"/>
        <v>20.209473020394057</v>
      </c>
      <c r="O1495" s="18"/>
      <c r="P1495" s="19">
        <f t="shared" si="340"/>
        <v>23.513754336451797</v>
      </c>
      <c r="Q1495" s="19"/>
      <c r="R1495" s="38">
        <f t="shared" si="341"/>
        <v>5.6899409769841092E-3</v>
      </c>
      <c r="S1495" s="16">
        <f t="shared" si="350"/>
        <v>1.0169643925831136</v>
      </c>
      <c r="T1495" s="16">
        <f t="shared" si="352"/>
        <v>21.132335283995836</v>
      </c>
      <c r="U1495" s="22">
        <f t="shared" si="342"/>
        <v>8.9119377079032391E-2</v>
      </c>
      <c r="V1495" s="22">
        <f t="shared" si="343"/>
        <v>5.9129573012722814E-2</v>
      </c>
      <c r="W1495" s="22">
        <f t="shared" si="344"/>
        <v>2.9989804066309578E-2</v>
      </c>
      <c r="Z1495" s="37"/>
      <c r="AA1495" s="37"/>
    </row>
    <row r="1496" spans="1:27">
      <c r="A1496" s="61">
        <f t="shared" si="345"/>
        <v>34699</v>
      </c>
      <c r="B1496" s="13">
        <v>1994.12</v>
      </c>
      <c r="C1496" s="14">
        <v>455.19</v>
      </c>
      <c r="D1496" s="15">
        <v>13.17</v>
      </c>
      <c r="E1496" s="14">
        <v>30.6</v>
      </c>
      <c r="F1496" s="14">
        <v>149.69999999999999</v>
      </c>
      <c r="G1496" s="15">
        <f t="shared" si="353"/>
        <v>1994.9583333332207</v>
      </c>
      <c r="H1496" s="16">
        <v>7.81</v>
      </c>
      <c r="I1496" s="15">
        <f t="shared" si="346"/>
        <v>955.54780130260565</v>
      </c>
      <c r="J1496" s="15">
        <f t="shared" si="347"/>
        <v>27.646838777555121</v>
      </c>
      <c r="K1496" s="17">
        <f t="shared" si="351"/>
        <v>370652.42602472898</v>
      </c>
      <c r="L1496" s="15">
        <f t="shared" si="348"/>
        <v>64.236390781563159</v>
      </c>
      <c r="M1496" s="17">
        <f t="shared" si="349"/>
        <v>24916.989029540866</v>
      </c>
      <c r="N1496" s="36">
        <f t="shared" si="339"/>
        <v>19.911484108090338</v>
      </c>
      <c r="O1496" s="18"/>
      <c r="P1496" s="19">
        <f t="shared" si="340"/>
        <v>23.150110785223823</v>
      </c>
      <c r="Q1496" s="19"/>
      <c r="R1496" s="38">
        <f t="shared" si="341"/>
        <v>7.9304689773230658E-3</v>
      </c>
      <c r="S1496" s="16">
        <f t="shared" si="350"/>
        <v>1.0085772379629767</v>
      </c>
      <c r="T1496" s="16">
        <f t="shared" si="352"/>
        <v>21.490832515951524</v>
      </c>
      <c r="U1496" s="22">
        <f t="shared" si="342"/>
        <v>9.358123920192174E-2</v>
      </c>
      <c r="V1496" s="22">
        <f t="shared" si="343"/>
        <v>5.7764808949848812E-2</v>
      </c>
      <c r="W1496" s="22">
        <f t="shared" si="344"/>
        <v>3.5816430252072928E-2</v>
      </c>
      <c r="Z1496" s="37"/>
      <c r="AA1496" s="37"/>
    </row>
    <row r="1497" spans="1:27">
      <c r="A1497" s="61">
        <f t="shared" si="345"/>
        <v>34730</v>
      </c>
      <c r="B1497" s="13">
        <v>1995.01</v>
      </c>
      <c r="C1497" s="14">
        <v>465.25</v>
      </c>
      <c r="D1497" s="15">
        <v>13.18</v>
      </c>
      <c r="E1497" s="14">
        <v>31.25</v>
      </c>
      <c r="F1497" s="14">
        <v>150.30000000000001</v>
      </c>
      <c r="G1497" s="15">
        <f t="shared" si="353"/>
        <v>1995.041666666554</v>
      </c>
      <c r="H1497" s="16">
        <v>7.78</v>
      </c>
      <c r="I1497" s="15">
        <f t="shared" si="346"/>
        <v>972.76717315369297</v>
      </c>
      <c r="J1497" s="15">
        <f t="shared" si="347"/>
        <v>27.557380638722559</v>
      </c>
      <c r="K1497" s="17">
        <f t="shared" si="351"/>
        <v>378222.51943825127</v>
      </c>
      <c r="L1497" s="15">
        <f t="shared" si="348"/>
        <v>65.339009481037948</v>
      </c>
      <c r="M1497" s="17">
        <f t="shared" si="349"/>
        <v>25404.521724761638</v>
      </c>
      <c r="N1497" s="36">
        <f t="shared" si="339"/>
        <v>20.219119422457307</v>
      </c>
      <c r="O1497" s="18"/>
      <c r="P1497" s="19">
        <f t="shared" si="340"/>
        <v>23.488372636558672</v>
      </c>
      <c r="Q1497" s="19"/>
      <c r="R1497" s="38">
        <f t="shared" si="341"/>
        <v>7.6841322003244963E-3</v>
      </c>
      <c r="S1497" s="16">
        <f t="shared" si="350"/>
        <v>1.0281526145343234</v>
      </c>
      <c r="T1497" s="16">
        <f t="shared" si="352"/>
        <v>21.588636897667055</v>
      </c>
      <c r="U1497" s="22">
        <f t="shared" si="342"/>
        <v>8.9664153638161048E-2</v>
      </c>
      <c r="V1497" s="22">
        <f t="shared" si="343"/>
        <v>5.751990297624876E-2</v>
      </c>
      <c r="W1497" s="22">
        <f t="shared" si="344"/>
        <v>3.2144250661912288E-2</v>
      </c>
      <c r="Z1497" s="37"/>
      <c r="AA1497" s="37"/>
    </row>
    <row r="1498" spans="1:27">
      <c r="A1498" s="61">
        <f t="shared" si="345"/>
        <v>34758</v>
      </c>
      <c r="B1498" s="13">
        <v>1995.02</v>
      </c>
      <c r="C1498" s="14">
        <v>481.92</v>
      </c>
      <c r="D1498" s="15">
        <v>13.18</v>
      </c>
      <c r="E1498" s="14">
        <v>31.9</v>
      </c>
      <c r="F1498" s="14">
        <v>150.9</v>
      </c>
      <c r="G1498" s="15">
        <f t="shared" si="353"/>
        <v>1995.1249999998872</v>
      </c>
      <c r="H1498" s="16">
        <v>7.47</v>
      </c>
      <c r="I1498" s="15">
        <f t="shared" si="346"/>
        <v>1003.615166600398</v>
      </c>
      <c r="J1498" s="15">
        <f t="shared" si="347"/>
        <v>27.447808548707759</v>
      </c>
      <c r="K1498" s="17">
        <f t="shared" si="351"/>
        <v>391105.89080270618</v>
      </c>
      <c r="L1498" s="15">
        <f t="shared" si="348"/>
        <v>66.432859840954293</v>
      </c>
      <c r="M1498" s="17">
        <f t="shared" si="349"/>
        <v>25888.690896012464</v>
      </c>
      <c r="N1498" s="36">
        <f t="shared" si="339"/>
        <v>20.802571764332683</v>
      </c>
      <c r="O1498" s="18"/>
      <c r="P1498" s="19">
        <f t="shared" si="340"/>
        <v>24.144282243906428</v>
      </c>
      <c r="Q1498" s="19"/>
      <c r="R1498" s="38">
        <f t="shared" si="341"/>
        <v>9.3198886486230773E-3</v>
      </c>
      <c r="S1498" s="16">
        <f t="shared" si="350"/>
        <v>1.0253227230664379</v>
      </c>
      <c r="T1498" s="16">
        <f t="shared" si="352"/>
        <v>22.108157353389348</v>
      </c>
      <c r="U1498" s="22">
        <f t="shared" si="342"/>
        <v>8.7208998858727238E-2</v>
      </c>
      <c r="V1498" s="22">
        <f t="shared" si="343"/>
        <v>5.5197207419650729E-2</v>
      </c>
      <c r="W1498" s="22">
        <f t="shared" si="344"/>
        <v>3.2011791439076509E-2</v>
      </c>
      <c r="Z1498" s="37"/>
      <c r="AA1498" s="37"/>
    </row>
    <row r="1499" spans="1:27">
      <c r="A1499" s="61">
        <f t="shared" si="345"/>
        <v>34789</v>
      </c>
      <c r="B1499" s="13">
        <v>1995.03</v>
      </c>
      <c r="C1499" s="14">
        <v>493.15</v>
      </c>
      <c r="D1499" s="15">
        <v>13.17</v>
      </c>
      <c r="E1499" s="14">
        <v>32.549999999999997</v>
      </c>
      <c r="F1499" s="14">
        <v>151.4</v>
      </c>
      <c r="G1499" s="15">
        <f t="shared" si="353"/>
        <v>1995.2083333332205</v>
      </c>
      <c r="H1499" s="16">
        <v>7.2</v>
      </c>
      <c r="I1499" s="15">
        <f t="shared" si="346"/>
        <v>1023.610347919419</v>
      </c>
      <c r="J1499" s="15">
        <f t="shared" si="347"/>
        <v>27.33640531704096</v>
      </c>
      <c r="K1499" s="17">
        <f t="shared" si="351"/>
        <v>399785.69748642814</v>
      </c>
      <c r="L1499" s="15">
        <f t="shared" si="348"/>
        <v>67.562641842800545</v>
      </c>
      <c r="M1499" s="17">
        <f t="shared" si="349"/>
        <v>26387.558457230527</v>
      </c>
      <c r="N1499" s="36">
        <f t="shared" si="339"/>
        <v>21.152737302036989</v>
      </c>
      <c r="O1499" s="18"/>
      <c r="P1499" s="19">
        <f t="shared" si="340"/>
        <v>24.527320822094769</v>
      </c>
      <c r="Q1499" s="19"/>
      <c r="R1499" s="38">
        <f t="shared" si="341"/>
        <v>1.117661660186179E-2</v>
      </c>
      <c r="S1499" s="16">
        <f t="shared" si="350"/>
        <v>1.0159636566781896</v>
      </c>
      <c r="T1499" s="16">
        <f t="shared" si="352"/>
        <v>22.59313481785582</v>
      </c>
      <c r="U1499" s="22">
        <f t="shared" si="342"/>
        <v>8.3705001216804131E-2</v>
      </c>
      <c r="V1499" s="22">
        <f t="shared" si="343"/>
        <v>4.9657281417052834E-2</v>
      </c>
      <c r="W1499" s="22">
        <f t="shared" si="344"/>
        <v>3.4047719799751297E-2</v>
      </c>
      <c r="Z1499" s="37"/>
      <c r="AA1499" s="37"/>
    </row>
    <row r="1500" spans="1:27">
      <c r="A1500" s="61">
        <f t="shared" si="345"/>
        <v>34819</v>
      </c>
      <c r="B1500" s="13">
        <v>1995.04</v>
      </c>
      <c r="C1500" s="14">
        <v>507.91</v>
      </c>
      <c r="D1500" s="15">
        <v>13.2433</v>
      </c>
      <c r="E1500" s="14">
        <v>33.176699999999997</v>
      </c>
      <c r="F1500" s="14">
        <v>151.9</v>
      </c>
      <c r="G1500" s="15">
        <f t="shared" si="353"/>
        <v>1995.2916666665537</v>
      </c>
      <c r="H1500" s="16">
        <v>7.06</v>
      </c>
      <c r="I1500" s="15">
        <f t="shared" si="346"/>
        <v>1050.7768472350235</v>
      </c>
      <c r="J1500" s="15">
        <f t="shared" si="347"/>
        <v>27.398068596774205</v>
      </c>
      <c r="K1500" s="17">
        <f t="shared" si="351"/>
        <v>411287.6890056908</v>
      </c>
      <c r="L1500" s="15">
        <f t="shared" si="348"/>
        <v>68.636782555299561</v>
      </c>
      <c r="M1500" s="17">
        <f t="shared" si="349"/>
        <v>26865.327069431787</v>
      </c>
      <c r="N1500" s="36">
        <f t="shared" si="339"/>
        <v>21.642739261879658</v>
      </c>
      <c r="O1500" s="18"/>
      <c r="P1500" s="19">
        <f t="shared" si="340"/>
        <v>25.070444808546696</v>
      </c>
      <c r="Q1500" s="19"/>
      <c r="R1500" s="38">
        <f t="shared" si="341"/>
        <v>1.1362181625356529E-2</v>
      </c>
      <c r="S1500" s="16">
        <f t="shared" si="350"/>
        <v>1.0370731500299206</v>
      </c>
      <c r="T1500" s="16">
        <f t="shared" si="352"/>
        <v>22.878248223945615</v>
      </c>
      <c r="U1500" s="22">
        <f t="shared" si="342"/>
        <v>7.7283159829842463E-2</v>
      </c>
      <c r="V1500" s="22">
        <f t="shared" si="343"/>
        <v>4.9368146274700875E-2</v>
      </c>
      <c r="W1500" s="22">
        <f t="shared" si="344"/>
        <v>2.7915013555141588E-2</v>
      </c>
      <c r="Z1500" s="37"/>
      <c r="AA1500" s="37"/>
    </row>
    <row r="1501" spans="1:27">
      <c r="A1501" s="61">
        <f t="shared" si="345"/>
        <v>34850</v>
      </c>
      <c r="B1501" s="13">
        <v>1995.05</v>
      </c>
      <c r="C1501" s="14">
        <v>523.80999999999995</v>
      </c>
      <c r="D1501" s="15">
        <v>13.306699999999999</v>
      </c>
      <c r="E1501" s="14">
        <v>33.8033</v>
      </c>
      <c r="F1501" s="14">
        <v>152.19999999999999</v>
      </c>
      <c r="G1501" s="15">
        <f t="shared" si="353"/>
        <v>1995.374999999887</v>
      </c>
      <c r="H1501" s="16">
        <v>6.63</v>
      </c>
      <c r="I1501" s="15">
        <f t="shared" si="346"/>
        <v>1081.5351487844946</v>
      </c>
      <c r="J1501" s="15">
        <f t="shared" si="347"/>
        <v>27.474969481931684</v>
      </c>
      <c r="K1501" s="17">
        <f t="shared" si="351"/>
        <v>424223.05886063684</v>
      </c>
      <c r="L1501" s="15">
        <f t="shared" si="348"/>
        <v>69.795263730946161</v>
      </c>
      <c r="M1501" s="17">
        <f t="shared" si="349"/>
        <v>27376.604733746524</v>
      </c>
      <c r="N1501" s="36">
        <f t="shared" si="339"/>
        <v>22.195426698019954</v>
      </c>
      <c r="O1501" s="18"/>
      <c r="P1501" s="19">
        <f t="shared" si="340"/>
        <v>25.68421771112795</v>
      </c>
      <c r="Q1501" s="19"/>
      <c r="R1501" s="38">
        <f t="shared" si="341"/>
        <v>1.432917273293545E-2</v>
      </c>
      <c r="S1501" s="16">
        <f t="shared" si="350"/>
        <v>1.0395819290594353</v>
      </c>
      <c r="T1501" s="16">
        <f t="shared" si="352"/>
        <v>23.679650033681522</v>
      </c>
      <c r="U1501" s="22">
        <f t="shared" si="342"/>
        <v>7.5490821436598354E-2</v>
      </c>
      <c r="V1501" s="22">
        <f t="shared" si="343"/>
        <v>4.792778951194876E-2</v>
      </c>
      <c r="W1501" s="22">
        <f t="shared" si="344"/>
        <v>2.7563031924649595E-2</v>
      </c>
      <c r="Z1501" s="37"/>
      <c r="AA1501" s="37"/>
    </row>
    <row r="1502" spans="1:27">
      <c r="A1502" s="61">
        <f t="shared" si="345"/>
        <v>34880</v>
      </c>
      <c r="B1502" s="13">
        <v>1995.06</v>
      </c>
      <c r="C1502" s="14">
        <v>539.35</v>
      </c>
      <c r="D1502" s="15">
        <v>13.36</v>
      </c>
      <c r="E1502" s="14">
        <v>34.43</v>
      </c>
      <c r="F1502" s="14">
        <v>152.5</v>
      </c>
      <c r="G1502" s="15">
        <f t="shared" si="353"/>
        <v>1995.4583333332203</v>
      </c>
      <c r="H1502" s="16">
        <v>6.17</v>
      </c>
      <c r="I1502" s="15">
        <f t="shared" si="346"/>
        <v>1111.4305873770495</v>
      </c>
      <c r="J1502" s="15">
        <f t="shared" si="347"/>
        <v>27.530754885245909</v>
      </c>
      <c r="K1502" s="17">
        <f t="shared" si="351"/>
        <v>436849.18525937159</v>
      </c>
      <c r="L1502" s="15">
        <f t="shared" si="348"/>
        <v>70.949393016393472</v>
      </c>
      <c r="M1502" s="17">
        <f t="shared" si="349"/>
        <v>27886.747841809894</v>
      </c>
      <c r="N1502" s="36">
        <f t="shared" si="339"/>
        <v>22.71835675952061</v>
      </c>
      <c r="O1502" s="18"/>
      <c r="P1502" s="19">
        <f t="shared" si="340"/>
        <v>26.261521783971119</v>
      </c>
      <c r="Q1502" s="19"/>
      <c r="R1502" s="38">
        <f t="shared" si="341"/>
        <v>1.7806905868943394E-2</v>
      </c>
      <c r="S1502" s="16">
        <f t="shared" si="350"/>
        <v>0.99703757516656621</v>
      </c>
      <c r="T1502" s="16">
        <f t="shared" si="352"/>
        <v>24.568509501608332</v>
      </c>
      <c r="U1502" s="22">
        <f t="shared" si="342"/>
        <v>7.460346255810002E-2</v>
      </c>
      <c r="V1502" s="22">
        <f t="shared" si="343"/>
        <v>4.5564377019249314E-2</v>
      </c>
      <c r="W1502" s="22">
        <f t="shared" si="344"/>
        <v>2.9039085538850706E-2</v>
      </c>
      <c r="Z1502" s="37"/>
      <c r="AA1502" s="37"/>
    </row>
    <row r="1503" spans="1:27">
      <c r="A1503" s="61">
        <f t="shared" si="345"/>
        <v>34911</v>
      </c>
      <c r="B1503" s="13">
        <v>1995.07</v>
      </c>
      <c r="C1503" s="14">
        <v>557.37</v>
      </c>
      <c r="D1503" s="15">
        <v>13.44</v>
      </c>
      <c r="E1503" s="14">
        <v>34.68</v>
      </c>
      <c r="F1503" s="14">
        <v>152.5</v>
      </c>
      <c r="G1503" s="15">
        <f t="shared" si="353"/>
        <v>1995.5416666665535</v>
      </c>
      <c r="H1503" s="16">
        <v>6.28</v>
      </c>
      <c r="I1503" s="15">
        <f t="shared" si="346"/>
        <v>1148.5641355081971</v>
      </c>
      <c r="J1503" s="15">
        <f t="shared" si="347"/>
        <v>27.695609704918041</v>
      </c>
      <c r="K1503" s="17">
        <f t="shared" si="351"/>
        <v>452351.72239826911</v>
      </c>
      <c r="L1503" s="15">
        <f t="shared" si="348"/>
        <v>71.464564327868871</v>
      </c>
      <c r="M1503" s="17">
        <f t="shared" si="349"/>
        <v>28145.680127692503</v>
      </c>
      <c r="N1503" s="36">
        <f t="shared" si="339"/>
        <v>23.376412691512122</v>
      </c>
      <c r="O1503" s="18"/>
      <c r="P1503" s="19">
        <f t="shared" si="340"/>
        <v>26.992759359536361</v>
      </c>
      <c r="Q1503" s="19"/>
      <c r="R1503" s="38">
        <f t="shared" si="341"/>
        <v>1.5275527417729695E-2</v>
      </c>
      <c r="S1503" s="16">
        <f t="shared" si="350"/>
        <v>0.98990604708569518</v>
      </c>
      <c r="T1503" s="16">
        <f t="shared" si="352"/>
        <v>24.495727138940314</v>
      </c>
      <c r="U1503" s="22">
        <f t="shared" si="342"/>
        <v>7.2289126458986441E-2</v>
      </c>
      <c r="V1503" s="22">
        <f t="shared" si="343"/>
        <v>4.4208894671601051E-2</v>
      </c>
      <c r="W1503" s="22">
        <f t="shared" si="344"/>
        <v>2.808023178738539E-2</v>
      </c>
      <c r="Z1503" s="37"/>
      <c r="AA1503" s="37"/>
    </row>
    <row r="1504" spans="1:27">
      <c r="A1504" s="61">
        <f t="shared" si="345"/>
        <v>34942</v>
      </c>
      <c r="B1504" s="13">
        <v>1995.08</v>
      </c>
      <c r="C1504" s="14">
        <v>559.11</v>
      </c>
      <c r="D1504" s="15">
        <v>13.51</v>
      </c>
      <c r="E1504" s="14">
        <v>34.93</v>
      </c>
      <c r="F1504" s="14">
        <v>152.9</v>
      </c>
      <c r="G1504" s="15">
        <f t="shared" si="353"/>
        <v>1995.6249999998868</v>
      </c>
      <c r="H1504" s="16">
        <v>6.49</v>
      </c>
      <c r="I1504" s="15">
        <f t="shared" si="346"/>
        <v>1149.1356016677573</v>
      </c>
      <c r="J1504" s="15">
        <f t="shared" si="347"/>
        <v>27.767026128188366</v>
      </c>
      <c r="K1504" s="17">
        <f t="shared" si="351"/>
        <v>453488.1055011354</v>
      </c>
      <c r="L1504" s="15">
        <f t="shared" si="348"/>
        <v>71.791430248528471</v>
      </c>
      <c r="M1504" s="17">
        <f t="shared" si="349"/>
        <v>28331.347185982464</v>
      </c>
      <c r="N1504" s="36">
        <f t="shared" si="339"/>
        <v>23.284070256230532</v>
      </c>
      <c r="O1504" s="18"/>
      <c r="P1504" s="19">
        <f t="shared" si="340"/>
        <v>26.857726122313156</v>
      </c>
      <c r="Q1504" s="19"/>
      <c r="R1504" s="38">
        <f t="shared" si="341"/>
        <v>1.3424483051002786E-2</v>
      </c>
      <c r="S1504" s="16">
        <f t="shared" si="350"/>
        <v>1.0268502039316021</v>
      </c>
      <c r="T1504" s="16">
        <f t="shared" si="352"/>
        <v>24.185032272375565</v>
      </c>
      <c r="U1504" s="22">
        <f t="shared" si="342"/>
        <v>7.1806056237028626E-2</v>
      </c>
      <c r="V1504" s="22">
        <f t="shared" si="343"/>
        <v>4.4697445527743351E-2</v>
      </c>
      <c r="W1504" s="22">
        <f t="shared" si="344"/>
        <v>2.7108610709285275E-2</v>
      </c>
      <c r="Z1504" s="37"/>
      <c r="AA1504" s="37"/>
    </row>
    <row r="1505" spans="1:27">
      <c r="A1505" s="61">
        <f t="shared" si="345"/>
        <v>34972</v>
      </c>
      <c r="B1505" s="13">
        <v>1995.09</v>
      </c>
      <c r="C1505" s="14">
        <v>578.77</v>
      </c>
      <c r="D1505" s="15">
        <v>13.58</v>
      </c>
      <c r="E1505" s="14">
        <v>35.18</v>
      </c>
      <c r="F1505" s="14">
        <v>153.19999999999999</v>
      </c>
      <c r="G1505" s="15">
        <f t="shared" si="353"/>
        <v>1995.70833333322</v>
      </c>
      <c r="H1505" s="16">
        <v>6.2</v>
      </c>
      <c r="I1505" s="15">
        <f t="shared" si="346"/>
        <v>1187.2132961161885</v>
      </c>
      <c r="J1505" s="15">
        <f t="shared" si="347"/>
        <v>27.856240926892966</v>
      </c>
      <c r="K1505" s="17">
        <f t="shared" si="351"/>
        <v>469430.94780020037</v>
      </c>
      <c r="L1505" s="15">
        <f t="shared" si="348"/>
        <v>72.163663903394294</v>
      </c>
      <c r="M1505" s="17">
        <f t="shared" si="349"/>
        <v>28533.926678319625</v>
      </c>
      <c r="N1505" s="36">
        <f t="shared" si="339"/>
        <v>23.946007075299864</v>
      </c>
      <c r="O1505" s="18"/>
      <c r="P1505" s="19">
        <f t="shared" si="340"/>
        <v>27.591422770766521</v>
      </c>
      <c r="Q1505" s="19"/>
      <c r="R1505" s="38">
        <f t="shared" si="341"/>
        <v>1.5053027578776024E-2</v>
      </c>
      <c r="S1505" s="16">
        <f t="shared" si="350"/>
        <v>1.0170817654715301</v>
      </c>
      <c r="T1505" s="16">
        <f t="shared" si="352"/>
        <v>24.785773978968862</v>
      </c>
      <c r="U1505" s="22">
        <f t="shared" si="342"/>
        <v>6.7111903472969248E-2</v>
      </c>
      <c r="V1505" s="22">
        <f t="shared" si="343"/>
        <v>4.1744359265578401E-2</v>
      </c>
      <c r="W1505" s="22">
        <f t="shared" si="344"/>
        <v>2.5367544207390846E-2</v>
      </c>
      <c r="Z1505" s="37"/>
      <c r="AA1505" s="37"/>
    </row>
    <row r="1506" spans="1:27">
      <c r="A1506" s="61">
        <f t="shared" si="345"/>
        <v>34699</v>
      </c>
      <c r="B1506" s="13">
        <v>1995.1</v>
      </c>
      <c r="C1506" s="14">
        <v>582.91999999999996</v>
      </c>
      <c r="D1506" s="15">
        <v>13.65</v>
      </c>
      <c r="E1506" s="14">
        <v>34.773299999999999</v>
      </c>
      <c r="F1506" s="14">
        <v>153.69999999999999</v>
      </c>
      <c r="G1506" s="15">
        <f t="shared" si="353"/>
        <v>1995.7916666665533</v>
      </c>
      <c r="H1506" s="16">
        <v>6.04</v>
      </c>
      <c r="I1506" s="15">
        <f t="shared" si="346"/>
        <v>1191.8362598568644</v>
      </c>
      <c r="J1506" s="15">
        <f t="shared" si="347"/>
        <v>27.908743819128183</v>
      </c>
      <c r="K1506" s="17">
        <f t="shared" si="351"/>
        <v>472178.50063366874</v>
      </c>
      <c r="L1506" s="15">
        <f t="shared" si="348"/>
        <v>71.097371534482789</v>
      </c>
      <c r="M1506" s="17">
        <f t="shared" si="349"/>
        <v>28167.166431216556</v>
      </c>
      <c r="N1506" s="36">
        <f t="shared" si="339"/>
        <v>23.926762764083271</v>
      </c>
      <c r="O1506" s="18"/>
      <c r="P1506" s="19">
        <f t="shared" si="340"/>
        <v>27.540347277091737</v>
      </c>
      <c r="Q1506" s="19"/>
      <c r="R1506" s="38">
        <f t="shared" si="341"/>
        <v>1.6642280544388342E-2</v>
      </c>
      <c r="S1506" s="16">
        <f t="shared" si="350"/>
        <v>1.0132655333157623</v>
      </c>
      <c r="T1506" s="16">
        <f t="shared" si="352"/>
        <v>25.127151083857772</v>
      </c>
      <c r="U1506" s="22">
        <f t="shared" si="342"/>
        <v>6.3445096153219804E-2</v>
      </c>
      <c r="V1506" s="22">
        <f t="shared" si="343"/>
        <v>3.8297024880978858E-2</v>
      </c>
      <c r="W1506" s="22">
        <f t="shared" si="344"/>
        <v>2.5148071272240946E-2</v>
      </c>
      <c r="Z1506" s="37"/>
      <c r="AA1506" s="37"/>
    </row>
    <row r="1507" spans="1:27">
      <c r="A1507" s="61">
        <f t="shared" si="345"/>
        <v>35033</v>
      </c>
      <c r="B1507" s="13">
        <v>1995.11</v>
      </c>
      <c r="C1507" s="14">
        <v>595.53</v>
      </c>
      <c r="D1507" s="15">
        <v>13.72</v>
      </c>
      <c r="E1507" s="14">
        <v>34.366700000000002</v>
      </c>
      <c r="F1507" s="14">
        <v>153.6</v>
      </c>
      <c r="G1507" s="15">
        <f t="shared" si="353"/>
        <v>1995.8749999998865</v>
      </c>
      <c r="H1507" s="16">
        <v>5.93</v>
      </c>
      <c r="I1507" s="15">
        <f t="shared" si="346"/>
        <v>1218.4113436523442</v>
      </c>
      <c r="J1507" s="15">
        <f t="shared" si="347"/>
        <v>28.070128515625015</v>
      </c>
      <c r="K1507" s="17">
        <f t="shared" si="351"/>
        <v>483633.67526366521</v>
      </c>
      <c r="L1507" s="15">
        <f t="shared" si="348"/>
        <v>70.31178466894535</v>
      </c>
      <c r="M1507" s="17">
        <f t="shared" si="349"/>
        <v>27909.41418179404</v>
      </c>
      <c r="N1507" s="36">
        <f t="shared" si="339"/>
        <v>24.347586881114815</v>
      </c>
      <c r="O1507" s="18"/>
      <c r="P1507" s="19">
        <f t="shared" si="340"/>
        <v>27.996651260629221</v>
      </c>
      <c r="Q1507" s="19"/>
      <c r="R1507" s="38">
        <f t="shared" si="341"/>
        <v>1.6667268345671435E-2</v>
      </c>
      <c r="S1507" s="16">
        <f t="shared" si="350"/>
        <v>1.0215700564770209</v>
      </c>
      <c r="T1507" s="16">
        <f t="shared" si="352"/>
        <v>25.477051974513593</v>
      </c>
      <c r="U1507" s="22">
        <f t="shared" si="342"/>
        <v>6.588973904291473E-2</v>
      </c>
      <c r="V1507" s="22">
        <f t="shared" si="343"/>
        <v>3.7422133948774805E-2</v>
      </c>
      <c r="W1507" s="22">
        <f t="shared" si="344"/>
        <v>2.8467605094139925E-2</v>
      </c>
      <c r="Z1507" s="37"/>
      <c r="AA1507" s="37"/>
    </row>
    <row r="1508" spans="1:27">
      <c r="A1508" s="61">
        <f t="shared" si="345"/>
        <v>35064</v>
      </c>
      <c r="B1508" s="13">
        <v>1995.12</v>
      </c>
      <c r="C1508" s="14">
        <v>614.57000000000005</v>
      </c>
      <c r="D1508" s="15">
        <v>13.79</v>
      </c>
      <c r="E1508" s="14">
        <v>33.96</v>
      </c>
      <c r="F1508" s="14">
        <v>153.5</v>
      </c>
      <c r="G1508" s="15">
        <f t="shared" si="353"/>
        <v>1995.9583333332198</v>
      </c>
      <c r="H1508" s="16">
        <v>5.71</v>
      </c>
      <c r="I1508" s="15">
        <f t="shared" si="346"/>
        <v>1258.1849385342025</v>
      </c>
      <c r="J1508" s="15">
        <f t="shared" si="347"/>
        <v>28.231723485342027</v>
      </c>
      <c r="K1508" s="17">
        <f t="shared" si="351"/>
        <v>500355.17712726584</v>
      </c>
      <c r="L1508" s="15">
        <f t="shared" si="348"/>
        <v>69.524969511400684</v>
      </c>
      <c r="M1508" s="17">
        <f t="shared" si="349"/>
        <v>27648.700416945096</v>
      </c>
      <c r="N1508" s="36">
        <f t="shared" si="339"/>
        <v>25.027380664939109</v>
      </c>
      <c r="O1508" s="18"/>
      <c r="P1508" s="19">
        <f t="shared" si="340"/>
        <v>28.74999790154536</v>
      </c>
      <c r="Q1508" s="19"/>
      <c r="R1508" s="38">
        <f t="shared" si="341"/>
        <v>1.7399894631425286E-2</v>
      </c>
      <c r="S1508" s="16">
        <f t="shared" si="350"/>
        <v>1.0093056553879096</v>
      </c>
      <c r="T1508" s="16">
        <f t="shared" si="352"/>
        <v>26.04354885992753</v>
      </c>
      <c r="U1508" s="22">
        <f t="shared" si="342"/>
        <v>6.4962553366826992E-2</v>
      </c>
      <c r="V1508" s="22">
        <f t="shared" si="343"/>
        <v>3.6530696378202165E-2</v>
      </c>
      <c r="W1508" s="22">
        <f t="shared" si="344"/>
        <v>2.8431856988624826E-2</v>
      </c>
      <c r="Z1508" s="37"/>
      <c r="AA1508" s="37"/>
    </row>
    <row r="1509" spans="1:27">
      <c r="A1509" s="61">
        <f t="shared" si="345"/>
        <v>35095</v>
      </c>
      <c r="B1509" s="13">
        <v>1996.01</v>
      </c>
      <c r="C1509" s="14">
        <v>614.41999999999996</v>
      </c>
      <c r="D1509" s="15">
        <v>13.8933</v>
      </c>
      <c r="E1509" s="14">
        <v>33.986699999999999</v>
      </c>
      <c r="F1509" s="14">
        <v>154.4</v>
      </c>
      <c r="G1509" s="15">
        <f t="shared" si="353"/>
        <v>1996.0416666665531</v>
      </c>
      <c r="H1509" s="16">
        <v>5.65</v>
      </c>
      <c r="I1509" s="15">
        <f t="shared" si="346"/>
        <v>1250.5456599093268</v>
      </c>
      <c r="J1509" s="15">
        <f t="shared" si="347"/>
        <v>28.277409616904155</v>
      </c>
      <c r="K1509" s="17">
        <f t="shared" si="351"/>
        <v>498254.30135742621</v>
      </c>
      <c r="L1509" s="15">
        <f t="shared" si="348"/>
        <v>69.174050616256494</v>
      </c>
      <c r="M1509" s="17">
        <f t="shared" si="349"/>
        <v>27560.983470499719</v>
      </c>
      <c r="N1509" s="36">
        <f t="shared" si="339"/>
        <v>24.76246519464403</v>
      </c>
      <c r="O1509" s="18"/>
      <c r="P1509" s="19">
        <f t="shared" si="340"/>
        <v>28.41994735083723</v>
      </c>
      <c r="Q1509" s="19"/>
      <c r="R1509" s="38">
        <f t="shared" si="341"/>
        <v>1.8748642274762389E-2</v>
      </c>
      <c r="S1509" s="16">
        <f t="shared" si="350"/>
        <v>0.99266937736311789</v>
      </c>
      <c r="T1509" s="16">
        <f t="shared" si="352"/>
        <v>26.132680224299655</v>
      </c>
      <c r="U1509" s="22">
        <f t="shared" si="342"/>
        <v>6.6154687065707707E-2</v>
      </c>
      <c r="V1509" s="22">
        <f t="shared" si="343"/>
        <v>3.618809963758407E-2</v>
      </c>
      <c r="W1509" s="22">
        <f t="shared" si="344"/>
        <v>2.9966587428123637E-2</v>
      </c>
      <c r="Z1509" s="37"/>
      <c r="AA1509" s="37"/>
    </row>
    <row r="1510" spans="1:27">
      <c r="A1510" s="61">
        <f t="shared" si="345"/>
        <v>35124</v>
      </c>
      <c r="B1510" s="13">
        <v>1996.02</v>
      </c>
      <c r="C1510" s="14">
        <v>649.54</v>
      </c>
      <c r="D1510" s="15">
        <v>13.996700000000001</v>
      </c>
      <c r="E1510" s="14">
        <v>34.013300000000001</v>
      </c>
      <c r="F1510" s="14">
        <v>154.9</v>
      </c>
      <c r="G1510" s="15">
        <f t="shared" si="353"/>
        <v>1996.1249999998863</v>
      </c>
      <c r="H1510" s="16">
        <v>5.81</v>
      </c>
      <c r="I1510" s="15">
        <f t="shared" si="346"/>
        <v>1317.7589924467402</v>
      </c>
      <c r="J1510" s="15">
        <f t="shared" si="347"/>
        <v>28.395906779535196</v>
      </c>
      <c r="K1510" s="17">
        <f t="shared" si="351"/>
        <v>525976.89082209312</v>
      </c>
      <c r="L1510" s="15">
        <f t="shared" si="348"/>
        <v>69.004729405100093</v>
      </c>
      <c r="M1510" s="17">
        <f t="shared" si="349"/>
        <v>27542.891554945196</v>
      </c>
      <c r="N1510" s="36">
        <f t="shared" si="339"/>
        <v>25.97606555059339</v>
      </c>
      <c r="O1510" s="18"/>
      <c r="P1510" s="19">
        <f t="shared" si="340"/>
        <v>29.784395328216391</v>
      </c>
      <c r="Q1510" s="19"/>
      <c r="R1510" s="38">
        <f t="shared" si="341"/>
        <v>1.588034021383869E-2</v>
      </c>
      <c r="S1510" s="16">
        <f t="shared" si="350"/>
        <v>0.97093668736869509</v>
      </c>
      <c r="T1510" s="16">
        <f t="shared" si="352"/>
        <v>25.857376379947866</v>
      </c>
      <c r="U1510" s="22">
        <f t="shared" si="342"/>
        <v>6.0167400392254766E-2</v>
      </c>
      <c r="V1510" s="22">
        <f t="shared" si="343"/>
        <v>3.6217308702400697E-2</v>
      </c>
      <c r="W1510" s="22">
        <f t="shared" si="344"/>
        <v>2.3950091689854069E-2</v>
      </c>
      <c r="Z1510" s="37"/>
      <c r="AA1510" s="37"/>
    </row>
    <row r="1511" spans="1:27">
      <c r="A1511" s="61">
        <f t="shared" si="345"/>
        <v>35155</v>
      </c>
      <c r="B1511" s="13">
        <v>1996.03</v>
      </c>
      <c r="C1511" s="14">
        <v>647.07000000000005</v>
      </c>
      <c r="D1511" s="15">
        <v>14.1</v>
      </c>
      <c r="E1511" s="14">
        <v>34.04</v>
      </c>
      <c r="F1511" s="14">
        <v>155.69999999999999</v>
      </c>
      <c r="G1511" s="15">
        <f t="shared" si="353"/>
        <v>1996.2083333332196</v>
      </c>
      <c r="H1511" s="16">
        <v>6.27</v>
      </c>
      <c r="I1511" s="15">
        <f t="shared" si="346"/>
        <v>1306.0029500000007</v>
      </c>
      <c r="J1511" s="15">
        <f t="shared" si="347"/>
        <v>28.458500000000011</v>
      </c>
      <c r="K1511" s="17">
        <f t="shared" si="351"/>
        <v>522231.11441645824</v>
      </c>
      <c r="L1511" s="15">
        <f t="shared" si="348"/>
        <v>68.704066666666705</v>
      </c>
      <c r="M1511" s="17">
        <f t="shared" si="349"/>
        <v>27472.680134662769</v>
      </c>
      <c r="N1511" s="36">
        <f t="shared" si="339"/>
        <v>25.62993039521611</v>
      </c>
      <c r="O1511" s="18"/>
      <c r="P1511" s="19">
        <f t="shared" si="340"/>
        <v>29.360970049382324</v>
      </c>
      <c r="Q1511" s="19"/>
      <c r="R1511" s="38">
        <f t="shared" si="341"/>
        <v>1.2808924489647419E-2</v>
      </c>
      <c r="S1511" s="16">
        <f t="shared" si="350"/>
        <v>0.9877236786783421</v>
      </c>
      <c r="T1511" s="16">
        <f t="shared" si="352"/>
        <v>24.976879218074121</v>
      </c>
      <c r="U1511" s="22">
        <f t="shared" si="342"/>
        <v>6.1906477646145541E-2</v>
      </c>
      <c r="V1511" s="22">
        <f t="shared" si="343"/>
        <v>3.8399782951773709E-2</v>
      </c>
      <c r="W1511" s="22">
        <f t="shared" si="344"/>
        <v>2.3506694694371832E-2</v>
      </c>
      <c r="Z1511" s="37"/>
      <c r="AA1511" s="37"/>
    </row>
    <row r="1512" spans="1:27">
      <c r="A1512" s="61">
        <f t="shared" si="345"/>
        <v>35185</v>
      </c>
      <c r="B1512" s="13">
        <v>1996.04</v>
      </c>
      <c r="C1512" s="14">
        <v>647.16999999999996</v>
      </c>
      <c r="D1512" s="15">
        <v>14.156700000000001</v>
      </c>
      <c r="E1512" s="14">
        <v>34.33</v>
      </c>
      <c r="F1512" s="14">
        <v>156.30000000000001</v>
      </c>
      <c r="G1512" s="15">
        <f t="shared" si="353"/>
        <v>1996.2916666665528</v>
      </c>
      <c r="H1512" s="16">
        <v>6.51</v>
      </c>
      <c r="I1512" s="15">
        <f t="shared" si="346"/>
        <v>1301.190561516315</v>
      </c>
      <c r="J1512" s="15">
        <f t="shared" si="347"/>
        <v>28.463254511516325</v>
      </c>
      <c r="K1512" s="17">
        <f t="shared" si="351"/>
        <v>521255.25196488335</v>
      </c>
      <c r="L1512" s="15">
        <f t="shared" si="348"/>
        <v>69.023397216890615</v>
      </c>
      <c r="M1512" s="17">
        <f t="shared" si="349"/>
        <v>27650.683437048145</v>
      </c>
      <c r="N1512" s="36">
        <f t="shared" si="339"/>
        <v>25.424203848381524</v>
      </c>
      <c r="O1512" s="18"/>
      <c r="P1512" s="19">
        <f t="shared" si="340"/>
        <v>29.100029225042814</v>
      </c>
      <c r="Q1512" s="19"/>
      <c r="R1512" s="38">
        <f t="shared" si="341"/>
        <v>1.1314165557100117E-2</v>
      </c>
      <c r="S1512" s="16">
        <f t="shared" si="350"/>
        <v>0.98882322707635373</v>
      </c>
      <c r="T1512" s="16">
        <f t="shared" si="352"/>
        <v>24.575551549003521</v>
      </c>
      <c r="U1512" s="22">
        <f t="shared" si="342"/>
        <v>6.2051283649494859E-2</v>
      </c>
      <c r="V1512" s="22">
        <f t="shared" si="343"/>
        <v>3.7405899927943409E-2</v>
      </c>
      <c r="W1512" s="22">
        <f t="shared" si="344"/>
        <v>2.464538372155145E-2</v>
      </c>
      <c r="Z1512" s="37"/>
      <c r="AA1512" s="37"/>
    </row>
    <row r="1513" spans="1:27">
      <c r="A1513" s="61">
        <f t="shared" si="345"/>
        <v>35216</v>
      </c>
      <c r="B1513" s="13">
        <v>1996.05</v>
      </c>
      <c r="C1513" s="14">
        <v>661.23</v>
      </c>
      <c r="D1513" s="15">
        <v>14.2133</v>
      </c>
      <c r="E1513" s="14">
        <v>34.619999999999997</v>
      </c>
      <c r="F1513" s="14">
        <v>156.6</v>
      </c>
      <c r="G1513" s="15">
        <f t="shared" si="353"/>
        <v>1996.3749999998861</v>
      </c>
      <c r="H1513" s="16">
        <v>6.74</v>
      </c>
      <c r="I1513" s="15">
        <f t="shared" si="346"/>
        <v>1326.9125353448283</v>
      </c>
      <c r="J1513" s="15">
        <f t="shared" si="347"/>
        <v>28.522308332375491</v>
      </c>
      <c r="K1513" s="17">
        <f t="shared" si="351"/>
        <v>532511.60797726887</v>
      </c>
      <c r="L1513" s="15">
        <f t="shared" si="348"/>
        <v>69.473121264367848</v>
      </c>
      <c r="M1513" s="17">
        <f t="shared" si="349"/>
        <v>27880.694868915576</v>
      </c>
      <c r="N1513" s="36">
        <f t="shared" si="339"/>
        <v>25.81404382769902</v>
      </c>
      <c r="O1513" s="18"/>
      <c r="P1513" s="19">
        <f t="shared" si="340"/>
        <v>29.519946822343119</v>
      </c>
      <c r="Q1513" s="19"/>
      <c r="R1513" s="38">
        <f t="shared" si="341"/>
        <v>8.3329475039432346E-3</v>
      </c>
      <c r="S1513" s="16">
        <f t="shared" si="350"/>
        <v>0.99343767693066021</v>
      </c>
      <c r="T1513" s="16">
        <f t="shared" si="352"/>
        <v>24.254322787204366</v>
      </c>
      <c r="U1513" s="22">
        <f t="shared" si="342"/>
        <v>5.8425418169186116E-2</v>
      </c>
      <c r="V1513" s="22">
        <f t="shared" si="343"/>
        <v>3.7720411327503145E-2</v>
      </c>
      <c r="W1513" s="22">
        <f t="shared" si="344"/>
        <v>2.0705006841682971E-2</v>
      </c>
      <c r="Z1513" s="37"/>
      <c r="AA1513" s="37"/>
    </row>
    <row r="1514" spans="1:27">
      <c r="A1514" s="61">
        <f t="shared" si="345"/>
        <v>35246</v>
      </c>
      <c r="B1514" s="13">
        <v>1996.06</v>
      </c>
      <c r="C1514" s="14">
        <v>668.5</v>
      </c>
      <c r="D1514" s="15">
        <v>14.27</v>
      </c>
      <c r="E1514" s="14">
        <v>34.909999999999997</v>
      </c>
      <c r="F1514" s="14">
        <v>156.69999999999999</v>
      </c>
      <c r="G1514" s="15">
        <f t="shared" si="353"/>
        <v>1996.4583333332193</v>
      </c>
      <c r="H1514" s="16">
        <v>6.91</v>
      </c>
      <c r="I1514" s="15">
        <f t="shared" si="346"/>
        <v>1340.6453940650931</v>
      </c>
      <c r="J1514" s="15">
        <f t="shared" si="347"/>
        <v>28.617815666879402</v>
      </c>
      <c r="K1514" s="17">
        <f t="shared" si="351"/>
        <v>538979.89409542887</v>
      </c>
      <c r="L1514" s="15">
        <f t="shared" si="348"/>
        <v>70.010367549457584</v>
      </c>
      <c r="M1514" s="17">
        <f t="shared" si="349"/>
        <v>28146.279884624411</v>
      </c>
      <c r="N1514" s="36">
        <f t="shared" si="339"/>
        <v>25.966673558333834</v>
      </c>
      <c r="O1514" s="18"/>
      <c r="P1514" s="19">
        <f t="shared" si="340"/>
        <v>29.668053217608318</v>
      </c>
      <c r="Q1514" s="19"/>
      <c r="R1514" s="38">
        <f t="shared" si="341"/>
        <v>5.9017874206194545E-3</v>
      </c>
      <c r="S1514" s="16">
        <f t="shared" si="350"/>
        <v>1.0086290442912997</v>
      </c>
      <c r="T1514" s="16">
        <f t="shared" si="352"/>
        <v>24.079781468727699</v>
      </c>
      <c r="U1514" s="22">
        <f t="shared" si="342"/>
        <v>5.404594800314011E-2</v>
      </c>
      <c r="V1514" s="22">
        <f t="shared" si="343"/>
        <v>3.8706532113629066E-2</v>
      </c>
      <c r="W1514" s="22">
        <f t="shared" si="344"/>
        <v>1.5339415889511043E-2</v>
      </c>
      <c r="Z1514" s="37"/>
      <c r="AA1514" s="37"/>
    </row>
    <row r="1515" spans="1:27">
      <c r="A1515" s="61">
        <f t="shared" si="345"/>
        <v>35277</v>
      </c>
      <c r="B1515" s="13">
        <v>1996.07</v>
      </c>
      <c r="C1515" s="14">
        <v>644.07000000000005</v>
      </c>
      <c r="D1515" s="15">
        <v>14.4</v>
      </c>
      <c r="E1515" s="14">
        <v>35.273299999999999</v>
      </c>
      <c r="F1515" s="14">
        <v>157</v>
      </c>
      <c r="G1515" s="15">
        <f t="shared" si="353"/>
        <v>1996.5416666665526</v>
      </c>
      <c r="H1515" s="16">
        <v>6.87</v>
      </c>
      <c r="I1515" s="15">
        <f t="shared" si="346"/>
        <v>1289.1840497770706</v>
      </c>
      <c r="J1515" s="15">
        <f t="shared" si="347"/>
        <v>28.823342675159246</v>
      </c>
      <c r="K1515" s="17">
        <f t="shared" si="351"/>
        <v>519256.53560738632</v>
      </c>
      <c r="L1515" s="15">
        <f t="shared" si="348"/>
        <v>70.603778693312137</v>
      </c>
      <c r="M1515" s="17">
        <f t="shared" si="349"/>
        <v>28437.734341670966</v>
      </c>
      <c r="N1515" s="36">
        <f t="shared" si="339"/>
        <v>24.858411332348378</v>
      </c>
      <c r="O1515" s="18"/>
      <c r="P1515" s="19">
        <f t="shared" si="340"/>
        <v>28.379278236095768</v>
      </c>
      <c r="Q1515" s="19"/>
      <c r="R1515" s="38">
        <f t="shared" si="341"/>
        <v>8.2169824330316638E-3</v>
      </c>
      <c r="S1515" s="16">
        <f t="shared" si="350"/>
        <v>1.0224005244474197</v>
      </c>
      <c r="T1515" s="16">
        <f t="shared" si="352"/>
        <v>24.24115760591009</v>
      </c>
      <c r="U1515" s="22">
        <f t="shared" si="342"/>
        <v>5.8431084138947487E-2</v>
      </c>
      <c r="V1515" s="22">
        <f t="shared" si="343"/>
        <v>3.8308181626259152E-2</v>
      </c>
      <c r="W1515" s="22">
        <f t="shared" si="344"/>
        <v>2.0122902512688334E-2</v>
      </c>
      <c r="Z1515" s="37"/>
      <c r="AA1515" s="37"/>
    </row>
    <row r="1516" spans="1:27">
      <c r="A1516" s="61">
        <f t="shared" si="345"/>
        <v>35308</v>
      </c>
      <c r="B1516" s="13">
        <v>1996.08</v>
      </c>
      <c r="C1516" s="14">
        <v>662.68</v>
      </c>
      <c r="D1516" s="15">
        <v>14.53</v>
      </c>
      <c r="E1516" s="14">
        <v>35.636699999999998</v>
      </c>
      <c r="F1516" s="14">
        <v>157.30000000000001</v>
      </c>
      <c r="G1516" s="15">
        <f t="shared" si="353"/>
        <v>1996.6249999998859</v>
      </c>
      <c r="H1516" s="16">
        <v>6.64</v>
      </c>
      <c r="I1516" s="15">
        <f t="shared" si="346"/>
        <v>1323.9044631913544</v>
      </c>
      <c r="J1516" s="15">
        <f t="shared" si="347"/>
        <v>29.028085727908461</v>
      </c>
      <c r="K1516" s="17">
        <f t="shared" si="351"/>
        <v>534215.52215154271</v>
      </c>
      <c r="L1516" s="15">
        <f t="shared" si="348"/>
        <v>71.195126129370649</v>
      </c>
      <c r="M1516" s="17">
        <f t="shared" si="349"/>
        <v>28728.312757677741</v>
      </c>
      <c r="N1516" s="36">
        <f t="shared" si="339"/>
        <v>25.412529121454941</v>
      </c>
      <c r="O1516" s="18"/>
      <c r="P1516" s="19">
        <f t="shared" si="340"/>
        <v>28.988000554261912</v>
      </c>
      <c r="Q1516" s="19"/>
      <c r="R1516" s="38">
        <f t="shared" si="341"/>
        <v>9.6485459439073912E-3</v>
      </c>
      <c r="S1516" s="16">
        <f t="shared" si="350"/>
        <v>0.99187333063962624</v>
      </c>
      <c r="T1516" s="16">
        <f t="shared" si="352"/>
        <v>24.736904279534137</v>
      </c>
      <c r="U1516" s="22">
        <f t="shared" si="342"/>
        <v>5.7617269958821105E-2</v>
      </c>
      <c r="V1516" s="22">
        <f t="shared" si="343"/>
        <v>3.8132218214649516E-2</v>
      </c>
      <c r="W1516" s="22">
        <f t="shared" si="344"/>
        <v>1.9485051744171589E-2</v>
      </c>
      <c r="Z1516" s="37"/>
      <c r="AA1516" s="37"/>
    </row>
    <row r="1517" spans="1:27">
      <c r="A1517" s="61">
        <f t="shared" si="345"/>
        <v>35338</v>
      </c>
      <c r="B1517" s="13">
        <v>1996.09</v>
      </c>
      <c r="C1517" s="14">
        <v>674.88</v>
      </c>
      <c r="D1517" s="15">
        <v>14.66</v>
      </c>
      <c r="E1517" s="14">
        <v>36</v>
      </c>
      <c r="F1517" s="14">
        <v>157.80000000000001</v>
      </c>
      <c r="G1517" s="15">
        <f t="shared" si="353"/>
        <v>1996.7083333332191</v>
      </c>
      <c r="H1517" s="16">
        <v>6.83</v>
      </c>
      <c r="I1517" s="15">
        <f t="shared" si="346"/>
        <v>1344.0055574144492</v>
      </c>
      <c r="J1517" s="15">
        <f t="shared" si="347"/>
        <v>29.194999809885942</v>
      </c>
      <c r="K1517" s="17">
        <f t="shared" si="351"/>
        <v>543308.33716944861</v>
      </c>
      <c r="L1517" s="15">
        <f t="shared" si="348"/>
        <v>71.693041825095079</v>
      </c>
      <c r="M1517" s="17">
        <f t="shared" si="349"/>
        <v>28981.596932936445</v>
      </c>
      <c r="N1517" s="36">
        <f t="shared" si="339"/>
        <v>25.680115512876753</v>
      </c>
      <c r="O1517" s="18"/>
      <c r="P1517" s="19">
        <f t="shared" si="340"/>
        <v>29.268886878274611</v>
      </c>
      <c r="Q1517" s="19"/>
      <c r="R1517" s="38">
        <f t="shared" si="341"/>
        <v>7.1960872533973902E-3</v>
      </c>
      <c r="S1517" s="16">
        <f t="shared" si="350"/>
        <v>1.027548871340334</v>
      </c>
      <c r="T1517" s="16">
        <f t="shared" si="352"/>
        <v>24.458132051785139</v>
      </c>
      <c r="U1517" s="22">
        <f t="shared" si="342"/>
        <v>5.8998295684820956E-2</v>
      </c>
      <c r="V1517" s="22">
        <f t="shared" si="343"/>
        <v>4.1545970350526984E-2</v>
      </c>
      <c r="W1517" s="22">
        <f t="shared" si="344"/>
        <v>1.7452325334293972E-2</v>
      </c>
      <c r="Z1517" s="37"/>
      <c r="AA1517" s="37"/>
    </row>
    <row r="1518" spans="1:27">
      <c r="A1518" s="61">
        <f t="shared" si="345"/>
        <v>35064</v>
      </c>
      <c r="B1518" s="13">
        <v>1996.1</v>
      </c>
      <c r="C1518" s="14">
        <v>701.46</v>
      </c>
      <c r="D1518" s="15">
        <v>14.74</v>
      </c>
      <c r="E1518" s="14">
        <v>36.909999999999997</v>
      </c>
      <c r="F1518" s="14">
        <v>158.30000000000001</v>
      </c>
      <c r="G1518" s="15">
        <f t="shared" si="353"/>
        <v>1996.7916666665524</v>
      </c>
      <c r="H1518" s="16">
        <v>6.53</v>
      </c>
      <c r="I1518" s="15">
        <f t="shared" si="346"/>
        <v>1392.5266049905249</v>
      </c>
      <c r="J1518" s="15">
        <f t="shared" si="347"/>
        <v>29.261600315855976</v>
      </c>
      <c r="K1518" s="17">
        <f t="shared" si="351"/>
        <v>563908.49675044802</v>
      </c>
      <c r="L1518" s="15">
        <f t="shared" si="348"/>
        <v>73.273111781427687</v>
      </c>
      <c r="M1518" s="17">
        <f t="shared" si="349"/>
        <v>29672.201715078598</v>
      </c>
      <c r="N1518" s="36">
        <f t="shared" si="339"/>
        <v>26.483467720897192</v>
      </c>
      <c r="O1518" s="18"/>
      <c r="P1518" s="19">
        <f t="shared" si="340"/>
        <v>30.15808199565625</v>
      </c>
      <c r="Q1518" s="19"/>
      <c r="R1518" s="38">
        <f t="shared" si="341"/>
        <v>9.2487861991769546E-3</v>
      </c>
      <c r="S1518" s="16">
        <f t="shared" si="350"/>
        <v>1.0298410366578001</v>
      </c>
      <c r="T1518" s="16">
        <f t="shared" si="352"/>
        <v>25.052545296386334</v>
      </c>
      <c r="U1518" s="22">
        <f t="shared" si="342"/>
        <v>5.9396314599529543E-2</v>
      </c>
      <c r="V1518" s="22">
        <f t="shared" si="343"/>
        <v>3.9939223342557728E-2</v>
      </c>
      <c r="W1518" s="22">
        <f t="shared" si="344"/>
        <v>1.9457091256971815E-2</v>
      </c>
      <c r="Z1518" s="37"/>
      <c r="AA1518" s="37"/>
    </row>
    <row r="1519" spans="1:27">
      <c r="A1519" s="61">
        <f t="shared" si="345"/>
        <v>35399</v>
      </c>
      <c r="B1519" s="13">
        <v>1996.11</v>
      </c>
      <c r="C1519" s="14">
        <v>735.67</v>
      </c>
      <c r="D1519" s="15">
        <v>14.82</v>
      </c>
      <c r="E1519" s="14">
        <v>37.82</v>
      </c>
      <c r="F1519" s="14">
        <v>158.6</v>
      </c>
      <c r="G1519" s="15">
        <f t="shared" si="353"/>
        <v>1996.8749999998856</v>
      </c>
      <c r="H1519" s="16">
        <v>6.2</v>
      </c>
      <c r="I1519" s="15">
        <f t="shared" si="346"/>
        <v>1457.6772258196727</v>
      </c>
      <c r="J1519" s="15">
        <f t="shared" si="347"/>
        <v>29.364764754098374</v>
      </c>
      <c r="K1519" s="17">
        <f t="shared" si="351"/>
        <v>591282.41445275431</v>
      </c>
      <c r="L1519" s="15">
        <f t="shared" si="348"/>
        <v>74.937611538461567</v>
      </c>
      <c r="M1519" s="17">
        <f t="shared" si="349"/>
        <v>30397.19020022995</v>
      </c>
      <c r="N1519" s="36">
        <f t="shared" si="339"/>
        <v>27.585612049012788</v>
      </c>
      <c r="O1519" s="18"/>
      <c r="P1519" s="19">
        <f t="shared" si="340"/>
        <v>31.383404541507371</v>
      </c>
      <c r="Q1519" s="19"/>
      <c r="R1519" s="38">
        <f t="shared" si="341"/>
        <v>1.1142512391144312E-2</v>
      </c>
      <c r="S1519" s="16">
        <f t="shared" si="350"/>
        <v>0.99780588803794779</v>
      </c>
      <c r="T1519" s="16">
        <f t="shared" si="352"/>
        <v>25.751336937952779</v>
      </c>
      <c r="U1519" s="22">
        <f t="shared" si="342"/>
        <v>5.6637038066564394E-2</v>
      </c>
      <c r="V1519" s="22">
        <f t="shared" si="343"/>
        <v>3.8707979471459319E-2</v>
      </c>
      <c r="W1519" s="22">
        <f t="shared" si="344"/>
        <v>1.7929058595105074E-2</v>
      </c>
      <c r="Z1519" s="37"/>
      <c r="AA1519" s="37"/>
    </row>
    <row r="1520" spans="1:27">
      <c r="A1520" s="61">
        <f t="shared" si="345"/>
        <v>35430</v>
      </c>
      <c r="B1520" s="13">
        <v>1996.12</v>
      </c>
      <c r="C1520" s="14">
        <v>743.25</v>
      </c>
      <c r="D1520" s="15">
        <v>14.9</v>
      </c>
      <c r="E1520" s="14">
        <v>38.729999999999997</v>
      </c>
      <c r="F1520" s="14">
        <v>158.6</v>
      </c>
      <c r="G1520" s="15">
        <f t="shared" si="353"/>
        <v>1996.9583333332189</v>
      </c>
      <c r="H1520" s="16">
        <v>6.3</v>
      </c>
      <c r="I1520" s="15">
        <f t="shared" si="346"/>
        <v>1472.696450977302</v>
      </c>
      <c r="J1520" s="15">
        <f t="shared" si="347"/>
        <v>29.523279003783117</v>
      </c>
      <c r="K1520" s="17">
        <f t="shared" si="351"/>
        <v>598372.68096649565</v>
      </c>
      <c r="L1520" s="15">
        <f t="shared" si="348"/>
        <v>76.740711128625492</v>
      </c>
      <c r="M1520" s="17">
        <f t="shared" si="349"/>
        <v>31180.590560151188</v>
      </c>
      <c r="N1520" s="36">
        <f t="shared" si="339"/>
        <v>27.723946163893956</v>
      </c>
      <c r="O1520" s="18"/>
      <c r="P1520" s="19">
        <f t="shared" si="340"/>
        <v>31.510681258371882</v>
      </c>
      <c r="Q1520" s="19"/>
      <c r="R1520" s="38">
        <f t="shared" si="341"/>
        <v>9.8677573517688758E-3</v>
      </c>
      <c r="S1520" s="16">
        <f t="shared" si="350"/>
        <v>0.98489521843778038</v>
      </c>
      <c r="T1520" s="16">
        <f t="shared" si="352"/>
        <v>25.694835621538381</v>
      </c>
      <c r="U1520" s="22">
        <f t="shared" si="342"/>
        <v>5.746816547889666E-2</v>
      </c>
      <c r="V1520" s="22">
        <f t="shared" si="343"/>
        <v>3.9508489099098876E-2</v>
      </c>
      <c r="W1520" s="22">
        <f t="shared" si="344"/>
        <v>1.7959676379797784E-2</v>
      </c>
      <c r="Z1520" s="37"/>
      <c r="AA1520" s="37"/>
    </row>
    <row r="1521" spans="1:27">
      <c r="A1521" s="61">
        <f t="shared" si="345"/>
        <v>35461</v>
      </c>
      <c r="B1521" s="13">
        <v>1997.01</v>
      </c>
      <c r="C1521" s="14">
        <v>766.22</v>
      </c>
      <c r="D1521" s="15">
        <v>14.9533</v>
      </c>
      <c r="E1521" s="14">
        <v>39.2333</v>
      </c>
      <c r="F1521" s="14">
        <v>159.1</v>
      </c>
      <c r="G1521" s="15">
        <f t="shared" si="353"/>
        <v>1997.0416666665521</v>
      </c>
      <c r="H1521" s="16">
        <v>6.58</v>
      </c>
      <c r="I1521" s="15">
        <f t="shared" si="346"/>
        <v>1513.4386108736651</v>
      </c>
      <c r="J1521" s="15">
        <f t="shared" si="347"/>
        <v>29.535775077624148</v>
      </c>
      <c r="K1521" s="17">
        <f t="shared" si="351"/>
        <v>615926.72534420737</v>
      </c>
      <c r="L1521" s="15">
        <f t="shared" si="348"/>
        <v>77.4936585471402</v>
      </c>
      <c r="M1521" s="17">
        <f t="shared" si="349"/>
        <v>31537.728059104291</v>
      </c>
      <c r="N1521" s="36">
        <f t="shared" si="339"/>
        <v>28.332870129950358</v>
      </c>
      <c r="O1521" s="18"/>
      <c r="P1521" s="19">
        <f t="shared" si="340"/>
        <v>32.170588658522391</v>
      </c>
      <c r="Q1521" s="19"/>
      <c r="R1521" s="38">
        <f t="shared" si="341"/>
        <v>5.9642245539042876E-3</v>
      </c>
      <c r="S1521" s="16">
        <f t="shared" si="350"/>
        <v>1.0171977161380608</v>
      </c>
      <c r="T1521" s="16">
        <f t="shared" si="352"/>
        <v>25.22718987877176</v>
      </c>
      <c r="U1521" s="22">
        <f t="shared" si="342"/>
        <v>5.4822960083678485E-2</v>
      </c>
      <c r="V1521" s="22">
        <f t="shared" si="343"/>
        <v>3.9847663434690705E-2</v>
      </c>
      <c r="W1521" s="22">
        <f t="shared" si="344"/>
        <v>1.4975296648987779E-2</v>
      </c>
      <c r="Z1521" s="37"/>
      <c r="AA1521" s="37"/>
    </row>
    <row r="1522" spans="1:27">
      <c r="A1522" s="61">
        <f t="shared" si="345"/>
        <v>35489</v>
      </c>
      <c r="B1522" s="13">
        <v>1997.02</v>
      </c>
      <c r="C1522" s="14">
        <v>798.39</v>
      </c>
      <c r="D1522" s="15">
        <v>15.0067</v>
      </c>
      <c r="E1522" s="14">
        <v>39.736699999999999</v>
      </c>
      <c r="F1522" s="14">
        <v>159.6</v>
      </c>
      <c r="G1522" s="15">
        <f t="shared" si="353"/>
        <v>1997.1249999998854</v>
      </c>
      <c r="H1522" s="16">
        <v>6.42</v>
      </c>
      <c r="I1522" s="15">
        <f t="shared" si="346"/>
        <v>1572.0404151315797</v>
      </c>
      <c r="J1522" s="15">
        <f t="shared" si="347"/>
        <v>29.54838975657896</v>
      </c>
      <c r="K1522" s="17">
        <f t="shared" si="351"/>
        <v>640778.11610260641</v>
      </c>
      <c r="L1522" s="15">
        <f t="shared" si="348"/>
        <v>78.24208515131582</v>
      </c>
      <c r="M1522" s="17">
        <f t="shared" si="349"/>
        <v>31892.192745568504</v>
      </c>
      <c r="N1522" s="36">
        <f t="shared" si="339"/>
        <v>29.265634883575942</v>
      </c>
      <c r="O1522" s="18"/>
      <c r="P1522" s="19">
        <f t="shared" si="340"/>
        <v>33.194645513976035</v>
      </c>
      <c r="Q1522" s="19"/>
      <c r="R1522" s="38">
        <f t="shared" si="341"/>
        <v>6.3923569015587323E-3</v>
      </c>
      <c r="S1522" s="16">
        <f t="shared" si="350"/>
        <v>0.98581774150928392</v>
      </c>
      <c r="T1522" s="16">
        <f t="shared" si="352"/>
        <v>25.58064820016612</v>
      </c>
      <c r="U1522" s="22">
        <f t="shared" si="342"/>
        <v>5.1763652515825376E-2</v>
      </c>
      <c r="V1522" s="22">
        <f t="shared" si="343"/>
        <v>3.8585465380945649E-2</v>
      </c>
      <c r="W1522" s="22">
        <f t="shared" si="344"/>
        <v>1.3178187134879726E-2</v>
      </c>
      <c r="Z1522" s="37"/>
      <c r="AA1522" s="37"/>
    </row>
    <row r="1523" spans="1:27">
      <c r="A1523" s="61">
        <f t="shared" si="345"/>
        <v>35520</v>
      </c>
      <c r="B1523" s="13">
        <v>1997.03</v>
      </c>
      <c r="C1523" s="14">
        <v>792.16</v>
      </c>
      <c r="D1523" s="15">
        <v>15.06</v>
      </c>
      <c r="E1523" s="14">
        <v>40.24</v>
      </c>
      <c r="F1523" s="14">
        <v>160</v>
      </c>
      <c r="G1523" s="15">
        <f t="shared" si="353"/>
        <v>1997.2083333332187</v>
      </c>
      <c r="H1523" s="16">
        <v>6.69</v>
      </c>
      <c r="I1523" s="15">
        <f t="shared" si="346"/>
        <v>1555.8740295000005</v>
      </c>
      <c r="J1523" s="15">
        <f t="shared" si="347"/>
        <v>29.579204812500013</v>
      </c>
      <c r="K1523" s="17">
        <f t="shared" si="351"/>
        <v>635193.27842918946</v>
      </c>
      <c r="L1523" s="15">
        <f t="shared" si="348"/>
        <v>79.035006750000036</v>
      </c>
      <c r="M1523" s="17">
        <f t="shared" si="349"/>
        <v>32266.432947877434</v>
      </c>
      <c r="N1523" s="36">
        <f t="shared" si="339"/>
        <v>28.802458591871641</v>
      </c>
      <c r="O1523" s="18"/>
      <c r="P1523" s="19">
        <f t="shared" si="340"/>
        <v>32.635485590380668</v>
      </c>
      <c r="Q1523" s="19"/>
      <c r="R1523" s="38">
        <f t="shared" si="341"/>
        <v>4.0379858495369209E-3</v>
      </c>
      <c r="S1523" s="16">
        <f t="shared" si="350"/>
        <v>0.99123411896438607</v>
      </c>
      <c r="T1523" s="16">
        <f t="shared" si="352"/>
        <v>25.154812192943712</v>
      </c>
      <c r="U1523" s="22">
        <f t="shared" si="342"/>
        <v>4.9100954367880423E-2</v>
      </c>
      <c r="V1523" s="22">
        <f t="shared" si="343"/>
        <v>4.1108448696112854E-2</v>
      </c>
      <c r="W1523" s="22">
        <f t="shared" si="344"/>
        <v>7.9925056717675691E-3</v>
      </c>
      <c r="Z1523" s="37"/>
      <c r="AA1523" s="37"/>
    </row>
    <row r="1524" spans="1:27">
      <c r="A1524" s="61">
        <f t="shared" si="345"/>
        <v>35550</v>
      </c>
      <c r="B1524" s="13">
        <v>1997.04</v>
      </c>
      <c r="C1524" s="14">
        <v>763.93</v>
      </c>
      <c r="D1524" s="15">
        <v>15.093299999999999</v>
      </c>
      <c r="E1524" s="14">
        <v>40.343299999999999</v>
      </c>
      <c r="F1524" s="14">
        <v>160.19999999999999</v>
      </c>
      <c r="G1524" s="15">
        <f t="shared" si="353"/>
        <v>1997.2916666665519</v>
      </c>
      <c r="H1524" s="16">
        <v>6.89</v>
      </c>
      <c r="I1524" s="15">
        <f t="shared" si="346"/>
        <v>1498.554557958802</v>
      </c>
      <c r="J1524" s="15">
        <f t="shared" si="347"/>
        <v>29.607599530898892</v>
      </c>
      <c r="K1524" s="17">
        <f t="shared" si="351"/>
        <v>612799.60771136032</v>
      </c>
      <c r="L1524" s="15">
        <f t="shared" si="348"/>
        <v>79.138973594569322</v>
      </c>
      <c r="M1524" s="17">
        <f t="shared" si="349"/>
        <v>32362.072982841</v>
      </c>
      <c r="N1524" s="36">
        <f t="shared" si="339"/>
        <v>27.585160338136525</v>
      </c>
      <c r="O1524" s="18"/>
      <c r="P1524" s="19">
        <f t="shared" si="340"/>
        <v>31.22585148750581</v>
      </c>
      <c r="Q1524" s="19"/>
      <c r="R1524" s="38">
        <f t="shared" si="341"/>
        <v>3.1464929094217886E-3</v>
      </c>
      <c r="S1524" s="16">
        <f t="shared" si="350"/>
        <v>1.0187516359065731</v>
      </c>
      <c r="T1524" s="16">
        <f t="shared" si="352"/>
        <v>24.903179127877312</v>
      </c>
      <c r="U1524" s="22">
        <f t="shared" si="342"/>
        <v>5.6510735968787751E-2</v>
      </c>
      <c r="V1524" s="22">
        <f t="shared" si="343"/>
        <v>4.0802830040608917E-2</v>
      </c>
      <c r="W1524" s="22">
        <f t="shared" si="344"/>
        <v>1.5707905928178834E-2</v>
      </c>
      <c r="Z1524" s="37"/>
      <c r="AA1524" s="37"/>
    </row>
    <row r="1525" spans="1:27">
      <c r="A1525" s="61">
        <f t="shared" si="345"/>
        <v>35581</v>
      </c>
      <c r="B1525" s="13">
        <v>1997.05</v>
      </c>
      <c r="C1525" s="14">
        <v>833.09</v>
      </c>
      <c r="D1525" s="15">
        <v>15.1267</v>
      </c>
      <c r="E1525" s="14">
        <v>40.4467</v>
      </c>
      <c r="F1525" s="14">
        <v>160.1</v>
      </c>
      <c r="G1525" s="15">
        <f t="shared" si="353"/>
        <v>1997.3749999998852</v>
      </c>
      <c r="H1525" s="16">
        <v>6.71</v>
      </c>
      <c r="I1525" s="15">
        <f t="shared" si="346"/>
        <v>1635.2422323860094</v>
      </c>
      <c r="J1525" s="15">
        <f t="shared" si="347"/>
        <v>29.691652374453479</v>
      </c>
      <c r="K1525" s="17">
        <f t="shared" si="351"/>
        <v>669706.71567016351</v>
      </c>
      <c r="L1525" s="15">
        <f t="shared" si="348"/>
        <v>79.391364679262992</v>
      </c>
      <c r="M1525" s="17">
        <f t="shared" si="349"/>
        <v>32514.406146630499</v>
      </c>
      <c r="N1525" s="36">
        <f t="shared" si="339"/>
        <v>29.928362224688758</v>
      </c>
      <c r="O1525" s="18"/>
      <c r="P1525" s="19">
        <f t="shared" si="340"/>
        <v>33.842453512139883</v>
      </c>
      <c r="Q1525" s="19"/>
      <c r="R1525" s="38">
        <f t="shared" si="341"/>
        <v>1.676674089687448E-3</v>
      </c>
      <c r="S1525" s="16">
        <f t="shared" si="350"/>
        <v>1.0216488236880017</v>
      </c>
      <c r="T1525" s="16">
        <f t="shared" si="352"/>
        <v>25.386000918320235</v>
      </c>
      <c r="U1525" s="22">
        <f t="shared" si="342"/>
        <v>5.0030348621763254E-2</v>
      </c>
      <c r="V1525" s="22">
        <f t="shared" si="343"/>
        <v>3.8087360566939399E-2</v>
      </c>
      <c r="W1525" s="22">
        <f t="shared" si="344"/>
        <v>1.1942988054823855E-2</v>
      </c>
      <c r="Z1525" s="37"/>
      <c r="AA1525" s="37"/>
    </row>
    <row r="1526" spans="1:27">
      <c r="A1526" s="61">
        <f t="shared" si="345"/>
        <v>35611</v>
      </c>
      <c r="B1526" s="13">
        <v>1997.06</v>
      </c>
      <c r="C1526" s="14">
        <v>876.29</v>
      </c>
      <c r="D1526" s="15">
        <v>15.16</v>
      </c>
      <c r="E1526" s="14">
        <v>40.549999999999997</v>
      </c>
      <c r="F1526" s="14">
        <v>160.30000000000001</v>
      </c>
      <c r="G1526" s="15">
        <f t="shared" si="353"/>
        <v>1997.4583333332184</v>
      </c>
      <c r="H1526" s="16">
        <v>6.49</v>
      </c>
      <c r="I1526" s="15">
        <f t="shared" si="346"/>
        <v>1717.8919264192143</v>
      </c>
      <c r="J1526" s="15">
        <f t="shared" si="347"/>
        <v>29.719889082969441</v>
      </c>
      <c r="K1526" s="17">
        <f t="shared" si="351"/>
        <v>704569.86201143928</v>
      </c>
      <c r="L1526" s="15">
        <f t="shared" si="348"/>
        <v>79.494822052401773</v>
      </c>
      <c r="M1526" s="17">
        <f t="shared" si="349"/>
        <v>32603.713273646699</v>
      </c>
      <c r="N1526" s="36">
        <f t="shared" si="339"/>
        <v>31.256560616381247</v>
      </c>
      <c r="O1526" s="18"/>
      <c r="P1526" s="19">
        <f t="shared" si="340"/>
        <v>35.305910855546173</v>
      </c>
      <c r="Q1526" s="19"/>
      <c r="R1526" s="38">
        <f t="shared" si="341"/>
        <v>2.2205915643269056E-3</v>
      </c>
      <c r="S1526" s="16">
        <f t="shared" si="350"/>
        <v>1.0253536053844921</v>
      </c>
      <c r="T1526" s="16">
        <f t="shared" si="352"/>
        <v>25.903219176623441</v>
      </c>
      <c r="U1526" s="22">
        <f t="shared" si="342"/>
        <v>4.4873943246061643E-2</v>
      </c>
      <c r="V1526" s="22">
        <f t="shared" si="343"/>
        <v>3.3362547263680487E-2</v>
      </c>
      <c r="W1526" s="22">
        <f t="shared" si="344"/>
        <v>1.1511395982381156E-2</v>
      </c>
      <c r="Z1526" s="37"/>
      <c r="AA1526" s="37"/>
    </row>
    <row r="1527" spans="1:27">
      <c r="A1527" s="61">
        <f t="shared" si="345"/>
        <v>35642</v>
      </c>
      <c r="B1527" s="13">
        <v>1997.07</v>
      </c>
      <c r="C1527" s="14">
        <v>925.29</v>
      </c>
      <c r="D1527" s="15">
        <v>15.216699999999999</v>
      </c>
      <c r="E1527" s="14">
        <v>40.58</v>
      </c>
      <c r="F1527" s="14">
        <v>160.5</v>
      </c>
      <c r="G1527" s="15">
        <f t="shared" si="353"/>
        <v>1997.5416666665517</v>
      </c>
      <c r="H1527" s="16">
        <v>6.22</v>
      </c>
      <c r="I1527" s="15">
        <f t="shared" si="346"/>
        <v>1811.6918772897202</v>
      </c>
      <c r="J1527" s="15">
        <f t="shared" si="347"/>
        <v>29.793871963551414</v>
      </c>
      <c r="K1527" s="17">
        <f t="shared" si="351"/>
        <v>744058.92382013309</v>
      </c>
      <c r="L1527" s="15">
        <f t="shared" si="348"/>
        <v>79.454502242990685</v>
      </c>
      <c r="M1527" s="17">
        <f t="shared" si="349"/>
        <v>32631.835563575747</v>
      </c>
      <c r="N1527" s="36">
        <f t="shared" si="339"/>
        <v>32.766637689669921</v>
      </c>
      <c r="O1527" s="18"/>
      <c r="P1527" s="19">
        <f t="shared" si="340"/>
        <v>36.970389812777476</v>
      </c>
      <c r="Q1527" s="19"/>
      <c r="R1527" s="38">
        <f t="shared" si="341"/>
        <v>3.301992473765742E-3</v>
      </c>
      <c r="S1527" s="16">
        <f t="shared" si="350"/>
        <v>0.99929471043035822</v>
      </c>
      <c r="T1527" s="16">
        <f t="shared" si="352"/>
        <v>26.526862651480588</v>
      </c>
      <c r="U1527" s="22">
        <f t="shared" si="342"/>
        <v>3.9815058756798916E-2</v>
      </c>
      <c r="V1527" s="22">
        <f t="shared" si="343"/>
        <v>3.2169479999760497E-2</v>
      </c>
      <c r="W1527" s="22">
        <f t="shared" si="344"/>
        <v>7.6455787570384182E-3</v>
      </c>
      <c r="Z1527" s="37"/>
      <c r="AA1527" s="37"/>
    </row>
    <row r="1528" spans="1:27">
      <c r="A1528" s="61">
        <f t="shared" si="345"/>
        <v>35673</v>
      </c>
      <c r="B1528" s="13">
        <v>1997.08</v>
      </c>
      <c r="C1528" s="14">
        <v>927.24</v>
      </c>
      <c r="D1528" s="15">
        <v>15.273300000000001</v>
      </c>
      <c r="E1528" s="14">
        <v>40.61</v>
      </c>
      <c r="F1528" s="14">
        <v>160.80000000000001</v>
      </c>
      <c r="G1528" s="15">
        <f t="shared" si="353"/>
        <v>1997.6249999998849</v>
      </c>
      <c r="H1528" s="16">
        <v>6.3</v>
      </c>
      <c r="I1528" s="15">
        <f t="shared" si="346"/>
        <v>1812.1227772388065</v>
      </c>
      <c r="J1528" s="15">
        <f t="shared" si="347"/>
        <v>29.848900838619414</v>
      </c>
      <c r="K1528" s="17">
        <f t="shared" si="351"/>
        <v>745257.46834042948</v>
      </c>
      <c r="L1528" s="15">
        <f t="shared" si="348"/>
        <v>79.364895802238834</v>
      </c>
      <c r="M1528" s="17">
        <f t="shared" si="349"/>
        <v>32639.775882516762</v>
      </c>
      <c r="N1528" s="36">
        <f t="shared" si="339"/>
        <v>32.58628348671315</v>
      </c>
      <c r="O1528" s="18"/>
      <c r="P1528" s="19">
        <f t="shared" si="340"/>
        <v>36.726043656284531</v>
      </c>
      <c r="Q1528" s="19"/>
      <c r="R1528" s="38">
        <f t="shared" si="341"/>
        <v>2.3199860163870024E-3</v>
      </c>
      <c r="S1528" s="16">
        <f t="shared" si="350"/>
        <v>1.0119013978832225</v>
      </c>
      <c r="T1528" s="16">
        <f t="shared" si="352"/>
        <v>26.458698021616399</v>
      </c>
      <c r="U1528" s="22">
        <f t="shared" si="342"/>
        <v>3.5386838015265543E-2</v>
      </c>
      <c r="V1528" s="22">
        <f t="shared" si="343"/>
        <v>3.5713621066946422E-2</v>
      </c>
      <c r="W1528" s="22">
        <f t="shared" si="344"/>
        <v>-3.2678305168087896E-4</v>
      </c>
      <c r="Z1528" s="37"/>
      <c r="AA1528" s="37"/>
    </row>
    <row r="1529" spans="1:27">
      <c r="A1529" s="61">
        <f t="shared" si="345"/>
        <v>35703</v>
      </c>
      <c r="B1529" s="13">
        <v>1997.09</v>
      </c>
      <c r="C1529" s="14">
        <v>937.02</v>
      </c>
      <c r="D1529" s="15">
        <v>15.33</v>
      </c>
      <c r="E1529" s="14">
        <v>40.64</v>
      </c>
      <c r="F1529" s="14">
        <v>161.19999999999999</v>
      </c>
      <c r="G1529" s="15">
        <f t="shared" si="353"/>
        <v>1997.7083333332182</v>
      </c>
      <c r="H1529" s="16">
        <v>6.21</v>
      </c>
      <c r="I1529" s="15">
        <f t="shared" si="346"/>
        <v>1826.6920073821348</v>
      </c>
      <c r="J1529" s="15">
        <f t="shared" si="347"/>
        <v>29.885369013647658</v>
      </c>
      <c r="K1529" s="17">
        <f t="shared" si="351"/>
        <v>752273.46762569086</v>
      </c>
      <c r="L1529" s="15">
        <f t="shared" si="348"/>
        <v>79.226444665012437</v>
      </c>
      <c r="M1529" s="17">
        <f t="shared" si="349"/>
        <v>32627.258462261292</v>
      </c>
      <c r="N1529" s="36">
        <f t="shared" si="339"/>
        <v>32.6665813417086</v>
      </c>
      <c r="O1529" s="18"/>
      <c r="P1529" s="19">
        <f t="shared" si="340"/>
        <v>36.77540659801317</v>
      </c>
      <c r="Q1529" s="19"/>
      <c r="R1529" s="38">
        <f t="shared" si="341"/>
        <v>2.8604217209560537E-3</v>
      </c>
      <c r="S1529" s="16">
        <f t="shared" si="350"/>
        <v>1.0185855021571386</v>
      </c>
      <c r="T1529" s="16">
        <f t="shared" si="352"/>
        <v>26.707157798327454</v>
      </c>
      <c r="U1529" s="22">
        <f t="shared" si="342"/>
        <v>3.7270565491730023E-2</v>
      </c>
      <c r="V1529" s="22">
        <f t="shared" si="343"/>
        <v>3.6090559327574212E-2</v>
      </c>
      <c r="W1529" s="22">
        <f t="shared" si="344"/>
        <v>1.1800061641558113E-3</v>
      </c>
      <c r="Z1529" s="37"/>
      <c r="AA1529" s="37"/>
    </row>
    <row r="1530" spans="1:27">
      <c r="A1530" s="61">
        <f t="shared" si="345"/>
        <v>35430</v>
      </c>
      <c r="B1530" s="13">
        <v>1997.1</v>
      </c>
      <c r="C1530" s="14">
        <v>951.16</v>
      </c>
      <c r="D1530" s="15">
        <v>15.386699999999999</v>
      </c>
      <c r="E1530" s="14">
        <v>40.333300000000001</v>
      </c>
      <c r="F1530" s="14">
        <v>161.6</v>
      </c>
      <c r="G1530" s="15">
        <f t="shared" si="353"/>
        <v>1997.7916666665515</v>
      </c>
      <c r="H1530" s="16">
        <v>6.03</v>
      </c>
      <c r="I1530" s="15">
        <f t="shared" si="346"/>
        <v>1849.6677612623769</v>
      </c>
      <c r="J1530" s="15">
        <f t="shared" si="347"/>
        <v>29.921656653155949</v>
      </c>
      <c r="K1530" s="17">
        <f t="shared" si="351"/>
        <v>762762.27599222038</v>
      </c>
      <c r="L1530" s="15">
        <f t="shared" si="348"/>
        <v>78.433917232982708</v>
      </c>
      <c r="M1530" s="17">
        <f t="shared" si="349"/>
        <v>32344.421239620071</v>
      </c>
      <c r="N1530" s="36">
        <f t="shared" si="339"/>
        <v>32.901498179798089</v>
      </c>
      <c r="O1530" s="18"/>
      <c r="P1530" s="19">
        <f t="shared" si="340"/>
        <v>36.998076390873607</v>
      </c>
      <c r="Q1530" s="19"/>
      <c r="R1530" s="38">
        <f t="shared" si="341"/>
        <v>4.4287152217845106E-3</v>
      </c>
      <c r="S1530" s="16">
        <f t="shared" si="350"/>
        <v>1.0162760017275136</v>
      </c>
      <c r="T1530" s="16">
        <f t="shared" si="352"/>
        <v>27.136188282404262</v>
      </c>
      <c r="U1530" s="22">
        <f t="shared" si="342"/>
        <v>3.8672622302991844E-2</v>
      </c>
      <c r="V1530" s="22">
        <f t="shared" si="343"/>
        <v>3.4526324570650857E-2</v>
      </c>
      <c r="W1530" s="22">
        <f t="shared" si="344"/>
        <v>4.1462977323409866E-3</v>
      </c>
      <c r="Z1530" s="37"/>
      <c r="AA1530" s="37"/>
    </row>
    <row r="1531" spans="1:27">
      <c r="A1531" s="61">
        <f t="shared" si="345"/>
        <v>35764</v>
      </c>
      <c r="B1531" s="13">
        <v>1997.11</v>
      </c>
      <c r="C1531" s="14">
        <v>938.92</v>
      </c>
      <c r="D1531" s="15">
        <v>15.443300000000001</v>
      </c>
      <c r="E1531" s="14">
        <v>40.026699999999998</v>
      </c>
      <c r="F1531" s="14">
        <v>161.5</v>
      </c>
      <c r="G1531" s="15">
        <f t="shared" si="353"/>
        <v>1997.8749999998847</v>
      </c>
      <c r="H1531" s="16">
        <v>5.88</v>
      </c>
      <c r="I1531" s="15">
        <f t="shared" si="346"/>
        <v>1826.9958832198149</v>
      </c>
      <c r="J1531" s="15">
        <f t="shared" si="347"/>
        <v>30.050319008359146</v>
      </c>
      <c r="K1531" s="17">
        <f t="shared" si="351"/>
        <v>754445.56664824707</v>
      </c>
      <c r="L1531" s="15">
        <f t="shared" si="348"/>
        <v>77.885886038080514</v>
      </c>
      <c r="M1531" s="17">
        <f t="shared" si="349"/>
        <v>32162.448731052049</v>
      </c>
      <c r="N1531" s="36">
        <f t="shared" si="339"/>
        <v>32.336600532812653</v>
      </c>
      <c r="O1531" s="18"/>
      <c r="P1531" s="19">
        <f t="shared" si="340"/>
        <v>36.323017872736003</v>
      </c>
      <c r="Q1531" s="19"/>
      <c r="R1531" s="38">
        <f t="shared" si="341"/>
        <v>6.3059891455735026E-3</v>
      </c>
      <c r="S1531" s="16">
        <f t="shared" si="350"/>
        <v>1.0101670432369692</v>
      </c>
      <c r="T1531" s="16">
        <f t="shared" si="352"/>
        <v>27.594933002169142</v>
      </c>
      <c r="U1531" s="22">
        <f t="shared" si="342"/>
        <v>3.4091709184776997E-2</v>
      </c>
      <c r="V1531" s="22">
        <f t="shared" si="343"/>
        <v>3.5701372442022317E-2</v>
      </c>
      <c r="W1531" s="22">
        <f t="shared" si="344"/>
        <v>-1.6096632572453196E-3</v>
      </c>
      <c r="Z1531" s="37"/>
      <c r="AA1531" s="37"/>
    </row>
    <row r="1532" spans="1:27">
      <c r="A1532" s="61">
        <f t="shared" si="345"/>
        <v>35795</v>
      </c>
      <c r="B1532" s="13">
        <v>1997.12</v>
      </c>
      <c r="C1532" s="14">
        <v>962.37</v>
      </c>
      <c r="D1532" s="15">
        <v>15.5</v>
      </c>
      <c r="E1532" s="14">
        <v>39.72</v>
      </c>
      <c r="F1532" s="14">
        <v>161.30000000000001</v>
      </c>
      <c r="G1532" s="15">
        <f t="shared" si="353"/>
        <v>1997.958333333218</v>
      </c>
      <c r="H1532" s="16">
        <v>5.81</v>
      </c>
      <c r="I1532" s="15">
        <f t="shared" si="346"/>
        <v>1874.9479427464357</v>
      </c>
      <c r="J1532" s="15">
        <f t="shared" si="347"/>
        <v>30.198045567265972</v>
      </c>
      <c r="K1532" s="17">
        <f t="shared" si="351"/>
        <v>775286.21779832756</v>
      </c>
      <c r="L1532" s="15">
        <f t="shared" si="348"/>
        <v>77.384927092374483</v>
      </c>
      <c r="M1532" s="17">
        <f t="shared" si="349"/>
        <v>31998.471036035589</v>
      </c>
      <c r="N1532" s="36">
        <f t="shared" si="339"/>
        <v>33.030789042905404</v>
      </c>
      <c r="O1532" s="18"/>
      <c r="P1532" s="19">
        <f t="shared" si="340"/>
        <v>37.061292194911459</v>
      </c>
      <c r="Q1532" s="19"/>
      <c r="R1532" s="38">
        <f t="shared" si="341"/>
        <v>6.2279194336666739E-3</v>
      </c>
      <c r="S1532" s="16">
        <f t="shared" si="350"/>
        <v>1.0254066973154938</v>
      </c>
      <c r="T1532" s="16">
        <f t="shared" si="352"/>
        <v>27.910055415241409</v>
      </c>
      <c r="U1532" s="22">
        <f t="shared" si="342"/>
        <v>3.2618370675246089E-2</v>
      </c>
      <c r="V1532" s="22">
        <f t="shared" si="343"/>
        <v>3.5371540550024783E-2</v>
      </c>
      <c r="W1532" s="22">
        <f t="shared" si="344"/>
        <v>-2.7531698747786937E-3</v>
      </c>
      <c r="Z1532" s="37"/>
      <c r="AA1532" s="37"/>
    </row>
    <row r="1533" spans="1:27">
      <c r="A1533" s="61">
        <f t="shared" si="345"/>
        <v>35826</v>
      </c>
      <c r="B1533" s="13">
        <v>1998.01</v>
      </c>
      <c r="C1533" s="14">
        <v>963.36</v>
      </c>
      <c r="D1533" s="15">
        <v>15.55</v>
      </c>
      <c r="E1533" s="14">
        <v>39.659999999999997</v>
      </c>
      <c r="F1533" s="14">
        <v>161.6</v>
      </c>
      <c r="G1533" s="15">
        <f t="shared" si="353"/>
        <v>1998.0416666665512</v>
      </c>
      <c r="H1533" s="16">
        <v>5.54</v>
      </c>
      <c r="I1533" s="15">
        <f t="shared" si="346"/>
        <v>1873.3924202970306</v>
      </c>
      <c r="J1533" s="15">
        <f t="shared" si="347"/>
        <v>30.239217048267339</v>
      </c>
      <c r="K1533" s="17">
        <f t="shared" si="351"/>
        <v>775684.99983968365</v>
      </c>
      <c r="L1533" s="15">
        <f t="shared" si="348"/>
        <v>77.124588304455472</v>
      </c>
      <c r="M1533" s="17">
        <f t="shared" si="349"/>
        <v>31933.718540983482</v>
      </c>
      <c r="N1533" s="36">
        <f t="shared" si="339"/>
        <v>32.859968415052215</v>
      </c>
      <c r="O1533" s="18"/>
      <c r="P1533" s="19">
        <f t="shared" si="340"/>
        <v>36.82863353355588</v>
      </c>
      <c r="Q1533" s="19"/>
      <c r="R1533" s="38">
        <f t="shared" si="341"/>
        <v>9.0089785032593482E-3</v>
      </c>
      <c r="S1533" s="16">
        <f t="shared" si="350"/>
        <v>1.002334764529083</v>
      </c>
      <c r="T1533" s="16">
        <f t="shared" si="352"/>
        <v>28.566028120708065</v>
      </c>
      <c r="U1533" s="22">
        <f t="shared" si="342"/>
        <v>2.4993227029100673E-2</v>
      </c>
      <c r="V1533" s="22">
        <f t="shared" si="343"/>
        <v>3.583519172047267E-2</v>
      </c>
      <c r="W1533" s="22">
        <f t="shared" si="344"/>
        <v>-1.0841964691371997E-2</v>
      </c>
      <c r="Z1533" s="37"/>
      <c r="AA1533" s="37"/>
    </row>
    <row r="1534" spans="1:27">
      <c r="A1534" s="61">
        <f t="shared" si="345"/>
        <v>35854</v>
      </c>
      <c r="B1534" s="13">
        <v>1998.02</v>
      </c>
      <c r="C1534" s="14">
        <v>1023.74</v>
      </c>
      <c r="D1534" s="15">
        <v>15.6</v>
      </c>
      <c r="E1534" s="14">
        <v>39.6</v>
      </c>
      <c r="F1534" s="14">
        <v>161.9</v>
      </c>
      <c r="G1534" s="15">
        <f t="shared" si="353"/>
        <v>1998.1249999998845</v>
      </c>
      <c r="H1534" s="16">
        <v>5.57</v>
      </c>
      <c r="I1534" s="15">
        <f t="shared" si="346"/>
        <v>1987.1210736874621</v>
      </c>
      <c r="J1534" s="15">
        <f t="shared" si="347"/>
        <v>30.280235948116133</v>
      </c>
      <c r="K1534" s="17">
        <f t="shared" si="351"/>
        <v>823819.56928598974</v>
      </c>
      <c r="L1534" s="15">
        <f t="shared" si="348"/>
        <v>76.865214329833265</v>
      </c>
      <c r="M1534" s="17">
        <f t="shared" si="349"/>
        <v>31866.738570071695</v>
      </c>
      <c r="N1534" s="36">
        <f t="shared" si="339"/>
        <v>34.709677782269949</v>
      </c>
      <c r="O1534" s="18"/>
      <c r="P1534" s="19">
        <f t="shared" si="340"/>
        <v>38.856044080604235</v>
      </c>
      <c r="Q1534" s="19"/>
      <c r="R1534" s="38">
        <f t="shared" si="341"/>
        <v>7.0112433373187982E-3</v>
      </c>
      <c r="S1534" s="16">
        <f t="shared" si="350"/>
        <v>0.99857857059389832</v>
      </c>
      <c r="T1534" s="16">
        <f t="shared" si="352"/>
        <v>28.579666757850617</v>
      </c>
      <c r="U1534" s="22">
        <f t="shared" si="342"/>
        <v>1.694227331025111E-2</v>
      </c>
      <c r="V1534" s="22">
        <f t="shared" si="343"/>
        <v>3.5807699768704015E-2</v>
      </c>
      <c r="W1534" s="22">
        <f t="shared" si="344"/>
        <v>-1.8865426458452905E-2</v>
      </c>
      <c r="Z1534" s="37"/>
      <c r="AA1534" s="37"/>
    </row>
    <row r="1535" spans="1:27">
      <c r="A1535" s="61">
        <f t="shared" si="345"/>
        <v>35885</v>
      </c>
      <c r="B1535" s="13">
        <v>1998.03</v>
      </c>
      <c r="C1535" s="14">
        <v>1076.83</v>
      </c>
      <c r="D1535" s="15">
        <v>15.64</v>
      </c>
      <c r="E1535" s="14">
        <v>39.54</v>
      </c>
      <c r="F1535" s="14">
        <v>162.19999999999999</v>
      </c>
      <c r="G1535" s="15">
        <f t="shared" si="353"/>
        <v>1998.2083333332178</v>
      </c>
      <c r="H1535" s="16">
        <v>5.65</v>
      </c>
      <c r="I1535" s="15">
        <f t="shared" si="346"/>
        <v>2086.3050137792857</v>
      </c>
      <c r="J1535" s="15">
        <f t="shared" si="347"/>
        <v>30.301728606658461</v>
      </c>
      <c r="K1535" s="17">
        <f t="shared" si="351"/>
        <v>865986.06583225168</v>
      </c>
      <c r="L1535" s="15">
        <f t="shared" si="348"/>
        <v>76.606799815043189</v>
      </c>
      <c r="M1535" s="17">
        <f t="shared" si="349"/>
        <v>31798.045228130006</v>
      </c>
      <c r="N1535" s="36">
        <f t="shared" si="339"/>
        <v>36.296927736425062</v>
      </c>
      <c r="O1535" s="18"/>
      <c r="P1535" s="19">
        <f t="shared" si="340"/>
        <v>40.583259011780491</v>
      </c>
      <c r="Q1535" s="19"/>
      <c r="R1535" s="38">
        <f t="shared" si="341"/>
        <v>4.6981217356415542E-3</v>
      </c>
      <c r="S1535" s="16">
        <f t="shared" si="350"/>
        <v>1.0054665629566322</v>
      </c>
      <c r="T1535" s="16">
        <f t="shared" si="352"/>
        <v>28.486257866442703</v>
      </c>
      <c r="U1535" s="22">
        <f t="shared" si="342"/>
        <v>8.3194071987044982E-3</v>
      </c>
      <c r="V1535" s="22">
        <f t="shared" si="343"/>
        <v>3.7544313327913637E-2</v>
      </c>
      <c r="W1535" s="22">
        <f t="shared" si="344"/>
        <v>-2.9224906129209138E-2</v>
      </c>
      <c r="Z1535" s="37"/>
      <c r="AA1535" s="37"/>
    </row>
    <row r="1536" spans="1:27">
      <c r="A1536" s="61">
        <f t="shared" si="345"/>
        <v>35915</v>
      </c>
      <c r="B1536" s="13">
        <v>1998.04</v>
      </c>
      <c r="C1536" s="14">
        <v>1112.2</v>
      </c>
      <c r="D1536" s="15">
        <v>15.75</v>
      </c>
      <c r="E1536" s="14">
        <v>39.35</v>
      </c>
      <c r="F1536" s="14">
        <v>162.5</v>
      </c>
      <c r="G1536" s="15">
        <f>G1535+1/12</f>
        <v>1998.291666666551</v>
      </c>
      <c r="H1536" s="16">
        <v>5.64</v>
      </c>
      <c r="I1536" s="15">
        <f t="shared" si="346"/>
        <v>2150.8544916923088</v>
      </c>
      <c r="J1536" s="15">
        <f t="shared" si="347"/>
        <v>30.45851307692309</v>
      </c>
      <c r="K1536" s="17">
        <f t="shared" si="351"/>
        <v>893832.90607769217</v>
      </c>
      <c r="L1536" s="15">
        <f t="shared" si="348"/>
        <v>76.097935846153874</v>
      </c>
      <c r="M1536" s="17">
        <f t="shared" si="349"/>
        <v>31624.100750006459</v>
      </c>
      <c r="N1536" s="36">
        <f t="shared" si="339"/>
        <v>37.276934043028731</v>
      </c>
      <c r="O1536" s="18"/>
      <c r="P1536" s="19">
        <f t="shared" si="340"/>
        <v>41.627397728141126</v>
      </c>
      <c r="Q1536" s="19"/>
      <c r="R1536" s="38">
        <f t="shared" si="341"/>
        <v>3.7338961830541001E-3</v>
      </c>
      <c r="S1536" s="16">
        <f t="shared" si="350"/>
        <v>1.0039421129909039</v>
      </c>
      <c r="T1536" s="16">
        <f t="shared" si="352"/>
        <v>28.589102287320525</v>
      </c>
      <c r="U1536" s="22">
        <f t="shared" si="342"/>
        <v>8.7101083986695915E-3</v>
      </c>
      <c r="V1536" s="22">
        <f t="shared" si="343"/>
        <v>3.5378628329629347E-2</v>
      </c>
      <c r="W1536" s="22">
        <f t="shared" si="344"/>
        <v>-2.6668519930959755E-2</v>
      </c>
      <c r="Z1536" s="37"/>
      <c r="AA1536" s="37"/>
    </row>
    <row r="1537" spans="1:27">
      <c r="A1537" s="61">
        <f t="shared" si="345"/>
        <v>35946</v>
      </c>
      <c r="B1537" s="13">
        <v>1998.05</v>
      </c>
      <c r="C1537" s="14">
        <v>1108.42</v>
      </c>
      <c r="D1537" s="15">
        <v>15.85</v>
      </c>
      <c r="E1537" s="14">
        <v>39.159999999999997</v>
      </c>
      <c r="F1537" s="14">
        <v>162.80000000000001</v>
      </c>
      <c r="G1537" s="15">
        <f t="shared" si="353"/>
        <v>1998.3749999998843</v>
      </c>
      <c r="H1537" s="16">
        <v>5.65</v>
      </c>
      <c r="I1537" s="15">
        <f t="shared" si="346"/>
        <v>2139.5944280712538</v>
      </c>
      <c r="J1537" s="15">
        <f t="shared" si="347"/>
        <v>30.595416615479124</v>
      </c>
      <c r="K1537" s="17">
        <f t="shared" si="351"/>
        <v>890213.09687770833</v>
      </c>
      <c r="L1537" s="15">
        <f t="shared" si="348"/>
        <v>75.590947297297319</v>
      </c>
      <c r="M1537" s="17">
        <f t="shared" si="349"/>
        <v>31450.84433132843</v>
      </c>
      <c r="N1537" s="36">
        <f t="shared" ref="N1537:N1600" si="354">I1537/AVERAGE(L1417:L1536)</f>
        <v>36.956598518968974</v>
      </c>
      <c r="O1537" s="18"/>
      <c r="P1537" s="19">
        <f t="shared" ref="P1537:P1600" si="355">K1537/AVERAGE(M1417:M1536)</f>
        <v>41.218219323965222</v>
      </c>
      <c r="Q1537" s="19"/>
      <c r="R1537" s="38">
        <f t="shared" ref="R1537:R1600" si="356">1/N1537-(H1537/100-(((F1537/F1417)^(1/10))-1))</f>
        <v>3.7046597965648409E-3</v>
      </c>
      <c r="S1537" s="16">
        <f t="shared" si="350"/>
        <v>1.016154071685974</v>
      </c>
      <c r="T1537" s="16">
        <f t="shared" si="352"/>
        <v>28.648913457078731</v>
      </c>
      <c r="U1537" s="22">
        <f t="shared" si="342"/>
        <v>1.0828973340422543E-2</v>
      </c>
      <c r="V1537" s="22">
        <f t="shared" si="343"/>
        <v>3.2902816741121388E-2</v>
      </c>
      <c r="W1537" s="22">
        <f t="shared" si="344"/>
        <v>-2.2073843400698845E-2</v>
      </c>
      <c r="Z1537" s="37"/>
      <c r="AA1537" s="37"/>
    </row>
    <row r="1538" spans="1:27">
      <c r="A1538" s="61">
        <f t="shared" si="345"/>
        <v>35976</v>
      </c>
      <c r="B1538" s="13">
        <v>1998.06</v>
      </c>
      <c r="C1538" s="14">
        <v>1108.3900000000001</v>
      </c>
      <c r="D1538" s="15">
        <v>15.95</v>
      </c>
      <c r="E1538" s="14">
        <v>38.97</v>
      </c>
      <c r="F1538" s="14">
        <v>163</v>
      </c>
      <c r="G1538" s="15">
        <f t="shared" si="353"/>
        <v>1998.4583333332175</v>
      </c>
      <c r="H1538" s="16">
        <v>5.5</v>
      </c>
      <c r="I1538" s="15">
        <f t="shared" si="346"/>
        <v>2136.911320582823</v>
      </c>
      <c r="J1538" s="15">
        <f t="shared" si="347"/>
        <v>30.750670398773018</v>
      </c>
      <c r="K1538" s="17">
        <f t="shared" si="351"/>
        <v>890162.93941271061</v>
      </c>
      <c r="L1538" s="15">
        <f t="shared" si="348"/>
        <v>75.131888742331313</v>
      </c>
      <c r="M1538" s="17">
        <f t="shared" si="349"/>
        <v>31297.331939942913</v>
      </c>
      <c r="N1538" s="36">
        <f t="shared" si="354"/>
        <v>36.802293460092002</v>
      </c>
      <c r="O1538" s="18"/>
      <c r="P1538" s="19">
        <f t="shared" si="355"/>
        <v>40.994341261980487</v>
      </c>
      <c r="Q1538" s="19"/>
      <c r="R1538" s="38">
        <f t="shared" si="356"/>
        <v>5.0062995590904116E-3</v>
      </c>
      <c r="S1538" s="16">
        <f t="shared" si="350"/>
        <v>1.0076410700343126</v>
      </c>
      <c r="T1538" s="16">
        <f t="shared" si="352"/>
        <v>29.075990169146962</v>
      </c>
      <c r="U1538" s="22">
        <f t="shared" ref="U1538:U1601" si="357">(($K1658/$K1538)^(1/10)-1)</f>
        <v>5.4499970153116806E-3</v>
      </c>
      <c r="V1538" s="22">
        <f t="shared" ref="V1538:V1601" si="358">(($T1658/$T1538)^(1/10)-1)</f>
        <v>2.8820559133440282E-2</v>
      </c>
      <c r="W1538" s="22">
        <f t="shared" ref="W1538:W1601" si="359">U1538-V1538</f>
        <v>-2.3370562118128602E-2</v>
      </c>
      <c r="Z1538" s="37"/>
      <c r="AA1538" s="37"/>
    </row>
    <row r="1539" spans="1:27">
      <c r="A1539" s="61">
        <f t="shared" si="345"/>
        <v>36007</v>
      </c>
      <c r="B1539" s="13">
        <v>1998.07</v>
      </c>
      <c r="C1539" s="14">
        <v>1156.58</v>
      </c>
      <c r="D1539" s="15">
        <v>16.0167</v>
      </c>
      <c r="E1539" s="14">
        <v>38.676699999999997</v>
      </c>
      <c r="F1539" s="14">
        <v>163.19999999999999</v>
      </c>
      <c r="G1539" s="15">
        <f t="shared" si="353"/>
        <v>1998.5416666665508</v>
      </c>
      <c r="H1539" s="16">
        <v>5.46</v>
      </c>
      <c r="I1539" s="15">
        <f t="shared" si="346"/>
        <v>2227.0862108455894</v>
      </c>
      <c r="J1539" s="15">
        <f t="shared" si="347"/>
        <v>30.841421875919135</v>
      </c>
      <c r="K1539" s="17">
        <f t="shared" si="351"/>
        <v>928797.28460603405</v>
      </c>
      <c r="L1539" s="15">
        <f t="shared" si="348"/>
        <v>74.475043015625033</v>
      </c>
      <c r="M1539" s="17">
        <f t="shared" si="349"/>
        <v>31059.515068151097</v>
      </c>
      <c r="N1539" s="36">
        <f t="shared" si="354"/>
        <v>38.259645085248543</v>
      </c>
      <c r="O1539" s="18"/>
      <c r="P1539" s="19">
        <f t="shared" si="355"/>
        <v>42.561024955704234</v>
      </c>
      <c r="Q1539" s="19"/>
      <c r="R1539" s="38">
        <f t="shared" si="356"/>
        <v>4.0612600659240966E-3</v>
      </c>
      <c r="S1539" s="16">
        <f t="shared" si="350"/>
        <v>1.0137733237817153</v>
      </c>
      <c r="T1539" s="16">
        <f t="shared" si="352"/>
        <v>29.262257236240583</v>
      </c>
      <c r="U1539" s="22">
        <f t="shared" si="357"/>
        <v>-5.592178187346919E-3</v>
      </c>
      <c r="V1539" s="22">
        <f t="shared" si="358"/>
        <v>2.8726945828110084E-2</v>
      </c>
      <c r="W1539" s="22">
        <f t="shared" si="359"/>
        <v>-3.4319124015457003E-2</v>
      </c>
      <c r="Z1539" s="37"/>
      <c r="AA1539" s="37"/>
    </row>
    <row r="1540" spans="1:27">
      <c r="A1540" s="61">
        <f t="shared" si="345"/>
        <v>36038</v>
      </c>
      <c r="B1540" s="13">
        <v>1998.08</v>
      </c>
      <c r="C1540" s="14">
        <v>1074.6199999999999</v>
      </c>
      <c r="D1540" s="15">
        <v>16.083300000000001</v>
      </c>
      <c r="E1540" s="14">
        <v>38.383299999999998</v>
      </c>
      <c r="F1540" s="14">
        <v>163.4</v>
      </c>
      <c r="G1540" s="15">
        <f t="shared" si="353"/>
        <v>1998.624999999884</v>
      </c>
      <c r="H1540" s="16">
        <v>5.34</v>
      </c>
      <c r="I1540" s="15">
        <f t="shared" si="346"/>
        <v>2066.7329913708695</v>
      </c>
      <c r="J1540" s="15">
        <f t="shared" si="347"/>
        <v>30.931758873011027</v>
      </c>
      <c r="K1540" s="17">
        <f t="shared" si="351"/>
        <v>862997.62091323477</v>
      </c>
      <c r="L1540" s="15">
        <f t="shared" si="348"/>
        <v>73.819612912178727</v>
      </c>
      <c r="M1540" s="17">
        <f t="shared" si="349"/>
        <v>30824.567365951654</v>
      </c>
      <c r="N1540" s="36">
        <f t="shared" si="354"/>
        <v>35.423401024878309</v>
      </c>
      <c r="O1540" s="18"/>
      <c r="P1540" s="19">
        <f t="shared" si="355"/>
        <v>39.35795373766053</v>
      </c>
      <c r="Q1540" s="19"/>
      <c r="R1540" s="38">
        <f t="shared" si="356"/>
        <v>7.0457419884922511E-3</v>
      </c>
      <c r="S1540" s="16">
        <f t="shared" si="350"/>
        <v>1.0461845002815953</v>
      </c>
      <c r="T1540" s="16">
        <f t="shared" si="352"/>
        <v>29.628985748185016</v>
      </c>
      <c r="U1540" s="22">
        <f t="shared" si="357"/>
        <v>4.237767867738107E-3</v>
      </c>
      <c r="V1540" s="22">
        <f t="shared" si="358"/>
        <v>2.9206508183019952E-2</v>
      </c>
      <c r="W1540" s="22">
        <f t="shared" si="359"/>
        <v>-2.4968740315281845E-2</v>
      </c>
      <c r="Z1540" s="37"/>
      <c r="AA1540" s="37"/>
    </row>
    <row r="1541" spans="1:27">
      <c r="A1541" s="61">
        <f t="shared" si="345"/>
        <v>36068</v>
      </c>
      <c r="B1541" s="13">
        <v>1998.09</v>
      </c>
      <c r="C1541" s="14">
        <v>1020.64</v>
      </c>
      <c r="D1541" s="15">
        <v>16.14</v>
      </c>
      <c r="E1541" s="14">
        <v>38.090000000000003</v>
      </c>
      <c r="F1541" s="14">
        <v>163.6</v>
      </c>
      <c r="G1541" s="15">
        <f t="shared" si="353"/>
        <v>1998.7083333332173</v>
      </c>
      <c r="H1541" s="16">
        <v>4.8099999999999996</v>
      </c>
      <c r="I1541" s="15">
        <f t="shared" si="346"/>
        <v>1960.5178048899763</v>
      </c>
      <c r="J1541" s="15">
        <f t="shared" si="347"/>
        <v>31.002858374083143</v>
      </c>
      <c r="K1541" s="17">
        <f t="shared" si="351"/>
        <v>819724.57232572336</v>
      </c>
      <c r="L1541" s="15">
        <f t="shared" si="348"/>
        <v>73.16597741442547</v>
      </c>
      <c r="M1541" s="17">
        <f t="shared" si="349"/>
        <v>30591.892302757882</v>
      </c>
      <c r="N1541" s="36">
        <f t="shared" si="354"/>
        <v>33.532356980834891</v>
      </c>
      <c r="O1541" s="18"/>
      <c r="P1541" s="19">
        <f t="shared" si="355"/>
        <v>37.214834941350439</v>
      </c>
      <c r="Q1541" s="19"/>
      <c r="R1541" s="38">
        <f t="shared" si="356"/>
        <v>1.337257280766781E-2</v>
      </c>
      <c r="S1541" s="16">
        <f t="shared" si="350"/>
        <v>1.0263426633029713</v>
      </c>
      <c r="T1541" s="16">
        <f t="shared" si="352"/>
        <v>30.959491534330347</v>
      </c>
      <c r="U1541" s="22">
        <f t="shared" si="357"/>
        <v>4.5532489155912792E-3</v>
      </c>
      <c r="V1541" s="22">
        <f t="shared" si="358"/>
        <v>2.6851652004713733E-2</v>
      </c>
      <c r="W1541" s="22">
        <f t="shared" si="359"/>
        <v>-2.2298403089122454E-2</v>
      </c>
      <c r="Z1541" s="37"/>
      <c r="AA1541" s="37"/>
    </row>
    <row r="1542" spans="1:27">
      <c r="A1542" s="61">
        <f t="shared" si="345"/>
        <v>35795</v>
      </c>
      <c r="B1542" s="13">
        <v>1998.1</v>
      </c>
      <c r="C1542" s="14">
        <v>1032.47</v>
      </c>
      <c r="D1542" s="15">
        <v>16.166699999999999</v>
      </c>
      <c r="E1542" s="14">
        <v>37.963299999999997</v>
      </c>
      <c r="F1542" s="14">
        <v>164</v>
      </c>
      <c r="G1542" s="15">
        <f t="shared" si="353"/>
        <v>1998.7916666665506</v>
      </c>
      <c r="H1542" s="16">
        <v>4.53</v>
      </c>
      <c r="I1542" s="15">
        <f t="shared" si="346"/>
        <v>1978.4045342378058</v>
      </c>
      <c r="J1542" s="15">
        <f t="shared" si="347"/>
        <v>30.978403811890253</v>
      </c>
      <c r="K1542" s="17">
        <f t="shared" si="351"/>
        <v>828282.68798838637</v>
      </c>
      <c r="L1542" s="15">
        <f t="shared" si="348"/>
        <v>72.744743047865867</v>
      </c>
      <c r="M1542" s="17">
        <f t="shared" si="349"/>
        <v>30455.455527918002</v>
      </c>
      <c r="N1542" s="36">
        <f t="shared" si="354"/>
        <v>33.773102879048132</v>
      </c>
      <c r="O1542" s="18"/>
      <c r="P1542" s="19">
        <f t="shared" si="355"/>
        <v>37.440000309890827</v>
      </c>
      <c r="Q1542" s="19"/>
      <c r="R1542" s="38">
        <f t="shared" si="356"/>
        <v>1.5868041795129767E-2</v>
      </c>
      <c r="S1542" s="16">
        <f t="shared" si="350"/>
        <v>0.9801733688787897</v>
      </c>
      <c r="T1542" s="16">
        <f t="shared" si="352"/>
        <v>31.697546881226376</v>
      </c>
      <c r="U1542" s="22">
        <f t="shared" si="357"/>
        <v>-1.7876654765095035E-2</v>
      </c>
      <c r="V1542" s="22">
        <f t="shared" si="358"/>
        <v>2.4774110136735361E-2</v>
      </c>
      <c r="W1542" s="22">
        <f t="shared" si="359"/>
        <v>-4.2650764901830396E-2</v>
      </c>
      <c r="Z1542" s="37"/>
      <c r="AA1542" s="37"/>
    </row>
    <row r="1543" spans="1:27">
      <c r="A1543" s="61">
        <f t="shared" si="345"/>
        <v>36129</v>
      </c>
      <c r="B1543" s="13">
        <v>1998.11</v>
      </c>
      <c r="C1543" s="14">
        <v>1144.43</v>
      </c>
      <c r="D1543" s="15">
        <v>16.183299999999999</v>
      </c>
      <c r="E1543" s="14">
        <v>37.8367</v>
      </c>
      <c r="F1543" s="14">
        <v>164</v>
      </c>
      <c r="G1543" s="15">
        <f t="shared" si="353"/>
        <v>1998.8749999998838</v>
      </c>
      <c r="H1543" s="16">
        <v>4.83</v>
      </c>
      <c r="I1543" s="15">
        <f t="shared" si="346"/>
        <v>2192.9407160670744</v>
      </c>
      <c r="J1543" s="15">
        <f t="shared" si="347"/>
        <v>31.010212499085377</v>
      </c>
      <c r="K1543" s="17">
        <f t="shared" si="351"/>
        <v>919182.72254876769</v>
      </c>
      <c r="L1543" s="15">
        <f t="shared" si="348"/>
        <v>72.502153903353687</v>
      </c>
      <c r="M1543" s="17">
        <f t="shared" si="349"/>
        <v>30389.662031108019</v>
      </c>
      <c r="N1543" s="36">
        <f t="shared" si="354"/>
        <v>37.36939188392094</v>
      </c>
      <c r="O1543" s="18"/>
      <c r="P1543" s="19">
        <f t="shared" si="355"/>
        <v>41.375577000544361</v>
      </c>
      <c r="Q1543" s="19"/>
      <c r="R1543" s="38">
        <f t="shared" si="356"/>
        <v>9.9327678693949539E-3</v>
      </c>
      <c r="S1543" s="16">
        <f t="shared" si="350"/>
        <v>1.0183036055450048</v>
      </c>
      <c r="T1543" s="16">
        <f t="shared" si="352"/>
        <v>31.069091311765035</v>
      </c>
      <c r="U1543" s="22">
        <f t="shared" si="357"/>
        <v>-3.4893972974395338E-2</v>
      </c>
      <c r="V1543" s="22">
        <f t="shared" si="358"/>
        <v>3.1517825110099373E-2</v>
      </c>
      <c r="W1543" s="22">
        <f t="shared" si="359"/>
        <v>-6.6411798084494711E-2</v>
      </c>
      <c r="Z1543" s="37"/>
      <c r="AA1543" s="37"/>
    </row>
    <row r="1544" spans="1:27">
      <c r="A1544" s="61">
        <f t="shared" si="345"/>
        <v>36160</v>
      </c>
      <c r="B1544" s="13">
        <v>1998.12</v>
      </c>
      <c r="C1544" s="14">
        <v>1190.05</v>
      </c>
      <c r="D1544" s="15">
        <v>16.2</v>
      </c>
      <c r="E1544" s="14">
        <v>37.71</v>
      </c>
      <c r="F1544" s="14">
        <v>163.9</v>
      </c>
      <c r="G1544" s="15">
        <f t="shared" si="353"/>
        <v>1998.9583333332171</v>
      </c>
      <c r="H1544" s="16">
        <v>4.6500000000000004</v>
      </c>
      <c r="I1544" s="15">
        <f t="shared" si="346"/>
        <v>2281.7484302928624</v>
      </c>
      <c r="J1544" s="15">
        <f t="shared" si="347"/>
        <v>31.061152532031734</v>
      </c>
      <c r="K1544" s="17">
        <f t="shared" si="351"/>
        <v>957491.90049068269</v>
      </c>
      <c r="L1544" s="15">
        <f t="shared" si="348"/>
        <v>72.30346061622943</v>
      </c>
      <c r="M1544" s="17">
        <f t="shared" si="349"/>
        <v>30340.758428220361</v>
      </c>
      <c r="N1544" s="36">
        <f t="shared" si="354"/>
        <v>38.820274780098138</v>
      </c>
      <c r="O1544" s="18"/>
      <c r="P1544" s="19">
        <f t="shared" si="355"/>
        <v>42.927339874933118</v>
      </c>
      <c r="Q1544" s="19"/>
      <c r="R1544" s="38">
        <f t="shared" si="356"/>
        <v>1.0498406616905279E-2</v>
      </c>
      <c r="S1544" s="16">
        <f t="shared" si="350"/>
        <v>0.99834006113103491</v>
      </c>
      <c r="T1544" s="16">
        <f t="shared" si="352"/>
        <v>31.657070795725929</v>
      </c>
      <c r="U1544" s="22">
        <f t="shared" si="357"/>
        <v>-3.8166768158641728E-2</v>
      </c>
      <c r="V1544" s="22">
        <f t="shared" si="358"/>
        <v>4.0594708274683811E-2</v>
      </c>
      <c r="W1544" s="22">
        <f t="shared" si="359"/>
        <v>-7.8761476433325539E-2</v>
      </c>
      <c r="Z1544" s="37"/>
      <c r="AA1544" s="37"/>
    </row>
    <row r="1545" spans="1:27">
      <c r="A1545" s="61">
        <f t="shared" ref="A1545:A1608" si="360">EOMONTH(DATE(LEFT(B1545,4),RIGHT(B1545,2),1),0)</f>
        <v>36191</v>
      </c>
      <c r="B1545" s="13">
        <v>1999.01</v>
      </c>
      <c r="C1545" s="14">
        <v>1248.77</v>
      </c>
      <c r="D1545" s="15">
        <v>16.283333330000001</v>
      </c>
      <c r="E1545" s="14">
        <v>37.933333330000004</v>
      </c>
      <c r="F1545" s="14">
        <v>164.3</v>
      </c>
      <c r="G1545" s="15">
        <f t="shared" si="353"/>
        <v>1999.0416666665503</v>
      </c>
      <c r="H1545" s="16">
        <v>4.72</v>
      </c>
      <c r="I1545" s="15">
        <f t="shared" ref="I1545:I1608" si="361">C1545*$F$1852/F1545</f>
        <v>2388.5063418441882</v>
      </c>
      <c r="J1545" s="15">
        <f t="shared" ref="J1545:J1608" si="362">D1545*$F$1852/F1545</f>
        <v>31.144922543837417</v>
      </c>
      <c r="K1545" s="17">
        <f t="shared" si="351"/>
        <v>1003379.9214881088</v>
      </c>
      <c r="L1545" s="15">
        <f t="shared" ref="L1545:L1608" si="363">E1545*$F$1852/F1545</f>
        <v>72.554599506710233</v>
      </c>
      <c r="M1545" s="17">
        <f t="shared" ref="M1545:M1608" si="364">L1545*(K1545/I1545)</f>
        <v>30479.227574683624</v>
      </c>
      <c r="N1545" s="36">
        <f t="shared" si="354"/>
        <v>40.576957677208107</v>
      </c>
      <c r="O1545" s="18"/>
      <c r="P1545" s="19">
        <f t="shared" si="355"/>
        <v>44.811053449635239</v>
      </c>
      <c r="Q1545" s="19"/>
      <c r="R1545" s="38">
        <f t="shared" si="356"/>
        <v>8.4223959044217415E-3</v>
      </c>
      <c r="S1545" s="16">
        <f t="shared" ref="S1545:S1608" si="365">((H1545/H1546+H1545/1200+((1+H1546/1200)^(-119))*(1-H1545/H1546)))</f>
        <v>0.98207602249948156</v>
      </c>
      <c r="T1545" s="16">
        <f t="shared" si="352"/>
        <v>31.527578543663534</v>
      </c>
      <c r="U1545" s="22">
        <f t="shared" si="357"/>
        <v>-4.4131510629577209E-2</v>
      </c>
      <c r="V1545" s="22">
        <f t="shared" si="358"/>
        <v>3.9864790661499283E-2</v>
      </c>
      <c r="W1545" s="22">
        <f t="shared" si="359"/>
        <v>-8.3996301291076492E-2</v>
      </c>
      <c r="Z1545" s="37"/>
      <c r="AA1545" s="37"/>
    </row>
    <row r="1546" spans="1:27">
      <c r="A1546" s="61">
        <f t="shared" si="360"/>
        <v>36219</v>
      </c>
      <c r="B1546" s="13">
        <v>1999.02</v>
      </c>
      <c r="C1546" s="14">
        <v>1246.58</v>
      </c>
      <c r="D1546" s="15">
        <v>16.366666670000001</v>
      </c>
      <c r="E1546" s="14">
        <v>38.15666667</v>
      </c>
      <c r="F1546" s="14">
        <v>164.5</v>
      </c>
      <c r="G1546" s="15">
        <f t="shared" si="353"/>
        <v>1999.1249999998836</v>
      </c>
      <c r="H1546" s="16">
        <v>5</v>
      </c>
      <c r="I1546" s="15">
        <f t="shared" si="361"/>
        <v>2381.4186906382984</v>
      </c>
      <c r="J1546" s="15">
        <f t="shared" si="362"/>
        <v>31.26625319785725</v>
      </c>
      <c r="K1546" s="17">
        <f t="shared" ref="K1546:K1609" si="366">K1545*((I1546+(J1546/12))/I1545)</f>
        <v>1001497.0379155854</v>
      </c>
      <c r="L1546" s="15">
        <f t="shared" si="363"/>
        <v>72.893034687218972</v>
      </c>
      <c r="M1546" s="17">
        <f t="shared" si="364"/>
        <v>30654.90273126262</v>
      </c>
      <c r="N1546" s="36">
        <f t="shared" si="354"/>
        <v>40.400159229259927</v>
      </c>
      <c r="O1546" s="18"/>
      <c r="P1546" s="19">
        <f t="shared" si="355"/>
        <v>44.557734535378316</v>
      </c>
      <c r="Q1546" s="19"/>
      <c r="R1546" s="38">
        <f t="shared" si="356"/>
        <v>5.4309156548103185E-3</v>
      </c>
      <c r="S1546" s="16">
        <f t="shared" si="365"/>
        <v>0.98639993308584573</v>
      </c>
      <c r="T1546" s="16">
        <f t="shared" ref="T1546:T1609" si="367">T1545*S1545*F1545/F1546</f>
        <v>30.924834583912087</v>
      </c>
      <c r="U1546" s="22">
        <f t="shared" si="357"/>
        <v>-5.1036317712708779E-2</v>
      </c>
      <c r="V1546" s="22">
        <f t="shared" si="358"/>
        <v>3.8396062874973103E-2</v>
      </c>
      <c r="W1546" s="22">
        <f t="shared" si="359"/>
        <v>-8.9432380587681881E-2</v>
      </c>
      <c r="Z1546" s="37"/>
      <c r="AA1546" s="37"/>
    </row>
    <row r="1547" spans="1:27">
      <c r="A1547" s="61">
        <f t="shared" si="360"/>
        <v>36250</v>
      </c>
      <c r="B1547" s="13">
        <v>1999.03</v>
      </c>
      <c r="C1547" s="14">
        <v>1281.6600000000001</v>
      </c>
      <c r="D1547" s="15">
        <v>16.45</v>
      </c>
      <c r="E1547" s="14">
        <v>38.380000000000003</v>
      </c>
      <c r="F1547" s="14">
        <v>165</v>
      </c>
      <c r="G1547" s="15">
        <f t="shared" ref="G1547:G1610" si="368">G1546+1/12</f>
        <v>1999.2083333332168</v>
      </c>
      <c r="H1547" s="16">
        <v>5.23</v>
      </c>
      <c r="I1547" s="15">
        <f t="shared" si="361"/>
        <v>2441.0146816363645</v>
      </c>
      <c r="J1547" s="15">
        <f t="shared" si="362"/>
        <v>31.330221363636376</v>
      </c>
      <c r="K1547" s="17">
        <f t="shared" si="366"/>
        <v>1027657.90119659</v>
      </c>
      <c r="L1547" s="15">
        <f t="shared" si="363"/>
        <v>73.0975012727273</v>
      </c>
      <c r="M1547" s="17">
        <f t="shared" si="364"/>
        <v>30773.770148030777</v>
      </c>
      <c r="N1547" s="36">
        <f t="shared" si="354"/>
        <v>41.356103632712987</v>
      </c>
      <c r="O1547" s="18"/>
      <c r="P1547" s="19">
        <f t="shared" si="355"/>
        <v>45.551555032014996</v>
      </c>
      <c r="Q1547" s="19"/>
      <c r="R1547" s="38">
        <f t="shared" si="356"/>
        <v>2.2799872986621547E-3</v>
      </c>
      <c r="S1547" s="16">
        <f t="shared" si="365"/>
        <v>1.0082294761276307</v>
      </c>
      <c r="T1547" s="16">
        <f t="shared" si="367"/>
        <v>30.41181762861245</v>
      </c>
      <c r="U1547" s="22">
        <f t="shared" si="357"/>
        <v>-5.9238835834665604E-2</v>
      </c>
      <c r="V1547" s="22">
        <f t="shared" si="358"/>
        <v>4.0577916699655603E-2</v>
      </c>
      <c r="W1547" s="22">
        <f t="shared" si="359"/>
        <v>-9.9816752534321207E-2</v>
      </c>
      <c r="Z1547" s="37"/>
      <c r="AA1547" s="37"/>
    </row>
    <row r="1548" spans="1:27">
      <c r="A1548" s="61">
        <f t="shared" si="360"/>
        <v>36280</v>
      </c>
      <c r="B1548" s="13">
        <v>1999.04</v>
      </c>
      <c r="C1548" s="14">
        <v>1334.76</v>
      </c>
      <c r="D1548" s="15">
        <f>D1547*2/3+D1550/3</f>
        <v>16.45</v>
      </c>
      <c r="E1548" s="14">
        <v>39.26</v>
      </c>
      <c r="F1548" s="14">
        <v>166.2</v>
      </c>
      <c r="G1548" s="15">
        <f t="shared" si="368"/>
        <v>1999.2916666665501</v>
      </c>
      <c r="H1548" s="16">
        <v>5.18</v>
      </c>
      <c r="I1548" s="15">
        <f t="shared" si="361"/>
        <v>2523.7926379061382</v>
      </c>
      <c r="J1548" s="15">
        <f t="shared" si="362"/>
        <v>31.104010379061386</v>
      </c>
      <c r="K1548" s="17">
        <f t="shared" si="366"/>
        <v>1063598.3286074866</v>
      </c>
      <c r="L1548" s="15">
        <f t="shared" si="363"/>
        <v>74.233644223826744</v>
      </c>
      <c r="M1548" s="17">
        <f t="shared" si="364"/>
        <v>31284.178714622794</v>
      </c>
      <c r="N1548" s="36">
        <f t="shared" si="354"/>
        <v>42.704509516892145</v>
      </c>
      <c r="O1548" s="18"/>
      <c r="P1548" s="19">
        <f t="shared" si="355"/>
        <v>46.972581259880641</v>
      </c>
      <c r="Q1548" s="19"/>
      <c r="R1548" s="38">
        <f t="shared" si="356"/>
        <v>2.09134319912848E-3</v>
      </c>
      <c r="S1548" s="16">
        <f t="shared" si="365"/>
        <v>0.97689662580156367</v>
      </c>
      <c r="T1548" s="16">
        <f t="shared" si="367"/>
        <v>30.440704017476065</v>
      </c>
      <c r="U1548" s="22">
        <f t="shared" si="357"/>
        <v>-5.1751402296686067E-2</v>
      </c>
      <c r="V1548" s="22">
        <f t="shared" si="358"/>
        <v>3.9478127632609272E-2</v>
      </c>
      <c r="W1548" s="22">
        <f t="shared" si="359"/>
        <v>-9.1229529929295339E-2</v>
      </c>
      <c r="Z1548" s="37"/>
      <c r="AA1548" s="37"/>
    </row>
    <row r="1549" spans="1:27">
      <c r="A1549" s="61">
        <f t="shared" si="360"/>
        <v>36311</v>
      </c>
      <c r="B1549" s="13">
        <v>1999.05</v>
      </c>
      <c r="C1549" s="14">
        <v>1332.07</v>
      </c>
      <c r="D1549" s="15">
        <f>D1547/3+D1550*2/3</f>
        <v>16.45</v>
      </c>
      <c r="E1549" s="14">
        <v>40.14</v>
      </c>
      <c r="F1549" s="14">
        <v>166.2</v>
      </c>
      <c r="G1549" s="15">
        <f t="shared" si="368"/>
        <v>1999.3749999998834</v>
      </c>
      <c r="H1549" s="16">
        <v>5.54</v>
      </c>
      <c r="I1549" s="15">
        <f t="shared" si="361"/>
        <v>2518.7063286101093</v>
      </c>
      <c r="J1549" s="15">
        <f t="shared" si="362"/>
        <v>31.104010379061386</v>
      </c>
      <c r="K1549" s="17">
        <f t="shared" si="366"/>
        <v>1062547.1557660608</v>
      </c>
      <c r="L1549" s="15">
        <f t="shared" si="363"/>
        <v>75.897566967509064</v>
      </c>
      <c r="M1549" s="17">
        <f t="shared" si="364"/>
        <v>32018.319482046503</v>
      </c>
      <c r="N1549" s="36">
        <f t="shared" si="354"/>
        <v>42.55667670951803</v>
      </c>
      <c r="O1549" s="18"/>
      <c r="P1549" s="19">
        <f t="shared" si="355"/>
        <v>46.74667480085207</v>
      </c>
      <c r="Q1549" s="19"/>
      <c r="R1549" s="38">
        <f t="shared" si="356"/>
        <v>-2.0114592557857018E-3</v>
      </c>
      <c r="S1549" s="16">
        <f t="shared" si="365"/>
        <v>0.97763854915039472</v>
      </c>
      <c r="T1549" s="16">
        <f t="shared" si="367"/>
        <v>29.737421041696468</v>
      </c>
      <c r="U1549" s="22">
        <f t="shared" si="357"/>
        <v>-4.5803686968186819E-2</v>
      </c>
      <c r="V1549" s="22">
        <f t="shared" si="358"/>
        <v>3.8657947073440502E-2</v>
      </c>
      <c r="W1549" s="22">
        <f t="shared" si="359"/>
        <v>-8.446163404162732E-2</v>
      </c>
      <c r="Z1549" s="37"/>
      <c r="AA1549" s="37"/>
    </row>
    <row r="1550" spans="1:27">
      <c r="A1550" s="61">
        <f t="shared" si="360"/>
        <v>36341</v>
      </c>
      <c r="B1550" s="13">
        <v>1999.06</v>
      </c>
      <c r="C1550" s="14">
        <v>1322.55</v>
      </c>
      <c r="D1550" s="15">
        <v>16.45</v>
      </c>
      <c r="E1550" s="14">
        <v>41.02</v>
      </c>
      <c r="F1550" s="14">
        <v>166.2</v>
      </c>
      <c r="G1550" s="15">
        <f t="shared" si="368"/>
        <v>1999.4583333332166</v>
      </c>
      <c r="H1550" s="16">
        <v>5.9</v>
      </c>
      <c r="I1550" s="15">
        <f t="shared" si="361"/>
        <v>2500.7057098375462</v>
      </c>
      <c r="J1550" s="15">
        <f t="shared" si="362"/>
        <v>31.104010379061386</v>
      </c>
      <c r="K1550" s="17">
        <f t="shared" si="366"/>
        <v>1056046.841320476</v>
      </c>
      <c r="L1550" s="15">
        <f t="shared" si="363"/>
        <v>77.561489711191371</v>
      </c>
      <c r="M1550" s="17">
        <f t="shared" si="364"/>
        <v>32754.180508083573</v>
      </c>
      <c r="N1550" s="36">
        <f t="shared" si="354"/>
        <v>42.180675911746917</v>
      </c>
      <c r="O1550" s="18"/>
      <c r="P1550" s="19">
        <f t="shared" si="355"/>
        <v>46.271432553211696</v>
      </c>
      <c r="Q1550" s="19"/>
      <c r="R1550" s="38">
        <f t="shared" si="356"/>
        <v>-5.65123367409677E-3</v>
      </c>
      <c r="S1550" s="16">
        <f t="shared" si="365"/>
        <v>1.0132009123986316</v>
      </c>
      <c r="T1550" s="16">
        <f t="shared" si="367"/>
        <v>29.072449162678552</v>
      </c>
      <c r="U1550" s="22">
        <f t="shared" si="357"/>
        <v>-4.3336952718496136E-2</v>
      </c>
      <c r="V1550" s="22">
        <f t="shared" si="358"/>
        <v>3.6648666554767173E-2</v>
      </c>
      <c r="W1550" s="22">
        <f t="shared" si="359"/>
        <v>-7.9985619273263309E-2</v>
      </c>
      <c r="Z1550" s="37"/>
      <c r="AA1550" s="37"/>
    </row>
    <row r="1551" spans="1:27">
      <c r="A1551" s="61">
        <f t="shared" si="360"/>
        <v>36372</v>
      </c>
      <c r="B1551" s="13">
        <v>1999.07</v>
      </c>
      <c r="C1551" s="14">
        <v>1380.99</v>
      </c>
      <c r="D1551" s="15">
        <f>D1550*2/3+D1553/3</f>
        <v>16.513333333333335</v>
      </c>
      <c r="E1551" s="14">
        <v>42</v>
      </c>
      <c r="F1551" s="14">
        <v>166.7</v>
      </c>
      <c r="G1551" s="15">
        <f t="shared" si="368"/>
        <v>1999.5416666665499</v>
      </c>
      <c r="H1551" s="16">
        <v>5.79</v>
      </c>
      <c r="I1551" s="15">
        <f t="shared" si="361"/>
        <v>2603.3732570785855</v>
      </c>
      <c r="J1551" s="15">
        <f t="shared" si="362"/>
        <v>31.130109838032411</v>
      </c>
      <c r="K1551" s="17">
        <f t="shared" si="366"/>
        <v>1100498.817301932</v>
      </c>
      <c r="L1551" s="15">
        <f t="shared" si="363"/>
        <v>79.176298740251994</v>
      </c>
      <c r="M1551" s="17">
        <f t="shared" si="364"/>
        <v>33469.431586529332</v>
      </c>
      <c r="N1551" s="36">
        <f t="shared" si="354"/>
        <v>43.828035992805397</v>
      </c>
      <c r="O1551" s="18"/>
      <c r="P1551" s="19">
        <f t="shared" si="355"/>
        <v>48.01199789380167</v>
      </c>
      <c r="Q1551" s="19"/>
      <c r="R1551" s="38">
        <f t="shared" si="356"/>
        <v>-5.381635771489271E-3</v>
      </c>
      <c r="S1551" s="16">
        <f t="shared" si="365"/>
        <v>0.99360431801886107</v>
      </c>
      <c r="T1551" s="16">
        <f t="shared" si="367"/>
        <v>29.367880991442046</v>
      </c>
      <c r="U1551" s="22">
        <f t="shared" si="357"/>
        <v>-4.5916336862990903E-2</v>
      </c>
      <c r="V1551" s="22">
        <f t="shared" si="358"/>
        <v>3.7456967290067089E-2</v>
      </c>
      <c r="W1551" s="22">
        <f t="shared" si="359"/>
        <v>-8.3373304153057992E-2</v>
      </c>
      <c r="Z1551" s="37"/>
      <c r="AA1551" s="37"/>
    </row>
    <row r="1552" spans="1:27">
      <c r="A1552" s="61">
        <f t="shared" si="360"/>
        <v>36403</v>
      </c>
      <c r="B1552" s="13">
        <v>1999.08</v>
      </c>
      <c r="C1552" s="14">
        <v>1327.49</v>
      </c>
      <c r="D1552" s="15">
        <f>D1550/3+D1553*2/3</f>
        <v>16.576666666666668</v>
      </c>
      <c r="E1552" s="14">
        <v>42.98</v>
      </c>
      <c r="F1552" s="14">
        <v>167.1</v>
      </c>
      <c r="G1552" s="15">
        <f t="shared" si="368"/>
        <v>1999.6249999998831</v>
      </c>
      <c r="H1552" s="16">
        <v>5.94</v>
      </c>
      <c r="I1552" s="15">
        <f t="shared" si="361"/>
        <v>2496.5272663375235</v>
      </c>
      <c r="J1552" s="15">
        <f t="shared" si="362"/>
        <v>31.174698354278892</v>
      </c>
      <c r="K1552" s="17">
        <f t="shared" si="366"/>
        <v>1056431.0258024477</v>
      </c>
      <c r="L1552" s="15">
        <f t="shared" si="363"/>
        <v>80.829792998204695</v>
      </c>
      <c r="M1552" s="17">
        <f t="shared" si="364"/>
        <v>34203.952940503659</v>
      </c>
      <c r="N1552" s="36">
        <f t="shared" si="354"/>
        <v>41.930712159940448</v>
      </c>
      <c r="O1552" s="18"/>
      <c r="P1552" s="19">
        <f t="shared" si="355"/>
        <v>45.873455189594431</v>
      </c>
      <c r="Q1552" s="19"/>
      <c r="R1552" s="38">
        <f t="shared" si="356"/>
        <v>-5.7678415593804613E-3</v>
      </c>
      <c r="S1552" s="16">
        <f t="shared" si="365"/>
        <v>1.0064474367630161</v>
      </c>
      <c r="T1552" s="16">
        <f t="shared" si="367"/>
        <v>29.110202847430358</v>
      </c>
      <c r="U1552" s="22">
        <f t="shared" si="357"/>
        <v>-3.4720920127680577E-2</v>
      </c>
      <c r="V1552" s="22">
        <f t="shared" si="358"/>
        <v>3.8187504413065954E-2</v>
      </c>
      <c r="W1552" s="22">
        <f t="shared" si="359"/>
        <v>-7.290842454074653E-2</v>
      </c>
      <c r="Z1552" s="37"/>
      <c r="AA1552" s="37"/>
    </row>
    <row r="1553" spans="1:27">
      <c r="A1553" s="61">
        <f t="shared" si="360"/>
        <v>36433</v>
      </c>
      <c r="B1553" s="13">
        <v>1999.09</v>
      </c>
      <c r="C1553" s="14">
        <v>1318.17</v>
      </c>
      <c r="D1553" s="15">
        <v>16.64</v>
      </c>
      <c r="E1553" s="14">
        <v>43.96</v>
      </c>
      <c r="F1553" s="14">
        <v>167.9</v>
      </c>
      <c r="G1553" s="15">
        <f t="shared" si="368"/>
        <v>1999.7083333332164</v>
      </c>
      <c r="H1553" s="16">
        <v>5.92</v>
      </c>
      <c r="I1553" s="15">
        <f t="shared" si="361"/>
        <v>2467.1879348719485</v>
      </c>
      <c r="J1553" s="15">
        <f t="shared" si="362"/>
        <v>31.144698511018472</v>
      </c>
      <c r="K1553" s="17">
        <f t="shared" si="366"/>
        <v>1045114.0543165758</v>
      </c>
      <c r="L1553" s="15">
        <f t="shared" si="363"/>
        <v>82.278903037522369</v>
      </c>
      <c r="M1553" s="17">
        <f t="shared" si="364"/>
        <v>34853.785041198535</v>
      </c>
      <c r="N1553" s="36">
        <f t="shared" si="354"/>
        <v>41.323451334715017</v>
      </c>
      <c r="O1553" s="18"/>
      <c r="P1553" s="19">
        <f t="shared" si="355"/>
        <v>45.151839247065318</v>
      </c>
      <c r="Q1553" s="19"/>
      <c r="R1553" s="38">
        <f t="shared" si="356"/>
        <v>-5.0555837075532753E-3</v>
      </c>
      <c r="S1553" s="16">
        <f t="shared" si="365"/>
        <v>0.990828492437972</v>
      </c>
      <c r="T1553" s="16">
        <f t="shared" si="367"/>
        <v>29.158292188753521</v>
      </c>
      <c r="U1553" s="22">
        <f t="shared" si="357"/>
        <v>-3.0274958780496797E-2</v>
      </c>
      <c r="V1553" s="22">
        <f t="shared" si="358"/>
        <v>3.990330227619121E-2</v>
      </c>
      <c r="W1553" s="22">
        <f t="shared" si="359"/>
        <v>-7.0178261056688007E-2</v>
      </c>
      <c r="Z1553" s="37"/>
      <c r="AA1553" s="37"/>
    </row>
    <row r="1554" spans="1:27">
      <c r="A1554" s="61">
        <f t="shared" si="360"/>
        <v>36160</v>
      </c>
      <c r="B1554" s="13">
        <v>1999.1</v>
      </c>
      <c r="C1554" s="14">
        <v>1300.01</v>
      </c>
      <c r="D1554" s="15">
        <f>D1553*2/3+D1556/3</f>
        <v>16.656666666666666</v>
      </c>
      <c r="E1554" s="14">
        <f>(2*E1553+E1556)/3</f>
        <v>45.363333333333337</v>
      </c>
      <c r="F1554" s="14">
        <v>168.2</v>
      </c>
      <c r="G1554" s="15">
        <f t="shared" si="368"/>
        <v>1999.7916666665496</v>
      </c>
      <c r="H1554" s="16">
        <v>6.11</v>
      </c>
      <c r="I1554" s="15">
        <f t="shared" si="361"/>
        <v>2428.8584574613565</v>
      </c>
      <c r="J1554" s="15">
        <f t="shared" si="362"/>
        <v>31.120288079667077</v>
      </c>
      <c r="K1554" s="17">
        <f t="shared" si="366"/>
        <v>1029976.0420052079</v>
      </c>
      <c r="L1554" s="15">
        <f t="shared" si="363"/>
        <v>84.75405252675391</v>
      </c>
      <c r="M1554" s="17">
        <f t="shared" si="364"/>
        <v>35940.605471365285</v>
      </c>
      <c r="N1554" s="36">
        <f t="shared" si="354"/>
        <v>40.552854399539875</v>
      </c>
      <c r="O1554" s="18"/>
      <c r="P1554" s="19">
        <f t="shared" si="355"/>
        <v>44.256041105624902</v>
      </c>
      <c r="Q1554" s="19"/>
      <c r="R1554" s="38">
        <f t="shared" si="356"/>
        <v>-6.8050214315522051E-3</v>
      </c>
      <c r="S1554" s="16">
        <f t="shared" si="365"/>
        <v>1.0110518898476173</v>
      </c>
      <c r="T1554" s="16">
        <f t="shared" si="367"/>
        <v>28.839337202700428</v>
      </c>
      <c r="U1554" s="22">
        <f t="shared" si="357"/>
        <v>-2.6647623354783878E-2</v>
      </c>
      <c r="V1554" s="22">
        <f t="shared" si="358"/>
        <v>4.1329379205632177E-2</v>
      </c>
      <c r="W1554" s="22">
        <f t="shared" si="359"/>
        <v>-6.7977002560416055E-2</v>
      </c>
      <c r="Z1554" s="37"/>
      <c r="AA1554" s="37"/>
    </row>
    <row r="1555" spans="1:27">
      <c r="A1555" s="61">
        <f t="shared" si="360"/>
        <v>36494</v>
      </c>
      <c r="B1555" s="13">
        <v>1999.11</v>
      </c>
      <c r="C1555" s="14">
        <v>1391</v>
      </c>
      <c r="D1555" s="15">
        <f>D1553/3+D1556*2/3</f>
        <v>16.673333333333332</v>
      </c>
      <c r="E1555" s="14">
        <f>(E1553+2*E1556)/3</f>
        <v>46.766666666666673</v>
      </c>
      <c r="F1555" s="14">
        <v>168.3</v>
      </c>
      <c r="G1555" s="15">
        <f t="shared" si="368"/>
        <v>1999.8749999998829</v>
      </c>
      <c r="H1555" s="16">
        <v>6.03</v>
      </c>
      <c r="I1555" s="15">
        <f t="shared" si="361"/>
        <v>2597.3143761140827</v>
      </c>
      <c r="J1555" s="15">
        <f t="shared" si="362"/>
        <v>31.132917587641128</v>
      </c>
      <c r="K1555" s="17">
        <f t="shared" si="366"/>
        <v>1102511.2445984911</v>
      </c>
      <c r="L1555" s="15">
        <f t="shared" si="363"/>
        <v>87.324037136066579</v>
      </c>
      <c r="M1555" s="17">
        <f t="shared" si="364"/>
        <v>37067.416155563944</v>
      </c>
      <c r="N1555" s="36">
        <f t="shared" si="354"/>
        <v>43.208290714613909</v>
      </c>
      <c r="O1555" s="18"/>
      <c r="P1555" s="19">
        <f t="shared" si="355"/>
        <v>47.094097588396941</v>
      </c>
      <c r="Q1555" s="19"/>
      <c r="R1555" s="38">
        <f t="shared" si="356"/>
        <v>-7.7049171202844616E-3</v>
      </c>
      <c r="S1555" s="16">
        <f t="shared" si="365"/>
        <v>0.98660661022704421</v>
      </c>
      <c r="T1555" s="16">
        <f t="shared" si="367"/>
        <v>29.140741326446619</v>
      </c>
      <c r="U1555" s="22">
        <f t="shared" si="357"/>
        <v>-3.1315639368536319E-2</v>
      </c>
      <c r="V1555" s="22">
        <f t="shared" si="358"/>
        <v>4.0379893697501723E-2</v>
      </c>
      <c r="W1555" s="22">
        <f t="shared" si="359"/>
        <v>-7.1695533066038042E-2</v>
      </c>
      <c r="Z1555" s="37"/>
      <c r="AA1555" s="37"/>
    </row>
    <row r="1556" spans="1:27">
      <c r="A1556" s="61">
        <f t="shared" si="360"/>
        <v>36525</v>
      </c>
      <c r="B1556" s="13">
        <v>1999.12</v>
      </c>
      <c r="C1556" s="14">
        <v>1428.68</v>
      </c>
      <c r="D1556" s="15">
        <v>16.690000000000001</v>
      </c>
      <c r="E1556" s="14">
        <v>48.17</v>
      </c>
      <c r="F1556" s="14">
        <v>168.3</v>
      </c>
      <c r="G1556" s="15">
        <f t="shared" si="368"/>
        <v>1999.9583333332162</v>
      </c>
      <c r="H1556" s="16">
        <v>6.28</v>
      </c>
      <c r="I1556" s="15">
        <f t="shared" si="361"/>
        <v>2667.6715333333341</v>
      </c>
      <c r="J1556" s="15">
        <f t="shared" si="362"/>
        <v>31.164038057041008</v>
      </c>
      <c r="K1556" s="17">
        <f t="shared" si="366"/>
        <v>1133478.9175573937</v>
      </c>
      <c r="L1556" s="15">
        <f t="shared" si="363"/>
        <v>89.944380659536577</v>
      </c>
      <c r="M1556" s="17">
        <f t="shared" si="364"/>
        <v>38216.871138911207</v>
      </c>
      <c r="N1556" s="36">
        <f t="shared" si="354"/>
        <v>44.197939761040558</v>
      </c>
      <c r="O1556" s="18"/>
      <c r="P1556" s="19">
        <f t="shared" si="355"/>
        <v>48.1109686829952</v>
      </c>
      <c r="Q1556" s="19"/>
      <c r="R1556" s="38">
        <f t="shared" si="356"/>
        <v>-1.0886526695300772E-2</v>
      </c>
      <c r="S1556" s="16">
        <f t="shared" si="365"/>
        <v>0.97770689842364</v>
      </c>
      <c r="T1556" s="16">
        <f t="shared" si="367"/>
        <v>28.750448019588639</v>
      </c>
      <c r="U1556" s="22">
        <f t="shared" si="357"/>
        <v>-3.1699264549284289E-2</v>
      </c>
      <c r="V1556" s="22">
        <f t="shared" si="358"/>
        <v>4.0604818376882568E-2</v>
      </c>
      <c r="W1556" s="22">
        <f t="shared" si="359"/>
        <v>-7.2304082926166857E-2</v>
      </c>
      <c r="Z1556" s="37"/>
      <c r="AA1556" s="37"/>
    </row>
    <row r="1557" spans="1:27">
      <c r="A1557" s="61">
        <f t="shared" si="360"/>
        <v>36556</v>
      </c>
      <c r="B1557" s="13">
        <v>2000.01</v>
      </c>
      <c r="C1557" s="14">
        <v>1425.59</v>
      </c>
      <c r="D1557" s="15">
        <f>D1556*2/3+D1559/3</f>
        <v>16.713333333333335</v>
      </c>
      <c r="E1557" s="14">
        <f>(2*E1556+E1559)/3</f>
        <v>49.096666666666671</v>
      </c>
      <c r="F1557" s="14">
        <v>168.8</v>
      </c>
      <c r="G1557" s="15">
        <f t="shared" si="368"/>
        <v>2000.0416666665494</v>
      </c>
      <c r="H1557" s="16">
        <v>6.66</v>
      </c>
      <c r="I1557" s="15">
        <f t="shared" si="361"/>
        <v>2654.0170180983419</v>
      </c>
      <c r="J1557" s="15">
        <f t="shared" si="362"/>
        <v>31.115167120853094</v>
      </c>
      <c r="K1557" s="17">
        <f t="shared" si="366"/>
        <v>1128778.9112675078</v>
      </c>
      <c r="L1557" s="15">
        <f t="shared" si="363"/>
        <v>91.403130539099564</v>
      </c>
      <c r="M1557" s="17">
        <f t="shared" si="364"/>
        <v>38874.628712928512</v>
      </c>
      <c r="N1557" s="36">
        <f t="shared" si="354"/>
        <v>43.772578146938002</v>
      </c>
      <c r="O1557" s="18"/>
      <c r="P1557" s="19">
        <f t="shared" si="355"/>
        <v>47.587687272921549</v>
      </c>
      <c r="Q1557" s="19"/>
      <c r="R1557" s="38">
        <f t="shared" si="356"/>
        <v>-1.5216742165251387E-2</v>
      </c>
      <c r="S1557" s="16">
        <f t="shared" si="365"/>
        <v>1.0157545650431981</v>
      </c>
      <c r="T1557" s="16">
        <f t="shared" si="367"/>
        <v>28.026248590901467</v>
      </c>
      <c r="U1557" s="22">
        <f t="shared" si="357"/>
        <v>-3.0322393887708188E-2</v>
      </c>
      <c r="V1557" s="22">
        <f t="shared" si="358"/>
        <v>4.200688755726012E-2</v>
      </c>
      <c r="W1557" s="22">
        <f t="shared" si="359"/>
        <v>-7.2329281444968307E-2</v>
      </c>
      <c r="Z1557" s="37"/>
      <c r="AA1557" s="37"/>
    </row>
    <row r="1558" spans="1:27">
      <c r="A1558" s="61">
        <f t="shared" si="360"/>
        <v>36585</v>
      </c>
      <c r="B1558" s="13">
        <v>2000.02</v>
      </c>
      <c r="C1558" s="14">
        <v>1388.87</v>
      </c>
      <c r="D1558" s="15">
        <f>D1556/3+D1559*2/3</f>
        <v>16.736666666666668</v>
      </c>
      <c r="E1558" s="14">
        <f>(E1556+2*E1559)/3</f>
        <v>50.023333333333333</v>
      </c>
      <c r="F1558" s="14">
        <v>169.8</v>
      </c>
      <c r="G1558" s="15">
        <f t="shared" si="368"/>
        <v>2000.1249999998827</v>
      </c>
      <c r="H1558" s="16">
        <v>6.52</v>
      </c>
      <c r="I1558" s="15">
        <f t="shared" si="361"/>
        <v>2570.4278410777392</v>
      </c>
      <c r="J1558" s="15">
        <f t="shared" si="362"/>
        <v>30.97510491755007</v>
      </c>
      <c r="K1558" s="17">
        <f t="shared" si="366"/>
        <v>1094325.4661035382</v>
      </c>
      <c r="L1558" s="15">
        <f t="shared" si="363"/>
        <v>92.579844552414627</v>
      </c>
      <c r="M1558" s="17">
        <f t="shared" si="364"/>
        <v>39414.637486627726</v>
      </c>
      <c r="N1558" s="36">
        <f t="shared" si="354"/>
        <v>42.185635887917321</v>
      </c>
      <c r="O1558" s="18"/>
      <c r="P1558" s="19">
        <f t="shared" si="355"/>
        <v>45.807695321871776</v>
      </c>
      <c r="Q1558" s="19"/>
      <c r="R1558" s="38">
        <f t="shared" si="356"/>
        <v>-1.2833071579527889E-2</v>
      </c>
      <c r="S1558" s="16">
        <f t="shared" si="365"/>
        <v>1.0246055812918504</v>
      </c>
      <c r="T1558" s="16">
        <f t="shared" si="367"/>
        <v>28.300135118343523</v>
      </c>
      <c r="U1558" s="22">
        <f t="shared" si="357"/>
        <v>-3.0194094269185734E-2</v>
      </c>
      <c r="V1558" s="22">
        <f t="shared" si="358"/>
        <v>4.1635084203392791E-2</v>
      </c>
      <c r="W1558" s="22">
        <f t="shared" si="359"/>
        <v>-7.1829178472578525E-2</v>
      </c>
      <c r="Z1558" s="37"/>
      <c r="AA1558" s="37"/>
    </row>
    <row r="1559" spans="1:27">
      <c r="A1559" s="61">
        <f t="shared" si="360"/>
        <v>36616</v>
      </c>
      <c r="B1559" s="13">
        <v>2000.03</v>
      </c>
      <c r="C1559" s="14">
        <v>1442.21</v>
      </c>
      <c r="D1559" s="39">
        <v>16.760000000000002</v>
      </c>
      <c r="E1559" s="14">
        <v>50.95</v>
      </c>
      <c r="F1559" s="14">
        <v>171.2</v>
      </c>
      <c r="G1559" s="15">
        <f t="shared" si="368"/>
        <v>2000.2083333332159</v>
      </c>
      <c r="H1559" s="16">
        <v>6.26</v>
      </c>
      <c r="I1559" s="15">
        <f t="shared" si="361"/>
        <v>2647.3188226927582</v>
      </c>
      <c r="J1559" s="15">
        <f t="shared" si="362"/>
        <v>30.76463446261684</v>
      </c>
      <c r="K1559" s="17">
        <f t="shared" si="366"/>
        <v>1128152.2483552983</v>
      </c>
      <c r="L1559" s="15">
        <f t="shared" si="363"/>
        <v>93.523754526869212</v>
      </c>
      <c r="M1559" s="17">
        <f t="shared" si="364"/>
        <v>39855.05373954033</v>
      </c>
      <c r="N1559" s="36">
        <f t="shared" si="354"/>
        <v>43.220748439965874</v>
      </c>
      <c r="O1559" s="18"/>
      <c r="P1559" s="19">
        <f t="shared" si="355"/>
        <v>46.876009335888156</v>
      </c>
      <c r="Q1559" s="19"/>
      <c r="R1559" s="38">
        <f t="shared" si="356"/>
        <v>-1.0517110844577907E-2</v>
      </c>
      <c r="S1559" s="16">
        <f t="shared" si="365"/>
        <v>1.025368573243759</v>
      </c>
      <c r="T1559" s="16">
        <f t="shared" si="367"/>
        <v>28.759355675396574</v>
      </c>
      <c r="U1559" s="22">
        <f t="shared" si="357"/>
        <v>-2.7943646299565028E-2</v>
      </c>
      <c r="V1559" s="22">
        <f t="shared" si="358"/>
        <v>3.9509100222647753E-2</v>
      </c>
      <c r="W1559" s="22">
        <f t="shared" si="359"/>
        <v>-6.7452746522212781E-2</v>
      </c>
      <c r="Z1559" s="37"/>
      <c r="AA1559" s="37"/>
    </row>
    <row r="1560" spans="1:27">
      <c r="A1560" s="61">
        <f t="shared" si="360"/>
        <v>36646</v>
      </c>
      <c r="B1560" s="13">
        <v>2000.04</v>
      </c>
      <c r="C1560" s="14">
        <v>1461.36</v>
      </c>
      <c r="D1560" s="15">
        <f>D1559*2/3+D1562/3</f>
        <v>16.740000000000002</v>
      </c>
      <c r="E1560" s="14">
        <f>(2*E1559+E1562)/3</f>
        <v>51.273333333333333</v>
      </c>
      <c r="F1560" s="14">
        <v>171.3</v>
      </c>
      <c r="G1560" s="15">
        <f t="shared" si="368"/>
        <v>2000.2916666665492</v>
      </c>
      <c r="H1560" s="16">
        <v>5.99</v>
      </c>
      <c r="I1560" s="15">
        <f t="shared" si="361"/>
        <v>2680.9045891418573</v>
      </c>
      <c r="J1560" s="15">
        <f t="shared" si="362"/>
        <v>30.709984413309996</v>
      </c>
      <c r="K1560" s="17">
        <f t="shared" si="366"/>
        <v>1143555.3746226437</v>
      </c>
      <c r="L1560" s="15">
        <f t="shared" si="363"/>
        <v>94.06232183304148</v>
      </c>
      <c r="M1560" s="17">
        <f t="shared" si="364"/>
        <v>40122.827987731762</v>
      </c>
      <c r="N1560" s="36">
        <f t="shared" si="354"/>
        <v>43.528574288507748</v>
      </c>
      <c r="O1560" s="18"/>
      <c r="P1560" s="19">
        <f t="shared" si="355"/>
        <v>47.155406855244721</v>
      </c>
      <c r="Q1560" s="19"/>
      <c r="R1560" s="38">
        <f t="shared" si="356"/>
        <v>-8.0804165599423113E-3</v>
      </c>
      <c r="S1560" s="16">
        <f t="shared" si="365"/>
        <v>0.97207430184040122</v>
      </c>
      <c r="T1560" s="16">
        <f t="shared" si="367"/>
        <v>29.471724703823998</v>
      </c>
      <c r="U1560" s="22">
        <f t="shared" si="357"/>
        <v>-2.5532618944741459E-2</v>
      </c>
      <c r="V1560" s="22">
        <f t="shared" si="358"/>
        <v>3.6084676941174454E-2</v>
      </c>
      <c r="W1560" s="22">
        <f t="shared" si="359"/>
        <v>-6.1617295885915913E-2</v>
      </c>
      <c r="Z1560" s="37"/>
      <c r="AA1560" s="37"/>
    </row>
    <row r="1561" spans="1:27">
      <c r="A1561" s="61">
        <f t="shared" si="360"/>
        <v>36677</v>
      </c>
      <c r="B1561" s="13">
        <v>2000.05</v>
      </c>
      <c r="C1561" s="14">
        <v>1418.48</v>
      </c>
      <c r="D1561" s="15">
        <f>D1559/3+D1562*2/3</f>
        <v>16.72</v>
      </c>
      <c r="E1561" s="14">
        <f>(E1559+2*E1562)/3</f>
        <v>51.596666666666671</v>
      </c>
      <c r="F1561" s="14">
        <v>171.5</v>
      </c>
      <c r="G1561" s="15">
        <f t="shared" si="368"/>
        <v>2000.3749999998824</v>
      </c>
      <c r="H1561" s="16">
        <v>6.44</v>
      </c>
      <c r="I1561" s="15">
        <f t="shared" si="361"/>
        <v>2599.2053828571438</v>
      </c>
      <c r="J1561" s="15">
        <f t="shared" si="362"/>
        <v>30.637523265306129</v>
      </c>
      <c r="K1561" s="17">
        <f t="shared" si="366"/>
        <v>1109795.1562310865</v>
      </c>
      <c r="L1561" s="15">
        <f t="shared" si="363"/>
        <v>94.545100204081677</v>
      </c>
      <c r="M1561" s="17">
        <f t="shared" si="364"/>
        <v>40368.373712943874</v>
      </c>
      <c r="N1561" s="36">
        <f t="shared" si="354"/>
        <v>41.966050503324311</v>
      </c>
      <c r="O1561" s="18"/>
      <c r="P1561" s="19">
        <f t="shared" si="355"/>
        <v>45.413038105009925</v>
      </c>
      <c r="Q1561" s="19"/>
      <c r="R1561" s="38">
        <f t="shared" si="356"/>
        <v>-1.1844161384851965E-2</v>
      </c>
      <c r="S1561" s="16">
        <f t="shared" si="365"/>
        <v>1.0306182214763959</v>
      </c>
      <c r="T1561" s="16">
        <f t="shared" si="367"/>
        <v>28.615296645571608</v>
      </c>
      <c r="U1561" s="22">
        <f t="shared" si="357"/>
        <v>-2.8590545078801655E-2</v>
      </c>
      <c r="V1561" s="22">
        <f t="shared" si="358"/>
        <v>4.3079974604339544E-2</v>
      </c>
      <c r="W1561" s="22">
        <f t="shared" si="359"/>
        <v>-7.1670519683141198E-2</v>
      </c>
      <c r="Z1561" s="37"/>
      <c r="AA1561" s="37"/>
    </row>
    <row r="1562" spans="1:27">
      <c r="A1562" s="61">
        <f t="shared" si="360"/>
        <v>36707</v>
      </c>
      <c r="B1562" s="13">
        <v>2000.06</v>
      </c>
      <c r="C1562" s="14">
        <v>1461.96</v>
      </c>
      <c r="D1562" s="15">
        <v>16.7</v>
      </c>
      <c r="E1562" s="14">
        <v>51.92</v>
      </c>
      <c r="F1562" s="14">
        <v>172.4</v>
      </c>
      <c r="G1562" s="15">
        <f t="shared" si="368"/>
        <v>2000.4583333332157</v>
      </c>
      <c r="H1562" s="16">
        <v>6.1</v>
      </c>
      <c r="I1562" s="15">
        <f t="shared" si="361"/>
        <v>2664.8927425754068</v>
      </c>
      <c r="J1562" s="15">
        <f t="shared" si="362"/>
        <v>30.441126160092818</v>
      </c>
      <c r="K1562" s="17">
        <f t="shared" si="366"/>
        <v>1138925.13521256</v>
      </c>
      <c r="L1562" s="15">
        <f t="shared" si="363"/>
        <v>94.64091438515085</v>
      </c>
      <c r="M1562" s="17">
        <f t="shared" si="364"/>
        <v>40447.750294287202</v>
      </c>
      <c r="N1562" s="36">
        <f t="shared" si="354"/>
        <v>42.781971567071444</v>
      </c>
      <c r="O1562" s="18"/>
      <c r="P1562" s="19">
        <f t="shared" si="355"/>
        <v>46.24558748583614</v>
      </c>
      <c r="Q1562" s="19"/>
      <c r="R1562" s="38">
        <f t="shared" si="356"/>
        <v>-8.9160247760850936E-3</v>
      </c>
      <c r="S1562" s="16">
        <f t="shared" si="365"/>
        <v>1.008805131658411</v>
      </c>
      <c r="T1562" s="16">
        <f t="shared" si="367"/>
        <v>29.337488470435968</v>
      </c>
      <c r="U1562" s="22">
        <f t="shared" si="357"/>
        <v>-3.4498868432314311E-2</v>
      </c>
      <c r="V1562" s="22">
        <f t="shared" si="358"/>
        <v>4.280322546387505E-2</v>
      </c>
      <c r="W1562" s="22">
        <f t="shared" si="359"/>
        <v>-7.7302093896189361E-2</v>
      </c>
      <c r="Z1562" s="37"/>
      <c r="AA1562" s="37"/>
    </row>
    <row r="1563" spans="1:27">
      <c r="A1563" s="61">
        <f t="shared" si="360"/>
        <v>36738</v>
      </c>
      <c r="B1563" s="13">
        <v>2000.07</v>
      </c>
      <c r="C1563" s="14">
        <v>1473</v>
      </c>
      <c r="D1563" s="15">
        <f>D1562*2/3+D1565/3</f>
        <v>16.583333333333332</v>
      </c>
      <c r="E1563" s="14">
        <f>(2*E1562+E1565)/3</f>
        <v>52.513333333333343</v>
      </c>
      <c r="F1563" s="14">
        <v>172.8</v>
      </c>
      <c r="G1563" s="15">
        <f t="shared" si="368"/>
        <v>2000.541666666549</v>
      </c>
      <c r="H1563" s="16">
        <v>6.05</v>
      </c>
      <c r="I1563" s="15">
        <f t="shared" si="361"/>
        <v>2678.8013802083342</v>
      </c>
      <c r="J1563" s="15">
        <f t="shared" si="362"/>
        <v>30.158490306712974</v>
      </c>
      <c r="K1563" s="17">
        <f t="shared" si="366"/>
        <v>1145943.5235772242</v>
      </c>
      <c r="L1563" s="15">
        <f t="shared" si="363"/>
        <v>95.500875636574122</v>
      </c>
      <c r="M1563" s="17">
        <f t="shared" si="364"/>
        <v>40853.573818591518</v>
      </c>
      <c r="N1563" s="36">
        <f t="shared" si="354"/>
        <v>42.758093618269591</v>
      </c>
      <c r="O1563" s="18"/>
      <c r="P1563" s="19">
        <f t="shared" si="355"/>
        <v>46.170728131840363</v>
      </c>
      <c r="Q1563" s="19"/>
      <c r="R1563" s="38">
        <f t="shared" si="356"/>
        <v>-8.5597583707810489E-3</v>
      </c>
      <c r="S1563" s="16">
        <f t="shared" si="365"/>
        <v>1.0215803230975278</v>
      </c>
      <c r="T1563" s="16">
        <f t="shared" si="367"/>
        <v>29.52730010200327</v>
      </c>
      <c r="U1563" s="22">
        <f t="shared" si="357"/>
        <v>-3.5265021397115182E-2</v>
      </c>
      <c r="V1563" s="22">
        <f t="shared" si="358"/>
        <v>4.4065954567946708E-2</v>
      </c>
      <c r="W1563" s="22">
        <f t="shared" si="359"/>
        <v>-7.933097596506189E-2</v>
      </c>
      <c r="Z1563" s="37"/>
      <c r="AA1563" s="37"/>
    </row>
    <row r="1564" spans="1:27">
      <c r="A1564" s="61">
        <f t="shared" si="360"/>
        <v>36769</v>
      </c>
      <c r="B1564" s="13">
        <v>2000.08</v>
      </c>
      <c r="C1564" s="14">
        <v>1485.46</v>
      </c>
      <c r="D1564" s="15">
        <f>D1562/3+D1565*2/3</f>
        <v>16.466666666666669</v>
      </c>
      <c r="E1564" s="14">
        <f>(E1562+2*E1565)/3</f>
        <v>53.106666666666662</v>
      </c>
      <c r="F1564" s="14">
        <v>172.8</v>
      </c>
      <c r="G1564" s="15">
        <f t="shared" si="368"/>
        <v>2000.6249999998822</v>
      </c>
      <c r="H1564" s="16">
        <v>5.83</v>
      </c>
      <c r="I1564" s="15">
        <f t="shared" si="361"/>
        <v>2701.4611664930567</v>
      </c>
      <c r="J1564" s="15">
        <f t="shared" si="362"/>
        <v>29.946320023148157</v>
      </c>
      <c r="K1564" s="17">
        <f t="shared" si="366"/>
        <v>1156704.5184667264</v>
      </c>
      <c r="L1564" s="15">
        <f t="shared" si="363"/>
        <v>96.579913078703726</v>
      </c>
      <c r="M1564" s="17">
        <f t="shared" si="364"/>
        <v>41353.332499050535</v>
      </c>
      <c r="N1564" s="36">
        <f t="shared" si="354"/>
        <v>42.869565494419504</v>
      </c>
      <c r="O1564" s="18"/>
      <c r="P1564" s="19">
        <f t="shared" si="355"/>
        <v>46.242113523646942</v>
      </c>
      <c r="Q1564" s="19"/>
      <c r="R1564" s="38">
        <f t="shared" si="356"/>
        <v>-7.3623325775988638E-3</v>
      </c>
      <c r="S1564" s="16">
        <f t="shared" si="365"/>
        <v>1.0071166550043771</v>
      </c>
      <c r="T1564" s="16">
        <f t="shared" si="367"/>
        <v>30.164508778402165</v>
      </c>
      <c r="U1564" s="22">
        <f t="shared" si="357"/>
        <v>-3.5469471616875858E-2</v>
      </c>
      <c r="V1564" s="22">
        <f t="shared" si="358"/>
        <v>4.472352262242163E-2</v>
      </c>
      <c r="W1564" s="22">
        <f t="shared" si="359"/>
        <v>-8.0192994239297488E-2</v>
      </c>
      <c r="Z1564" s="37"/>
      <c r="AA1564" s="37"/>
    </row>
    <row r="1565" spans="1:27">
      <c r="A1565" s="61">
        <f t="shared" si="360"/>
        <v>36799</v>
      </c>
      <c r="B1565" s="13">
        <v>2000.09</v>
      </c>
      <c r="C1565" s="14">
        <v>1468.05</v>
      </c>
      <c r="D1565" s="15">
        <v>16.350000000000001</v>
      </c>
      <c r="E1565" s="14">
        <v>53.7</v>
      </c>
      <c r="F1565" s="14">
        <v>173.7</v>
      </c>
      <c r="G1565" s="15">
        <f t="shared" si="368"/>
        <v>2000.7083333332155</v>
      </c>
      <c r="H1565" s="16">
        <v>5.8</v>
      </c>
      <c r="I1565" s="15">
        <f t="shared" si="361"/>
        <v>2655.9661411917109</v>
      </c>
      <c r="J1565" s="15">
        <f t="shared" si="362"/>
        <v>29.580086787564781</v>
      </c>
      <c r="K1565" s="17">
        <f t="shared" si="366"/>
        <v>1138280.0388008622</v>
      </c>
      <c r="L1565" s="15">
        <f t="shared" si="363"/>
        <v>97.152945595854959</v>
      </c>
      <c r="M1565" s="17">
        <f t="shared" si="364"/>
        <v>41637.299876439014</v>
      </c>
      <c r="N1565" s="36">
        <f t="shared" si="354"/>
        <v>41.898007924884737</v>
      </c>
      <c r="O1565" s="18"/>
      <c r="P1565" s="19">
        <f t="shared" si="355"/>
        <v>45.147501501623005</v>
      </c>
      <c r="Q1565" s="19"/>
      <c r="R1565" s="38">
        <f t="shared" si="356"/>
        <v>-6.8429212984665762E-3</v>
      </c>
      <c r="S1565" s="16">
        <f t="shared" si="365"/>
        <v>1.0093622130195519</v>
      </c>
      <c r="T1565" s="16">
        <f t="shared" si="367"/>
        <v>30.221774107279153</v>
      </c>
      <c r="U1565" s="22">
        <f t="shared" si="357"/>
        <v>-3.0766711712898798E-2</v>
      </c>
      <c r="V1565" s="22">
        <f t="shared" si="358"/>
        <v>4.5152595927564709E-2</v>
      </c>
      <c r="W1565" s="22">
        <f t="shared" si="359"/>
        <v>-7.5919307640463507E-2</v>
      </c>
      <c r="Z1565" s="37"/>
      <c r="AA1565" s="37"/>
    </row>
    <row r="1566" spans="1:27">
      <c r="A1566" s="61">
        <f t="shared" si="360"/>
        <v>36525</v>
      </c>
      <c r="B1566" s="13">
        <v>2000.1</v>
      </c>
      <c r="C1566" s="14">
        <v>1390.14</v>
      </c>
      <c r="D1566" s="15">
        <f>D1565*2/3+D1568/3</f>
        <v>16.323333333333334</v>
      </c>
      <c r="E1566" s="14">
        <f>(2*E1565+E1568)/3</f>
        <v>52.466666666666669</v>
      </c>
      <c r="F1566" s="14">
        <v>174</v>
      </c>
      <c r="G1566" s="15">
        <f t="shared" si="368"/>
        <v>2000.7916666665487</v>
      </c>
      <c r="H1566" s="16">
        <v>5.74</v>
      </c>
      <c r="I1566" s="15">
        <f t="shared" si="361"/>
        <v>2510.6767277586218</v>
      </c>
      <c r="J1566" s="15">
        <f t="shared" si="362"/>
        <v>29.480925028735648</v>
      </c>
      <c r="K1566" s="17">
        <f t="shared" si="366"/>
        <v>1077065.5623568131</v>
      </c>
      <c r="L1566" s="15">
        <f t="shared" si="363"/>
        <v>94.75796609195406</v>
      </c>
      <c r="M1566" s="17">
        <f t="shared" si="364"/>
        <v>40650.610613550285</v>
      </c>
      <c r="N1566" s="36">
        <f t="shared" si="354"/>
        <v>39.369699044201376</v>
      </c>
      <c r="O1566" s="18"/>
      <c r="P1566" s="19">
        <f t="shared" si="355"/>
        <v>42.382640229890029</v>
      </c>
      <c r="Q1566" s="19"/>
      <c r="R1566" s="38">
        <f t="shared" si="356"/>
        <v>-5.1502496321646739E-3</v>
      </c>
      <c r="S1566" s="16">
        <f t="shared" si="365"/>
        <v>1.0062943229539354</v>
      </c>
      <c r="T1566" s="16">
        <f t="shared" si="367"/>
        <v>30.452122454999756</v>
      </c>
      <c r="U1566" s="22">
        <f t="shared" si="357"/>
        <v>-2.1143194194269355E-2</v>
      </c>
      <c r="V1566" s="22">
        <f t="shared" si="358"/>
        <v>4.5459424163707851E-2</v>
      </c>
      <c r="W1566" s="22">
        <f t="shared" si="359"/>
        <v>-6.6602618357977206E-2</v>
      </c>
      <c r="Z1566" s="37"/>
      <c r="AA1566" s="37"/>
    </row>
    <row r="1567" spans="1:27">
      <c r="A1567" s="61">
        <f t="shared" si="360"/>
        <v>36860</v>
      </c>
      <c r="B1567" s="13">
        <v>2000.11</v>
      </c>
      <c r="C1567" s="14">
        <v>1378.04</v>
      </c>
      <c r="D1567" s="15">
        <f>D1565/3+D1568*2/3</f>
        <v>16.296666666666667</v>
      </c>
      <c r="E1567" s="14">
        <f>(E1565+2*E1568)/3</f>
        <v>51.233333333333327</v>
      </c>
      <c r="F1567" s="14">
        <v>174.1</v>
      </c>
      <c r="G1567" s="15">
        <f t="shared" si="368"/>
        <v>2000.874999999882</v>
      </c>
      <c r="H1567" s="16">
        <v>5.72</v>
      </c>
      <c r="I1567" s="15">
        <f t="shared" si="361"/>
        <v>2487.3938608845501</v>
      </c>
      <c r="J1567" s="15">
        <f t="shared" si="362"/>
        <v>29.415857754164286</v>
      </c>
      <c r="K1567" s="17">
        <f t="shared" si="366"/>
        <v>1068128.9517979613</v>
      </c>
      <c r="L1567" s="15">
        <f t="shared" si="363"/>
        <v>92.477343767949478</v>
      </c>
      <c r="M1567" s="17">
        <f t="shared" si="364"/>
        <v>39711.333945639366</v>
      </c>
      <c r="N1567" s="36">
        <f t="shared" si="354"/>
        <v>38.782142456784783</v>
      </c>
      <c r="O1567" s="18"/>
      <c r="P1567" s="19">
        <f t="shared" si="355"/>
        <v>41.713360280388052</v>
      </c>
      <c r="Q1567" s="19"/>
      <c r="R1567" s="38">
        <f t="shared" si="356"/>
        <v>-4.7369133566432069E-3</v>
      </c>
      <c r="S1567" s="16">
        <f t="shared" si="365"/>
        <v>1.0418281855632676</v>
      </c>
      <c r="T1567" s="16">
        <f t="shared" si="367"/>
        <v>30.626196685901153</v>
      </c>
      <c r="U1567" s="22">
        <f t="shared" si="357"/>
        <v>-1.7954377618989881E-2</v>
      </c>
      <c r="V1567" s="22">
        <f t="shared" si="358"/>
        <v>4.3035104829429294E-2</v>
      </c>
      <c r="W1567" s="22">
        <f t="shared" si="359"/>
        <v>-6.0989482448419174E-2</v>
      </c>
      <c r="Z1567" s="37"/>
      <c r="AA1567" s="37"/>
    </row>
    <row r="1568" spans="1:27">
      <c r="A1568" s="61">
        <f t="shared" si="360"/>
        <v>36891</v>
      </c>
      <c r="B1568" s="13">
        <v>2000.12</v>
      </c>
      <c r="C1568" s="14">
        <v>1330.93</v>
      </c>
      <c r="D1568" s="39">
        <v>16.27</v>
      </c>
      <c r="E1568" s="14">
        <v>50</v>
      </c>
      <c r="F1568" s="14">
        <v>174</v>
      </c>
      <c r="G1568" s="15">
        <f t="shared" si="368"/>
        <v>2000.9583333332153</v>
      </c>
      <c r="H1568" s="16">
        <v>5.24</v>
      </c>
      <c r="I1568" s="15">
        <f t="shared" si="361"/>
        <v>2403.7398947413803</v>
      </c>
      <c r="J1568" s="15">
        <f t="shared" si="362"/>
        <v>29.38460181034484</v>
      </c>
      <c r="K1568" s="17">
        <f t="shared" si="366"/>
        <v>1033258.0456633598</v>
      </c>
      <c r="L1568" s="15">
        <f t="shared" si="363"/>
        <v>90.303017241379351</v>
      </c>
      <c r="M1568" s="17">
        <f t="shared" si="364"/>
        <v>38817.144615545512</v>
      </c>
      <c r="N1568" s="36">
        <f t="shared" si="354"/>
        <v>37.274238004497199</v>
      </c>
      <c r="O1568" s="18"/>
      <c r="P1568" s="19">
        <f t="shared" si="355"/>
        <v>40.059879473596077</v>
      </c>
      <c r="Q1568" s="19"/>
      <c r="R1568" s="38">
        <f t="shared" si="356"/>
        <v>1.0472183525711345E-3</v>
      </c>
      <c r="S1568" s="16">
        <f t="shared" si="365"/>
        <v>1.010566145799292</v>
      </c>
      <c r="T1568" s="16">
        <f t="shared" si="367"/>
        <v>31.925572415311777</v>
      </c>
      <c r="U1568" s="22">
        <f t="shared" si="357"/>
        <v>-1.1258910007135969E-2</v>
      </c>
      <c r="V1568" s="22">
        <f t="shared" si="358"/>
        <v>3.4031954457221625E-2</v>
      </c>
      <c r="W1568" s="22">
        <f t="shared" si="359"/>
        <v>-4.5290864464357594E-2</v>
      </c>
      <c r="Z1568" s="37"/>
      <c r="AA1568" s="37"/>
    </row>
    <row r="1569" spans="1:27">
      <c r="A1569" s="61">
        <f t="shared" si="360"/>
        <v>36922</v>
      </c>
      <c r="B1569" s="13">
        <v>2001.01</v>
      </c>
      <c r="C1569" s="14">
        <v>1335.63</v>
      </c>
      <c r="D1569" s="15">
        <f>D1568*2/3+D1571/3</f>
        <v>16.169999999999998</v>
      </c>
      <c r="E1569" s="14">
        <f>(2*E1568+E1571)/3</f>
        <v>48.48</v>
      </c>
      <c r="F1569" s="14">
        <v>175.1</v>
      </c>
      <c r="G1569" s="15">
        <f t="shared" si="368"/>
        <v>2001.0416666665485</v>
      </c>
      <c r="H1569" s="16">
        <v>5.16</v>
      </c>
      <c r="I1569" s="15">
        <f t="shared" si="361"/>
        <v>2397.0744593660779</v>
      </c>
      <c r="J1569" s="15">
        <f t="shared" si="362"/>
        <v>29.020532638492298</v>
      </c>
      <c r="K1569" s="17">
        <f t="shared" si="366"/>
        <v>1031432.4294631764</v>
      </c>
      <c r="L1569" s="15">
        <f t="shared" si="363"/>
        <v>87.007756482010308</v>
      </c>
      <c r="M1569" s="17">
        <f t="shared" si="364"/>
        <v>37438.395499033999</v>
      </c>
      <c r="N1569" s="36">
        <f t="shared" si="354"/>
        <v>36.97886799702983</v>
      </c>
      <c r="O1569" s="18"/>
      <c r="P1569" s="19">
        <f t="shared" si="355"/>
        <v>39.712809789447171</v>
      </c>
      <c r="Q1569" s="19"/>
      <c r="R1569" s="38">
        <f t="shared" si="356"/>
        <v>2.0964838742171636E-3</v>
      </c>
      <c r="S1569" s="16">
        <f t="shared" si="365"/>
        <v>1.0089623559485503</v>
      </c>
      <c r="T1569" s="16">
        <f t="shared" si="367"/>
        <v>32.060223096875731</v>
      </c>
      <c r="U1569" s="22">
        <f t="shared" si="357"/>
        <v>-8.1823413419263025E-3</v>
      </c>
      <c r="V1569" s="22">
        <f t="shared" si="358"/>
        <v>3.2518510247690147E-2</v>
      </c>
      <c r="W1569" s="22">
        <f t="shared" si="359"/>
        <v>-4.0700851589616449E-2</v>
      </c>
      <c r="Z1569" s="37"/>
      <c r="AA1569" s="37"/>
    </row>
    <row r="1570" spans="1:27">
      <c r="A1570" s="61">
        <f t="shared" si="360"/>
        <v>36950</v>
      </c>
      <c r="B1570" s="13">
        <v>2001.02</v>
      </c>
      <c r="C1570" s="14">
        <v>1305.75</v>
      </c>
      <c r="D1570" s="15">
        <f>D1568/3+D1571*2/3</f>
        <v>16.07</v>
      </c>
      <c r="E1570" s="14">
        <f>(E1568+2*E1571)/3</f>
        <v>46.96</v>
      </c>
      <c r="F1570" s="14">
        <v>175.8</v>
      </c>
      <c r="G1570" s="15">
        <f t="shared" si="368"/>
        <v>2001.1249999998818</v>
      </c>
      <c r="H1570" s="16">
        <v>5.0999999999999996</v>
      </c>
      <c r="I1570" s="15">
        <f t="shared" si="361"/>
        <v>2334.1172546928333</v>
      </c>
      <c r="J1570" s="15">
        <f t="shared" si="362"/>
        <v>28.726221928327654</v>
      </c>
      <c r="K1570" s="17">
        <f t="shared" si="366"/>
        <v>1005372.744117071</v>
      </c>
      <c r="L1570" s="15">
        <f t="shared" si="363"/>
        <v>83.944205460750879</v>
      </c>
      <c r="M1570" s="17">
        <f t="shared" si="364"/>
        <v>36157.230759132806</v>
      </c>
      <c r="N1570" s="36">
        <f t="shared" si="354"/>
        <v>35.834662651431294</v>
      </c>
      <c r="O1570" s="18"/>
      <c r="P1570" s="19">
        <f t="shared" si="355"/>
        <v>38.458570743648096</v>
      </c>
      <c r="Q1570" s="19"/>
      <c r="R1570" s="38">
        <f t="shared" si="356"/>
        <v>3.817158867903292E-3</v>
      </c>
      <c r="S1570" s="16">
        <f t="shared" si="365"/>
        <v>1.0207257495686799</v>
      </c>
      <c r="T1570" s="16">
        <f t="shared" si="367"/>
        <v>32.21875680166827</v>
      </c>
      <c r="U1570" s="22">
        <f t="shared" si="357"/>
        <v>-3.040562320055451E-3</v>
      </c>
      <c r="V1570" s="22">
        <f t="shared" si="358"/>
        <v>3.0151305495649705E-2</v>
      </c>
      <c r="W1570" s="22">
        <f t="shared" si="359"/>
        <v>-3.3191867815705156E-2</v>
      </c>
      <c r="Z1570" s="37"/>
      <c r="AA1570" s="37"/>
    </row>
    <row r="1571" spans="1:27">
      <c r="A1571" s="61">
        <f t="shared" si="360"/>
        <v>36981</v>
      </c>
      <c r="B1571" s="13">
        <v>2001.03</v>
      </c>
      <c r="C1571" s="14">
        <v>1185.8499999999999</v>
      </c>
      <c r="D1571" s="15">
        <v>15.97</v>
      </c>
      <c r="E1571" s="14">
        <v>45.44</v>
      </c>
      <c r="F1571" s="14">
        <v>176.2</v>
      </c>
      <c r="G1571" s="15">
        <f t="shared" si="368"/>
        <v>2001.208333333215</v>
      </c>
      <c r="H1571" s="16">
        <v>4.8899999999999997</v>
      </c>
      <c r="I1571" s="15">
        <f t="shared" si="361"/>
        <v>2114.9755892451767</v>
      </c>
      <c r="J1571" s="15">
        <f t="shared" si="362"/>
        <v>28.482658144154382</v>
      </c>
      <c r="K1571" s="17">
        <f t="shared" si="366"/>
        <v>912004.36266358767</v>
      </c>
      <c r="L1571" s="15">
        <f t="shared" si="363"/>
        <v>81.042704199773013</v>
      </c>
      <c r="M1571" s="17">
        <f t="shared" si="364"/>
        <v>34946.644381189377</v>
      </c>
      <c r="N1571" s="36">
        <f t="shared" si="354"/>
        <v>32.325837236178764</v>
      </c>
      <c r="O1571" s="18"/>
      <c r="P1571" s="19">
        <f t="shared" si="355"/>
        <v>34.675224630315967</v>
      </c>
      <c r="Q1571" s="19"/>
      <c r="R1571" s="38">
        <f t="shared" si="356"/>
        <v>9.0273687409000332E-3</v>
      </c>
      <c r="S1571" s="16">
        <f t="shared" si="365"/>
        <v>0.98468394676896842</v>
      </c>
      <c r="T1571" s="16">
        <f t="shared" si="367"/>
        <v>32.811857445494709</v>
      </c>
      <c r="U1571" s="22">
        <f t="shared" si="357"/>
        <v>4.6247634573561847E-3</v>
      </c>
      <c r="V1571" s="22">
        <f t="shared" si="358"/>
        <v>2.9037043477599056E-2</v>
      </c>
      <c r="W1571" s="22">
        <f t="shared" si="359"/>
        <v>-2.4412280020242871E-2</v>
      </c>
      <c r="Z1571" s="37"/>
      <c r="AA1571" s="37"/>
    </row>
    <row r="1572" spans="1:27">
      <c r="A1572" s="61">
        <f t="shared" si="360"/>
        <v>37011</v>
      </c>
      <c r="B1572" s="13">
        <v>2001.04</v>
      </c>
      <c r="C1572" s="14">
        <v>1189.8399999999999</v>
      </c>
      <c r="D1572" s="15">
        <f>D1571*2/3+D1574/3</f>
        <v>15.876666666666665</v>
      </c>
      <c r="E1572" s="14">
        <f>(2*E1571+E1574)/3</f>
        <v>42.556666666666665</v>
      </c>
      <c r="F1572" s="14">
        <v>176.9</v>
      </c>
      <c r="G1572" s="15">
        <f t="shared" si="368"/>
        <v>2001.2916666665483</v>
      </c>
      <c r="H1572" s="16">
        <v>5.14</v>
      </c>
      <c r="I1572" s="15">
        <f t="shared" si="361"/>
        <v>2113.6945973996612</v>
      </c>
      <c r="J1572" s="15">
        <f t="shared" si="362"/>
        <v>28.204148925946871</v>
      </c>
      <c r="K1572" s="17">
        <f t="shared" si="366"/>
        <v>912465.48165968969</v>
      </c>
      <c r="L1572" s="15">
        <f t="shared" si="363"/>
        <v>75.599909581684599</v>
      </c>
      <c r="M1572" s="17">
        <f t="shared" si="364"/>
        <v>32635.891672687812</v>
      </c>
      <c r="N1572" s="36">
        <f t="shared" si="354"/>
        <v>32.1739011683607</v>
      </c>
      <c r="O1572" s="18"/>
      <c r="P1572" s="19">
        <f t="shared" si="355"/>
        <v>34.496099624617557</v>
      </c>
      <c r="Q1572" s="19"/>
      <c r="R1572" s="38">
        <f t="shared" si="356"/>
        <v>6.9286425381250225E-3</v>
      </c>
      <c r="S1572" s="16">
        <f t="shared" si="365"/>
        <v>0.98511167417526413</v>
      </c>
      <c r="T1572" s="16">
        <f t="shared" si="367"/>
        <v>32.18146012968986</v>
      </c>
      <c r="U1572" s="22">
        <f t="shared" si="357"/>
        <v>6.1390162450449814E-3</v>
      </c>
      <c r="V1572" s="22">
        <f t="shared" si="358"/>
        <v>3.0234437620741295E-2</v>
      </c>
      <c r="W1572" s="22">
        <f t="shared" si="359"/>
        <v>-2.4095421375696313E-2</v>
      </c>
      <c r="Z1572" s="37"/>
      <c r="AA1572" s="37"/>
    </row>
    <row r="1573" spans="1:27">
      <c r="A1573" s="61">
        <f t="shared" si="360"/>
        <v>37042</v>
      </c>
      <c r="B1573" s="13">
        <v>2001.05</v>
      </c>
      <c r="C1573" s="14">
        <v>1270.3699999999999</v>
      </c>
      <c r="D1573" s="15">
        <f>D1571/3+D1574*2/3</f>
        <v>15.783333333333331</v>
      </c>
      <c r="E1573" s="14">
        <f>(E1571+2*E1574)/3</f>
        <v>39.673333333333332</v>
      </c>
      <c r="F1573" s="14">
        <v>177.7</v>
      </c>
      <c r="G1573" s="15">
        <f t="shared" si="368"/>
        <v>2001.3749999998815</v>
      </c>
      <c r="H1573" s="16">
        <v>5.39</v>
      </c>
      <c r="I1573" s="15">
        <f t="shared" si="361"/>
        <v>2246.5925107765906</v>
      </c>
      <c r="J1573" s="15">
        <f t="shared" si="362"/>
        <v>27.912118880135068</v>
      </c>
      <c r="K1573" s="17">
        <f t="shared" si="366"/>
        <v>970840.59528428072</v>
      </c>
      <c r="L1573" s="15">
        <f t="shared" si="363"/>
        <v>70.16051508159822</v>
      </c>
      <c r="M1573" s="17">
        <f t="shared" si="364"/>
        <v>30319.105890602761</v>
      </c>
      <c r="N1573" s="36">
        <f t="shared" si="354"/>
        <v>34.07464321714005</v>
      </c>
      <c r="O1573" s="18"/>
      <c r="P1573" s="19">
        <f t="shared" si="355"/>
        <v>36.517428561211993</v>
      </c>
      <c r="Q1573" s="19"/>
      <c r="R1573" s="38">
        <f t="shared" si="356"/>
        <v>2.8549355130883282E-3</v>
      </c>
      <c r="S1573" s="16">
        <f t="shared" si="365"/>
        <v>1.0129694813165779</v>
      </c>
      <c r="T1573" s="16">
        <f t="shared" si="367"/>
        <v>31.559609130183045</v>
      </c>
      <c r="U1573" s="22">
        <f t="shared" si="357"/>
        <v>1.0869349603415124E-4</v>
      </c>
      <c r="V1573" s="22">
        <f t="shared" si="358"/>
        <v>3.456839659122668E-2</v>
      </c>
      <c r="W1573" s="22">
        <f t="shared" si="359"/>
        <v>-3.4459703095192529E-2</v>
      </c>
      <c r="Z1573" s="37"/>
      <c r="AA1573" s="37"/>
    </row>
    <row r="1574" spans="1:27">
      <c r="A1574" s="61">
        <f t="shared" si="360"/>
        <v>37072</v>
      </c>
      <c r="B1574" s="13">
        <v>2001.06</v>
      </c>
      <c r="C1574" s="14">
        <v>1238.71</v>
      </c>
      <c r="D1574" s="15">
        <v>15.69</v>
      </c>
      <c r="E1574" s="14">
        <v>36.79</v>
      </c>
      <c r="F1574" s="14">
        <v>178</v>
      </c>
      <c r="G1574" s="15">
        <f t="shared" si="368"/>
        <v>2001.4583333332148</v>
      </c>
      <c r="H1574" s="16">
        <v>5.28</v>
      </c>
      <c r="I1574" s="15">
        <f t="shared" si="361"/>
        <v>2186.9111892977539</v>
      </c>
      <c r="J1574" s="15">
        <f t="shared" si="362"/>
        <v>27.700298342696641</v>
      </c>
      <c r="K1574" s="17">
        <f t="shared" si="366"/>
        <v>946047.49125660316</v>
      </c>
      <c r="L1574" s="15">
        <f t="shared" si="363"/>
        <v>64.951814915730367</v>
      </c>
      <c r="M1574" s="17">
        <f t="shared" si="364"/>
        <v>28097.849539706975</v>
      </c>
      <c r="N1574" s="36">
        <f t="shared" si="354"/>
        <v>33.068534411112786</v>
      </c>
      <c r="O1574" s="18"/>
      <c r="P1574" s="19">
        <f t="shared" si="355"/>
        <v>35.426859322674531</v>
      </c>
      <c r="Q1574" s="19"/>
      <c r="R1574" s="38">
        <f t="shared" si="356"/>
        <v>4.7185158539475199E-3</v>
      </c>
      <c r="S1574" s="16">
        <f t="shared" si="365"/>
        <v>1.00748845990805</v>
      </c>
      <c r="T1574" s="16">
        <f t="shared" si="367"/>
        <v>31.915040687406314</v>
      </c>
      <c r="U1574" s="22">
        <f t="shared" si="357"/>
        <v>-9.2617412017781398E-4</v>
      </c>
      <c r="V1574" s="22">
        <f t="shared" si="358"/>
        <v>3.5285994928146991E-2</v>
      </c>
      <c r="W1574" s="22">
        <f t="shared" si="359"/>
        <v>-3.6212169048324805E-2</v>
      </c>
      <c r="Z1574" s="37"/>
      <c r="AA1574" s="37"/>
    </row>
    <row r="1575" spans="1:27">
      <c r="A1575" s="61">
        <f t="shared" si="360"/>
        <v>37103</v>
      </c>
      <c r="B1575" s="13">
        <v>2001.07</v>
      </c>
      <c r="C1575" s="14">
        <v>1204.45</v>
      </c>
      <c r="D1575" s="15">
        <f>D1574*2/3+D1577/3</f>
        <v>15.706666666666667</v>
      </c>
      <c r="E1575" s="14">
        <f>(2*E1574+E1577)/3</f>
        <v>33.963333333333331</v>
      </c>
      <c r="F1575" s="14">
        <v>177.5</v>
      </c>
      <c r="G1575" s="15">
        <f t="shared" si="368"/>
        <v>2001.5416666665481</v>
      </c>
      <c r="H1575" s="16">
        <v>5.24</v>
      </c>
      <c r="I1575" s="15">
        <f t="shared" si="361"/>
        <v>2132.4159578873246</v>
      </c>
      <c r="J1575" s="15">
        <f t="shared" si="362"/>
        <v>27.807834816901423</v>
      </c>
      <c r="K1575" s="17">
        <f t="shared" si="366"/>
        <v>923475.57208629674</v>
      </c>
      <c r="L1575" s="15">
        <f t="shared" si="363"/>
        <v>60.130311746478895</v>
      </c>
      <c r="M1575" s="17">
        <f t="shared" si="364"/>
        <v>26040.357573961224</v>
      </c>
      <c r="N1575" s="36">
        <f t="shared" si="354"/>
        <v>32.163038687444356</v>
      </c>
      <c r="O1575" s="18"/>
      <c r="P1575" s="19">
        <f t="shared" si="355"/>
        <v>34.448593957650367</v>
      </c>
      <c r="Q1575" s="19"/>
      <c r="R1575" s="38">
        <f t="shared" si="356"/>
        <v>5.5300455517572171E-3</v>
      </c>
      <c r="S1575" s="16">
        <f t="shared" si="365"/>
        <v>1.0254723068263334</v>
      </c>
      <c r="T1575" s="16">
        <f t="shared" si="367"/>
        <v>32.244609937071992</v>
      </c>
      <c r="U1575" s="22">
        <f t="shared" si="357"/>
        <v>4.4659785179836931E-3</v>
      </c>
      <c r="V1575" s="22">
        <f t="shared" si="358"/>
        <v>3.4389590017319671E-2</v>
      </c>
      <c r="W1575" s="22">
        <f t="shared" si="359"/>
        <v>-2.9923611499335978E-2</v>
      </c>
      <c r="Z1575" s="37"/>
      <c r="AA1575" s="37"/>
    </row>
    <row r="1576" spans="1:27">
      <c r="A1576" s="61">
        <f t="shared" si="360"/>
        <v>37134</v>
      </c>
      <c r="B1576" s="13">
        <v>2001.08</v>
      </c>
      <c r="C1576" s="14">
        <v>1178.5</v>
      </c>
      <c r="D1576" s="15">
        <f>D1574/3+D1577*2/3</f>
        <v>15.723333333333333</v>
      </c>
      <c r="E1576" s="14">
        <f>(E1574+2*E1577)/3</f>
        <v>31.136666666666667</v>
      </c>
      <c r="F1576" s="14">
        <v>177.5</v>
      </c>
      <c r="G1576" s="15">
        <f t="shared" si="368"/>
        <v>2001.6249999998813</v>
      </c>
      <c r="H1576" s="16">
        <v>4.97</v>
      </c>
      <c r="I1576" s="15">
        <f t="shared" si="361"/>
        <v>2086.4728352112684</v>
      </c>
      <c r="J1576" s="15">
        <f t="shared" si="362"/>
        <v>27.837342281690148</v>
      </c>
      <c r="K1576" s="17">
        <f t="shared" si="366"/>
        <v>904583.81105411274</v>
      </c>
      <c r="L1576" s="15">
        <f t="shared" si="363"/>
        <v>55.125845718309883</v>
      </c>
      <c r="M1576" s="17">
        <f t="shared" si="364"/>
        <v>23899.639029999908</v>
      </c>
      <c r="N1576" s="36">
        <f t="shared" si="354"/>
        <v>31.404318760780153</v>
      </c>
      <c r="O1576" s="18"/>
      <c r="P1576" s="19">
        <f t="shared" si="355"/>
        <v>33.631390163183092</v>
      </c>
      <c r="Q1576" s="19"/>
      <c r="R1576" s="38">
        <f t="shared" si="356"/>
        <v>8.6801283126884399E-3</v>
      </c>
      <c r="S1576" s="16">
        <f t="shared" si="365"/>
        <v>1.0231098784795749</v>
      </c>
      <c r="T1576" s="16">
        <f t="shared" si="367"/>
        <v>33.065954534884526</v>
      </c>
      <c r="U1576" s="22">
        <f t="shared" si="357"/>
        <v>-4.721467214606756E-3</v>
      </c>
      <c r="V1576" s="22">
        <f t="shared" si="358"/>
        <v>3.7976183851412326E-2</v>
      </c>
      <c r="W1576" s="22">
        <f t="shared" si="359"/>
        <v>-4.2697651066019082E-2</v>
      </c>
      <c r="Z1576" s="37"/>
      <c r="AA1576" s="37"/>
    </row>
    <row r="1577" spans="1:27">
      <c r="A1577" s="61">
        <f t="shared" si="360"/>
        <v>37164</v>
      </c>
      <c r="B1577" s="13">
        <v>2001.09</v>
      </c>
      <c r="C1577" s="14">
        <v>1044.6400000000001</v>
      </c>
      <c r="D1577" s="15">
        <v>15.74</v>
      </c>
      <c r="E1577" s="14">
        <v>28.31</v>
      </c>
      <c r="F1577" s="14">
        <v>178.3</v>
      </c>
      <c r="G1577" s="15">
        <f t="shared" si="368"/>
        <v>2001.7083333332146</v>
      </c>
      <c r="H1577" s="16">
        <v>4.7300000000000004</v>
      </c>
      <c r="I1577" s="15">
        <f t="shared" si="361"/>
        <v>1841.1823941671346</v>
      </c>
      <c r="J1577" s="15">
        <f t="shared" si="362"/>
        <v>27.741816208637136</v>
      </c>
      <c r="K1577" s="17">
        <f t="shared" si="366"/>
        <v>799241.18443900987</v>
      </c>
      <c r="L1577" s="15">
        <f t="shared" si="363"/>
        <v>49.896494083006182</v>
      </c>
      <c r="M1577" s="17">
        <f t="shared" si="364"/>
        <v>21659.631960740895</v>
      </c>
      <c r="N1577" s="36">
        <f t="shared" si="354"/>
        <v>27.667392586862501</v>
      </c>
      <c r="O1577" s="18"/>
      <c r="P1577" s="19">
        <f t="shared" si="355"/>
        <v>29.631910124299601</v>
      </c>
      <c r="Q1577" s="19"/>
      <c r="R1577" s="38">
        <f t="shared" si="356"/>
        <v>1.5392721950809533E-2</v>
      </c>
      <c r="S1577" s="16">
        <f t="shared" si="365"/>
        <v>1.0166806203414818</v>
      </c>
      <c r="T1577" s="16">
        <f t="shared" si="367"/>
        <v>33.678315136648578</v>
      </c>
      <c r="U1577" s="22">
        <f t="shared" si="357"/>
        <v>6.7289873996549954E-3</v>
      </c>
      <c r="V1577" s="22">
        <f t="shared" si="358"/>
        <v>3.9053959337747912E-2</v>
      </c>
      <c r="W1577" s="22">
        <f t="shared" si="359"/>
        <v>-3.2324971938092917E-2</v>
      </c>
      <c r="Z1577" s="37"/>
      <c r="AA1577" s="37"/>
    </row>
    <row r="1578" spans="1:27">
      <c r="A1578" s="61">
        <f t="shared" si="360"/>
        <v>36891</v>
      </c>
      <c r="B1578" s="13">
        <v>2001.1</v>
      </c>
      <c r="C1578" s="14">
        <v>1076.5899999999999</v>
      </c>
      <c r="D1578" s="15">
        <f>D1577*2/3+D1580/3</f>
        <v>15.740000000000002</v>
      </c>
      <c r="E1578" s="14">
        <f>(2*E1577+E1580)/3</f>
        <v>27.103333333333335</v>
      </c>
      <c r="F1578" s="14">
        <v>177.7</v>
      </c>
      <c r="G1578" s="15">
        <f t="shared" si="368"/>
        <v>2001.7916666665478</v>
      </c>
      <c r="H1578" s="16">
        <v>4.57</v>
      </c>
      <c r="I1578" s="15">
        <f t="shared" si="361"/>
        <v>1903.9012501688246</v>
      </c>
      <c r="J1578" s="15">
        <f t="shared" si="362"/>
        <v>27.835485818795739</v>
      </c>
      <c r="K1578" s="17">
        <f t="shared" si="366"/>
        <v>827473.82005950296</v>
      </c>
      <c r="L1578" s="15">
        <f t="shared" si="363"/>
        <v>47.931032442318539</v>
      </c>
      <c r="M1578" s="17">
        <f t="shared" si="364"/>
        <v>20831.791833176416</v>
      </c>
      <c r="N1578" s="36">
        <f t="shared" si="354"/>
        <v>28.577373113360114</v>
      </c>
      <c r="O1578" s="18"/>
      <c r="P1578" s="19">
        <f t="shared" si="355"/>
        <v>30.610210495719652</v>
      </c>
      <c r="Q1578" s="19"/>
      <c r="R1578" s="38">
        <f t="shared" si="356"/>
        <v>1.5346369150707008E-2</v>
      </c>
      <c r="S1578" s="16">
        <f t="shared" si="365"/>
        <v>0.99746228642444223</v>
      </c>
      <c r="T1578" s="16">
        <f t="shared" si="367"/>
        <v>34.35570120979331</v>
      </c>
      <c r="U1578" s="22">
        <f t="shared" si="357"/>
        <v>6.4392071284102848E-3</v>
      </c>
      <c r="V1578" s="22">
        <f t="shared" si="358"/>
        <v>3.5790086566631629E-2</v>
      </c>
      <c r="W1578" s="22">
        <f t="shared" si="359"/>
        <v>-2.9350879438221344E-2</v>
      </c>
      <c r="Z1578" s="37"/>
      <c r="AA1578" s="37"/>
    </row>
    <row r="1579" spans="1:27">
      <c r="A1579" s="61">
        <f t="shared" si="360"/>
        <v>37225</v>
      </c>
      <c r="B1579" s="13">
        <v>2001.11</v>
      </c>
      <c r="C1579" s="14">
        <v>1129.68</v>
      </c>
      <c r="D1579" s="15">
        <f>D1577/3+D1580*2/3</f>
        <v>15.740000000000002</v>
      </c>
      <c r="E1579" s="14">
        <f>(E1577+2*E1580)/3</f>
        <v>25.896666666666665</v>
      </c>
      <c r="F1579" s="14">
        <v>177.4</v>
      </c>
      <c r="G1579" s="15">
        <f t="shared" si="368"/>
        <v>2001.8749999998811</v>
      </c>
      <c r="H1579" s="16">
        <v>4.6500000000000004</v>
      </c>
      <c r="I1579" s="15">
        <f t="shared" si="361"/>
        <v>2001.1669873731689</v>
      </c>
      <c r="J1579" s="15">
        <f t="shared" si="362"/>
        <v>27.882558229988739</v>
      </c>
      <c r="K1579" s="17">
        <f t="shared" si="366"/>
        <v>870757.32808407885</v>
      </c>
      <c r="L1579" s="15">
        <f t="shared" si="363"/>
        <v>45.87454360202932</v>
      </c>
      <c r="M1579" s="17">
        <f t="shared" si="364"/>
        <v>19961.15030181174</v>
      </c>
      <c r="N1579" s="36">
        <f t="shared" si="354"/>
        <v>30.005103811056824</v>
      </c>
      <c r="O1579" s="18"/>
      <c r="P1579" s="19">
        <f t="shared" si="355"/>
        <v>32.143096534852369</v>
      </c>
      <c r="Q1579" s="19"/>
      <c r="R1579" s="38">
        <f t="shared" si="356"/>
        <v>1.2409781134990854E-2</v>
      </c>
      <c r="S1579" s="16">
        <f t="shared" si="365"/>
        <v>0.96966877558180731</v>
      </c>
      <c r="T1579" s="16">
        <f t="shared" si="367"/>
        <v>34.326467548102443</v>
      </c>
      <c r="U1579" s="22">
        <f t="shared" si="357"/>
        <v>3.1638813101841912E-3</v>
      </c>
      <c r="V1579" s="22">
        <f t="shared" si="358"/>
        <v>3.7444765406320579E-2</v>
      </c>
      <c r="W1579" s="22">
        <f t="shared" si="359"/>
        <v>-3.4280884096136388E-2</v>
      </c>
      <c r="Z1579" s="37"/>
      <c r="AA1579" s="37"/>
    </row>
    <row r="1580" spans="1:27">
      <c r="A1580" s="61">
        <f t="shared" si="360"/>
        <v>37256</v>
      </c>
      <c r="B1580" s="13">
        <v>2001.12</v>
      </c>
      <c r="C1580" s="14">
        <v>1144.93</v>
      </c>
      <c r="D1580" s="15">
        <v>15.74</v>
      </c>
      <c r="E1580" s="14">
        <v>24.69</v>
      </c>
      <c r="F1580" s="14">
        <v>176.7</v>
      </c>
      <c r="G1580" s="15">
        <f t="shared" si="368"/>
        <v>2001.9583333332143</v>
      </c>
      <c r="H1580" s="16">
        <v>5.09</v>
      </c>
      <c r="I1580" s="15">
        <f t="shared" si="361"/>
        <v>2036.2162121392198</v>
      </c>
      <c r="J1580" s="15">
        <f t="shared" si="362"/>
        <v>27.99301544991512</v>
      </c>
      <c r="K1580" s="17">
        <f t="shared" si="366"/>
        <v>887023.15187203488</v>
      </c>
      <c r="L1580" s="15">
        <f t="shared" si="363"/>
        <v>43.910263752122262</v>
      </c>
      <c r="M1580" s="17">
        <f t="shared" si="364"/>
        <v>19128.332404357072</v>
      </c>
      <c r="N1580" s="36">
        <f t="shared" si="354"/>
        <v>30.499953255020461</v>
      </c>
      <c r="O1580" s="18"/>
      <c r="P1580" s="19">
        <f t="shared" si="355"/>
        <v>32.677962674930107</v>
      </c>
      <c r="Q1580" s="19"/>
      <c r="R1580" s="38">
        <f t="shared" si="356"/>
        <v>6.9892836391996088E-3</v>
      </c>
      <c r="S1580" s="16">
        <f t="shared" si="365"/>
        <v>1.008137626359966</v>
      </c>
      <c r="T1580" s="16">
        <f t="shared" si="367"/>
        <v>33.417164043949072</v>
      </c>
      <c r="U1580" s="22">
        <f t="shared" si="357"/>
        <v>3.1054556620517815E-3</v>
      </c>
      <c r="V1580" s="22">
        <f t="shared" si="358"/>
        <v>4.0944894595170922E-2</v>
      </c>
      <c r="W1580" s="22">
        <f t="shared" si="359"/>
        <v>-3.7839438933119141E-2</v>
      </c>
      <c r="Z1580" s="37"/>
      <c r="AA1580" s="37"/>
    </row>
    <row r="1581" spans="1:27">
      <c r="A1581" s="61">
        <f t="shared" si="360"/>
        <v>37287</v>
      </c>
      <c r="B1581" s="13">
        <v>2002.01</v>
      </c>
      <c r="C1581" s="14">
        <v>1140.21</v>
      </c>
      <c r="D1581" s="15">
        <f>D1580*2/3+D1583/3</f>
        <v>15.736666666666668</v>
      </c>
      <c r="E1581" s="14">
        <f>(2*E1580+E1583)/3</f>
        <v>24.693333333333332</v>
      </c>
      <c r="F1581" s="14">
        <v>177.1</v>
      </c>
      <c r="G1581" s="15">
        <f t="shared" si="368"/>
        <v>2002.0416666665476</v>
      </c>
      <c r="H1581" s="16">
        <v>5.04</v>
      </c>
      <c r="I1581" s="15">
        <f t="shared" si="361"/>
        <v>2023.2418037549417</v>
      </c>
      <c r="J1581" s="15">
        <f t="shared" si="362"/>
        <v>27.923875296442702</v>
      </c>
      <c r="K1581" s="17">
        <f t="shared" si="366"/>
        <v>882384.88855505607</v>
      </c>
      <c r="L1581" s="15">
        <f t="shared" si="363"/>
        <v>43.81700237154152</v>
      </c>
      <c r="M1581" s="17">
        <f t="shared" si="364"/>
        <v>19109.658906154287</v>
      </c>
      <c r="N1581" s="36">
        <f t="shared" si="354"/>
        <v>30.277204433096006</v>
      </c>
      <c r="O1581" s="18"/>
      <c r="P1581" s="19">
        <f t="shared" si="355"/>
        <v>32.44567789769129</v>
      </c>
      <c r="Q1581" s="19"/>
      <c r="R1581" s="38">
        <f t="shared" si="356"/>
        <v>7.8137269027388351E-3</v>
      </c>
      <c r="S1581" s="16">
        <f t="shared" si="365"/>
        <v>1.0143899309217241</v>
      </c>
      <c r="T1581" s="16">
        <f t="shared" si="367"/>
        <v>33.61300986765773</v>
      </c>
      <c r="U1581" s="22">
        <f t="shared" si="357"/>
        <v>7.8905068108026111E-3</v>
      </c>
      <c r="V1581" s="22">
        <f t="shared" si="358"/>
        <v>4.0145010048437957E-2</v>
      </c>
      <c r="W1581" s="22">
        <f t="shared" si="359"/>
        <v>-3.2254503237635346E-2</v>
      </c>
      <c r="Z1581" s="37"/>
      <c r="AA1581" s="37"/>
    </row>
    <row r="1582" spans="1:27">
      <c r="A1582" s="61">
        <f t="shared" si="360"/>
        <v>37315</v>
      </c>
      <c r="B1582" s="13">
        <v>2002.02</v>
      </c>
      <c r="C1582" s="14">
        <v>1100.67</v>
      </c>
      <c r="D1582" s="15">
        <f>D1580/3+D1583*2/3</f>
        <v>15.733333333333334</v>
      </c>
      <c r="E1582" s="14">
        <f>(E1580+2*E1583)/3</f>
        <v>24.696666666666669</v>
      </c>
      <c r="F1582" s="14">
        <v>177.8</v>
      </c>
      <c r="G1582" s="15">
        <f t="shared" si="368"/>
        <v>2002.1249999998809</v>
      </c>
      <c r="H1582" s="16">
        <v>4.91</v>
      </c>
      <c r="I1582" s="15">
        <f t="shared" si="361"/>
        <v>1945.3908915354336</v>
      </c>
      <c r="J1582" s="15">
        <f t="shared" si="362"/>
        <v>27.808047244094499</v>
      </c>
      <c r="K1582" s="17">
        <f t="shared" si="366"/>
        <v>849442.86205580609</v>
      </c>
      <c r="L1582" s="15">
        <f t="shared" si="363"/>
        <v>43.650386023622062</v>
      </c>
      <c r="M1582" s="17">
        <f t="shared" si="364"/>
        <v>19059.670215933533</v>
      </c>
      <c r="N1582" s="36">
        <f t="shared" si="354"/>
        <v>29.085704152008432</v>
      </c>
      <c r="O1582" s="18"/>
      <c r="P1582" s="19">
        <f t="shared" si="355"/>
        <v>31.1763856379747</v>
      </c>
      <c r="Q1582" s="19"/>
      <c r="R1582" s="38">
        <f t="shared" si="356"/>
        <v>1.0500638782444588E-2</v>
      </c>
      <c r="S1582" s="16">
        <f t="shared" si="365"/>
        <v>0.97557538102605568</v>
      </c>
      <c r="T1582" s="16">
        <f t="shared" si="367"/>
        <v>33.962459786237453</v>
      </c>
      <c r="U1582" s="22">
        <f t="shared" si="357"/>
        <v>1.5422889034006682E-2</v>
      </c>
      <c r="V1582" s="22">
        <f t="shared" si="358"/>
        <v>3.8783770458147959E-2</v>
      </c>
      <c r="W1582" s="22">
        <f t="shared" si="359"/>
        <v>-2.3360881424141278E-2</v>
      </c>
      <c r="Z1582" s="37"/>
      <c r="AA1582" s="37"/>
    </row>
    <row r="1583" spans="1:27">
      <c r="A1583" s="61">
        <f t="shared" si="360"/>
        <v>37346</v>
      </c>
      <c r="B1583" s="13">
        <v>2002.03</v>
      </c>
      <c r="C1583" s="14">
        <v>1153.79</v>
      </c>
      <c r="D1583" s="15">
        <v>15.73</v>
      </c>
      <c r="E1583" s="14">
        <v>24.7</v>
      </c>
      <c r="F1583" s="14">
        <v>178.8</v>
      </c>
      <c r="G1583" s="15">
        <f t="shared" si="368"/>
        <v>2002.2083333332141</v>
      </c>
      <c r="H1583" s="16">
        <v>5.28</v>
      </c>
      <c r="I1583" s="15">
        <f t="shared" si="361"/>
        <v>2027.873040016779</v>
      </c>
      <c r="J1583" s="15">
        <f t="shared" si="362"/>
        <v>27.646662667785243</v>
      </c>
      <c r="K1583" s="17">
        <f t="shared" si="366"/>
        <v>886464.15904883889</v>
      </c>
      <c r="L1583" s="15">
        <f t="shared" si="363"/>
        <v>43.41211493288592</v>
      </c>
      <c r="M1583" s="17">
        <f t="shared" si="364"/>
        <v>18977.166320133059</v>
      </c>
      <c r="N1583" s="36">
        <f t="shared" si="354"/>
        <v>30.292130640918693</v>
      </c>
      <c r="O1583" s="18"/>
      <c r="P1583" s="19">
        <f t="shared" si="355"/>
        <v>32.475809252848016</v>
      </c>
      <c r="Q1583" s="19"/>
      <c r="R1583" s="38">
        <f t="shared" si="356"/>
        <v>5.4898769415986162E-3</v>
      </c>
      <c r="S1583" s="16">
        <f t="shared" si="365"/>
        <v>1.0098121952753996</v>
      </c>
      <c r="T1583" s="16">
        <f t="shared" si="367"/>
        <v>32.947632377824029</v>
      </c>
      <c r="U1583" s="22">
        <f t="shared" si="357"/>
        <v>1.3213994035882193E-2</v>
      </c>
      <c r="V1583" s="22">
        <f t="shared" si="358"/>
        <v>3.9453964822458554E-2</v>
      </c>
      <c r="W1583" s="22">
        <f t="shared" si="359"/>
        <v>-2.6239970786576361E-2</v>
      </c>
      <c r="Z1583" s="37"/>
      <c r="AA1583" s="37"/>
    </row>
    <row r="1584" spans="1:27">
      <c r="A1584" s="61">
        <f t="shared" si="360"/>
        <v>37376</v>
      </c>
      <c r="B1584" s="13">
        <v>2002.04</v>
      </c>
      <c r="C1584" s="14">
        <v>1111.93</v>
      </c>
      <c r="D1584" s="15">
        <f>D1583*2/3+D1586/3</f>
        <v>15.833333333333332</v>
      </c>
      <c r="E1584" s="14">
        <f>(2*E1583+E1586)/3</f>
        <v>25.38</v>
      </c>
      <c r="F1584" s="14">
        <v>179.8</v>
      </c>
      <c r="G1584" s="15">
        <f t="shared" si="368"/>
        <v>2002.2916666665474</v>
      </c>
      <c r="H1584" s="16">
        <v>5.21</v>
      </c>
      <c r="I1584" s="15">
        <f t="shared" si="361"/>
        <v>1943.4316250556183</v>
      </c>
      <c r="J1584" s="15">
        <f t="shared" si="362"/>
        <v>27.673505283648506</v>
      </c>
      <c r="K1584" s="17">
        <f t="shared" si="366"/>
        <v>850559.54918591725</v>
      </c>
      <c r="L1584" s="15">
        <f t="shared" si="363"/>
        <v>44.359172469410467</v>
      </c>
      <c r="M1584" s="17">
        <f t="shared" si="364"/>
        <v>19414.172977020651</v>
      </c>
      <c r="N1584" s="36">
        <f t="shared" si="354"/>
        <v>29.005883253118707</v>
      </c>
      <c r="O1584" s="18"/>
      <c r="P1584" s="19">
        <f t="shared" si="355"/>
        <v>31.104690399704168</v>
      </c>
      <c r="Q1584" s="19"/>
      <c r="R1584" s="38">
        <f t="shared" si="356"/>
        <v>8.0785808107926918E-3</v>
      </c>
      <c r="S1584" s="16">
        <f t="shared" si="365"/>
        <v>1.0082163411245575</v>
      </c>
      <c r="T1584" s="16">
        <f t="shared" si="367"/>
        <v>33.085876926180333</v>
      </c>
      <c r="U1584" s="22">
        <f t="shared" si="357"/>
        <v>1.7068177540057627E-2</v>
      </c>
      <c r="V1584" s="22">
        <f t="shared" si="358"/>
        <v>4.000361897021687E-2</v>
      </c>
      <c r="W1584" s="22">
        <f t="shared" si="359"/>
        <v>-2.2935441430159242E-2</v>
      </c>
      <c r="Z1584" s="37"/>
      <c r="AA1584" s="37"/>
    </row>
    <row r="1585" spans="1:27">
      <c r="A1585" s="61">
        <f t="shared" si="360"/>
        <v>37407</v>
      </c>
      <c r="B1585" s="13">
        <v>2002.05</v>
      </c>
      <c r="C1585" s="14">
        <v>1079.25</v>
      </c>
      <c r="D1585" s="15">
        <f>D1583/3+D1586*2/3</f>
        <v>15.936666666666667</v>
      </c>
      <c r="E1585" s="14">
        <f>(E1583+2*E1586)/3</f>
        <v>26.06</v>
      </c>
      <c r="F1585" s="14">
        <v>179.8</v>
      </c>
      <c r="G1585" s="15">
        <f t="shared" si="368"/>
        <v>2002.3749999998806</v>
      </c>
      <c r="H1585" s="16">
        <v>5.16</v>
      </c>
      <c r="I1585" s="15">
        <f t="shared" si="361"/>
        <v>1886.3135101501675</v>
      </c>
      <c r="J1585" s="15">
        <f t="shared" si="362"/>
        <v>27.854111318131263</v>
      </c>
      <c r="K1585" s="17">
        <f t="shared" si="366"/>
        <v>826577.19801923528</v>
      </c>
      <c r="L1585" s="15">
        <f t="shared" si="363"/>
        <v>45.547676696329269</v>
      </c>
      <c r="M1585" s="17">
        <f t="shared" si="364"/>
        <v>19958.861969313199</v>
      </c>
      <c r="N1585" s="36">
        <f t="shared" si="354"/>
        <v>28.128107508688352</v>
      </c>
      <c r="O1585" s="18"/>
      <c r="P1585" s="19">
        <f t="shared" si="355"/>
        <v>30.171984137541539</v>
      </c>
      <c r="Q1585" s="19"/>
      <c r="R1585" s="38">
        <f t="shared" si="356"/>
        <v>9.5075054739182513E-3</v>
      </c>
      <c r="S1585" s="16">
        <f t="shared" si="365"/>
        <v>1.0223118312731163</v>
      </c>
      <c r="T1585" s="16">
        <f t="shared" si="367"/>
        <v>33.357721777410958</v>
      </c>
      <c r="U1585" s="22">
        <f t="shared" si="357"/>
        <v>1.6905259625435543E-2</v>
      </c>
      <c r="V1585" s="22">
        <f t="shared" si="358"/>
        <v>4.1783162308777655E-2</v>
      </c>
      <c r="W1585" s="22">
        <f t="shared" si="359"/>
        <v>-2.4877902683342112E-2</v>
      </c>
      <c r="Z1585" s="37"/>
      <c r="AA1585" s="37"/>
    </row>
    <row r="1586" spans="1:27">
      <c r="A1586" s="61">
        <f t="shared" si="360"/>
        <v>37437</v>
      </c>
      <c r="B1586" s="13">
        <v>2002.06</v>
      </c>
      <c r="C1586" s="14">
        <v>1014.02</v>
      </c>
      <c r="D1586" s="15">
        <v>16.04</v>
      </c>
      <c r="E1586" s="14">
        <v>26.74</v>
      </c>
      <c r="F1586" s="14">
        <v>179.9</v>
      </c>
      <c r="G1586" s="15">
        <f t="shared" si="368"/>
        <v>2002.4583333332139</v>
      </c>
      <c r="H1586" s="16">
        <v>4.93</v>
      </c>
      <c r="I1586" s="15">
        <f t="shared" si="361"/>
        <v>1771.3193334630355</v>
      </c>
      <c r="J1586" s="15">
        <f t="shared" si="362"/>
        <v>28.019133852140087</v>
      </c>
      <c r="K1586" s="17">
        <f t="shared" si="366"/>
        <v>777210.23661137465</v>
      </c>
      <c r="L1586" s="15">
        <f t="shared" si="363"/>
        <v>46.710201945525313</v>
      </c>
      <c r="M1586" s="17">
        <f t="shared" si="364"/>
        <v>20495.258206927047</v>
      </c>
      <c r="N1586" s="36">
        <f t="shared" si="354"/>
        <v>26.387672541183367</v>
      </c>
      <c r="O1586" s="18"/>
      <c r="P1586" s="19">
        <f t="shared" si="355"/>
        <v>28.315227417431359</v>
      </c>
      <c r="Q1586" s="19"/>
      <c r="R1586" s="38">
        <f t="shared" si="356"/>
        <v>1.3843029904263129E-2</v>
      </c>
      <c r="S1586" s="16">
        <f t="shared" si="365"/>
        <v>1.0263194975144518</v>
      </c>
      <c r="T1586" s="16">
        <f t="shared" si="367"/>
        <v>34.083037554186035</v>
      </c>
      <c r="U1586" s="22">
        <f t="shared" si="357"/>
        <v>2.2153703784095979E-2</v>
      </c>
      <c r="V1586" s="22">
        <f t="shared" si="358"/>
        <v>4.1551593814674881E-2</v>
      </c>
      <c r="W1586" s="22">
        <f t="shared" si="359"/>
        <v>-1.9397890030578901E-2</v>
      </c>
      <c r="Z1586" s="37"/>
      <c r="AA1586" s="37"/>
    </row>
    <row r="1587" spans="1:27">
      <c r="A1587" s="61">
        <f t="shared" si="360"/>
        <v>37468</v>
      </c>
      <c r="B1587" s="13">
        <v>2002.07</v>
      </c>
      <c r="C1587" s="14">
        <v>903.59</v>
      </c>
      <c r="D1587" s="15">
        <f>D1586*2/3+D1589/3</f>
        <v>15.96</v>
      </c>
      <c r="E1587" s="14">
        <f>(2*E1586+E1589)/3</f>
        <v>27.84</v>
      </c>
      <c r="F1587" s="14">
        <v>180.1</v>
      </c>
      <c r="G1587" s="15">
        <f t="shared" si="368"/>
        <v>2002.5416666665471</v>
      </c>
      <c r="H1587" s="16">
        <v>4.6500000000000004</v>
      </c>
      <c r="I1587" s="15">
        <f t="shared" si="361"/>
        <v>1576.6642068573021</v>
      </c>
      <c r="J1587" s="15">
        <f t="shared" si="362"/>
        <v>27.848427651304846</v>
      </c>
      <c r="K1587" s="17">
        <f t="shared" si="366"/>
        <v>692818.74344814138</v>
      </c>
      <c r="L1587" s="15">
        <f t="shared" si="363"/>
        <v>48.577708384231002</v>
      </c>
      <c r="M1587" s="17">
        <f t="shared" si="364"/>
        <v>21346.046124454959</v>
      </c>
      <c r="N1587" s="36">
        <f t="shared" si="354"/>
        <v>23.463120467431455</v>
      </c>
      <c r="O1587" s="18"/>
      <c r="P1587" s="19">
        <f t="shared" si="355"/>
        <v>25.189619576345283</v>
      </c>
      <c r="Q1587" s="19"/>
      <c r="R1587" s="38">
        <f t="shared" si="356"/>
        <v>2.1261397043573486E-2</v>
      </c>
      <c r="S1587" s="16">
        <f t="shared" si="365"/>
        <v>1.0353744093209243</v>
      </c>
      <c r="T1587" s="16">
        <f t="shared" si="367"/>
        <v>34.941240794838841</v>
      </c>
      <c r="U1587" s="22">
        <f t="shared" si="357"/>
        <v>3.7123546768372595E-2</v>
      </c>
      <c r="V1587" s="22">
        <f t="shared" si="358"/>
        <v>4.0130129867655073E-2</v>
      </c>
      <c r="W1587" s="22">
        <f t="shared" si="359"/>
        <v>-3.0065830992824782E-3</v>
      </c>
      <c r="Z1587" s="37"/>
      <c r="AA1587" s="37"/>
    </row>
    <row r="1588" spans="1:27">
      <c r="A1588" s="61">
        <f t="shared" si="360"/>
        <v>37499</v>
      </c>
      <c r="B1588" s="13">
        <v>2002.08</v>
      </c>
      <c r="C1588" s="14">
        <v>912.55</v>
      </c>
      <c r="D1588" s="15">
        <f>D1586/3+D1589*2/3</f>
        <v>15.879999999999999</v>
      </c>
      <c r="E1588" s="14">
        <f>(E1586+2*E1589)/3</f>
        <v>28.939999999999998</v>
      </c>
      <c r="F1588" s="14">
        <v>180.7</v>
      </c>
      <c r="G1588" s="15">
        <f t="shared" si="368"/>
        <v>2002.6249999998804</v>
      </c>
      <c r="H1588" s="16">
        <v>4.26</v>
      </c>
      <c r="I1588" s="15">
        <f t="shared" si="361"/>
        <v>1587.0113114277817</v>
      </c>
      <c r="J1588" s="15">
        <f t="shared" si="362"/>
        <v>27.616831543995584</v>
      </c>
      <c r="K1588" s="17">
        <f t="shared" si="366"/>
        <v>698376.75816433388</v>
      </c>
      <c r="L1588" s="15">
        <f t="shared" si="363"/>
        <v>50.329414665190946</v>
      </c>
      <c r="M1588" s="17">
        <f t="shared" si="364"/>
        <v>22147.853138212504</v>
      </c>
      <c r="N1588" s="36">
        <f t="shared" si="354"/>
        <v>23.588713528842387</v>
      </c>
      <c r="O1588" s="18"/>
      <c r="P1588" s="19">
        <f t="shared" si="355"/>
        <v>25.335997073986583</v>
      </c>
      <c r="Q1588" s="19"/>
      <c r="R1588" s="38">
        <f t="shared" si="356"/>
        <v>2.4983992645496826E-2</v>
      </c>
      <c r="S1588" s="16">
        <f t="shared" si="365"/>
        <v>1.0356261870042687</v>
      </c>
      <c r="T1588" s="16">
        <f t="shared" si="367"/>
        <v>36.057142808280304</v>
      </c>
      <c r="U1588" s="22">
        <f t="shared" si="357"/>
        <v>3.9179176192103871E-2</v>
      </c>
      <c r="V1588" s="22">
        <f t="shared" si="358"/>
        <v>3.4995989194479771E-2</v>
      </c>
      <c r="W1588" s="22">
        <f t="shared" si="359"/>
        <v>4.1831869976240998E-3</v>
      </c>
      <c r="Z1588" s="37"/>
      <c r="AA1588" s="37"/>
    </row>
    <row r="1589" spans="1:27">
      <c r="A1589" s="61">
        <f t="shared" si="360"/>
        <v>37529</v>
      </c>
      <c r="B1589" s="13">
        <v>2002.09</v>
      </c>
      <c r="C1589" s="14">
        <v>867.81</v>
      </c>
      <c r="D1589" s="15">
        <v>15.8</v>
      </c>
      <c r="E1589" s="14">
        <v>30.04</v>
      </c>
      <c r="F1589" s="14">
        <v>181</v>
      </c>
      <c r="G1589" s="15">
        <f t="shared" si="368"/>
        <v>2002.7083333332137</v>
      </c>
      <c r="H1589" s="16">
        <v>3.87</v>
      </c>
      <c r="I1589" s="15">
        <f t="shared" si="361"/>
        <v>1506.7027494198899</v>
      </c>
      <c r="J1589" s="15">
        <f t="shared" si="362"/>
        <v>27.432160773480678</v>
      </c>
      <c r="K1589" s="17">
        <f t="shared" si="366"/>
        <v>664042.32452187932</v>
      </c>
      <c r="L1589" s="15">
        <f t="shared" si="363"/>
        <v>52.155829723756923</v>
      </c>
      <c r="M1589" s="17">
        <f t="shared" si="364"/>
        <v>22986.404199810164</v>
      </c>
      <c r="N1589" s="36">
        <f t="shared" si="354"/>
        <v>22.365036801224342</v>
      </c>
      <c r="O1589" s="18"/>
      <c r="P1589" s="19">
        <f t="shared" si="355"/>
        <v>24.033754017347945</v>
      </c>
      <c r="Q1589" s="19"/>
      <c r="R1589" s="38">
        <f t="shared" si="356"/>
        <v>3.1082925210663741E-2</v>
      </c>
      <c r="S1589" s="16">
        <f t="shared" si="365"/>
        <v>0.99748650991017018</v>
      </c>
      <c r="T1589" s="16">
        <f t="shared" si="367"/>
        <v>37.279828965027377</v>
      </c>
      <c r="U1589" s="22">
        <f t="shared" si="357"/>
        <v>4.7080767227534182E-2</v>
      </c>
      <c r="V1589" s="22">
        <f t="shared" si="358"/>
        <v>3.0859464967863071E-2</v>
      </c>
      <c r="W1589" s="22">
        <f t="shared" si="359"/>
        <v>1.6221302259671111E-2</v>
      </c>
      <c r="Z1589" s="37"/>
      <c r="AA1589" s="37"/>
    </row>
    <row r="1590" spans="1:27">
      <c r="A1590" s="61">
        <f t="shared" si="360"/>
        <v>37256</v>
      </c>
      <c r="B1590" s="13">
        <v>2002.1</v>
      </c>
      <c r="C1590" s="14">
        <v>854.63</v>
      </c>
      <c r="D1590" s="15">
        <f>D1589*2/3+D1592/3</f>
        <v>15.89</v>
      </c>
      <c r="E1590" s="14">
        <f>(2*E1589+E1592)/3</f>
        <v>29.223333333333333</v>
      </c>
      <c r="F1590" s="14">
        <v>181.3</v>
      </c>
      <c r="G1590" s="15">
        <f t="shared" si="368"/>
        <v>2002.7916666665469</v>
      </c>
      <c r="H1590" s="16">
        <v>3.94</v>
      </c>
      <c r="I1590" s="15">
        <f t="shared" si="361"/>
        <v>1481.3641662162165</v>
      </c>
      <c r="J1590" s="15">
        <f t="shared" si="362"/>
        <v>27.542768918918931</v>
      </c>
      <c r="K1590" s="17">
        <f t="shared" si="366"/>
        <v>653886.53145752579</v>
      </c>
      <c r="L1590" s="15">
        <f t="shared" si="363"/>
        <v>50.653965830115851</v>
      </c>
      <c r="M1590" s="17">
        <f t="shared" si="364"/>
        <v>22359.084131098174</v>
      </c>
      <c r="N1590" s="36">
        <f t="shared" si="354"/>
        <v>21.95623386365909</v>
      </c>
      <c r="O1590" s="18"/>
      <c r="P1590" s="19">
        <f t="shared" si="355"/>
        <v>23.60657275199441</v>
      </c>
      <c r="Q1590" s="19"/>
      <c r="R1590" s="38">
        <f t="shared" si="356"/>
        <v>3.1023120090339078E-2</v>
      </c>
      <c r="S1590" s="16">
        <f t="shared" si="365"/>
        <v>0.99431179749023912</v>
      </c>
      <c r="T1590" s="16">
        <f t="shared" si="367"/>
        <v>37.124594008116681</v>
      </c>
      <c r="U1590" s="22">
        <f t="shared" si="357"/>
        <v>4.851198970971593E-2</v>
      </c>
      <c r="V1590" s="22">
        <f t="shared" si="358"/>
        <v>3.1196084467564056E-2</v>
      </c>
      <c r="W1590" s="22">
        <f t="shared" si="359"/>
        <v>1.7315905242151874E-2</v>
      </c>
      <c r="Z1590" s="37"/>
      <c r="AA1590" s="37"/>
    </row>
    <row r="1591" spans="1:27">
      <c r="A1591" s="61">
        <f t="shared" si="360"/>
        <v>37590</v>
      </c>
      <c r="B1591" s="13">
        <v>2002.11</v>
      </c>
      <c r="C1591" s="14">
        <v>909.93</v>
      </c>
      <c r="D1591" s="15">
        <f>D1589/3+D1592*2/3</f>
        <v>15.98</v>
      </c>
      <c r="E1591" s="14">
        <f>(E1589+2*E1592)/3</f>
        <v>28.406666666666666</v>
      </c>
      <c r="F1591" s="14">
        <v>181.3</v>
      </c>
      <c r="G1591" s="15">
        <f t="shared" si="368"/>
        <v>2002.8749999998802</v>
      </c>
      <c r="H1591" s="16">
        <v>4.05</v>
      </c>
      <c r="I1591" s="15">
        <f t="shared" si="361"/>
        <v>1577.2178554054058</v>
      </c>
      <c r="J1591" s="15">
        <f t="shared" si="362"/>
        <v>27.698769498069506</v>
      </c>
      <c r="K1591" s="17">
        <f t="shared" si="366"/>
        <v>697216.02385461633</v>
      </c>
      <c r="L1591" s="15">
        <f t="shared" si="363"/>
        <v>49.238405019305034</v>
      </c>
      <c r="M1591" s="17">
        <f t="shared" si="364"/>
        <v>21766.051437249902</v>
      </c>
      <c r="N1591" s="36">
        <f t="shared" si="354"/>
        <v>23.348396502725137</v>
      </c>
      <c r="O1591" s="18"/>
      <c r="P1591" s="19">
        <f t="shared" si="355"/>
        <v>25.114358041300353</v>
      </c>
      <c r="Q1591" s="19"/>
      <c r="R1591" s="38">
        <f t="shared" si="356"/>
        <v>2.7063021565630258E-2</v>
      </c>
      <c r="S1591" s="16">
        <f t="shared" si="365"/>
        <v>1.0050077075830828</v>
      </c>
      <c r="T1591" s="16">
        <f t="shared" si="367"/>
        <v>36.913421799305858</v>
      </c>
      <c r="U1591" s="22">
        <f t="shared" si="357"/>
        <v>3.9308477859257396E-2</v>
      </c>
      <c r="V1591" s="22">
        <f t="shared" si="358"/>
        <v>3.3363706824877992E-2</v>
      </c>
      <c r="W1591" s="22">
        <f t="shared" si="359"/>
        <v>5.9447710343794036E-3</v>
      </c>
      <c r="Z1591" s="37"/>
      <c r="AA1591" s="37"/>
    </row>
    <row r="1592" spans="1:27">
      <c r="A1592" s="61">
        <f t="shared" si="360"/>
        <v>37621</v>
      </c>
      <c r="B1592" s="13">
        <v>2002.12</v>
      </c>
      <c r="C1592" s="14">
        <v>899.18</v>
      </c>
      <c r="D1592" s="15">
        <v>16.07</v>
      </c>
      <c r="E1592" s="14">
        <v>27.59</v>
      </c>
      <c r="F1592" s="14">
        <v>180.9</v>
      </c>
      <c r="G1592" s="15">
        <f t="shared" si="368"/>
        <v>2002.9583333332134</v>
      </c>
      <c r="H1592" s="16">
        <v>4.03</v>
      </c>
      <c r="I1592" s="15">
        <f t="shared" si="361"/>
        <v>1562.0307424543951</v>
      </c>
      <c r="J1592" s="15">
        <f t="shared" si="362"/>
        <v>27.916361608623557</v>
      </c>
      <c r="K1592" s="17">
        <f t="shared" si="366"/>
        <v>691530.87351978268</v>
      </c>
      <c r="L1592" s="15">
        <f t="shared" si="363"/>
        <v>47.928588474295204</v>
      </c>
      <c r="M1592" s="17">
        <f t="shared" si="364"/>
        <v>21218.595609789812</v>
      </c>
      <c r="N1592" s="36">
        <f t="shared" si="354"/>
        <v>23.101442537685642</v>
      </c>
      <c r="O1592" s="18"/>
      <c r="P1592" s="19">
        <f t="shared" si="355"/>
        <v>24.860432504266168</v>
      </c>
      <c r="Q1592" s="19"/>
      <c r="R1592" s="38">
        <f t="shared" si="356"/>
        <v>2.756673386302394E-2</v>
      </c>
      <c r="S1592" s="16">
        <f t="shared" si="365"/>
        <v>1.0017271449982252</v>
      </c>
      <c r="T1592" s="16">
        <f t="shared" si="367"/>
        <v>37.180303876894627</v>
      </c>
      <c r="U1592" s="22">
        <f t="shared" si="357"/>
        <v>4.2685327215542523E-2</v>
      </c>
      <c r="V1592" s="22">
        <f t="shared" si="358"/>
        <v>3.2380151210893438E-2</v>
      </c>
      <c r="W1592" s="22">
        <f t="shared" si="359"/>
        <v>1.0305176004649086E-2</v>
      </c>
      <c r="Z1592" s="37"/>
      <c r="AA1592" s="37"/>
    </row>
    <row r="1593" spans="1:27">
      <c r="A1593" s="61">
        <f t="shared" si="360"/>
        <v>37652</v>
      </c>
      <c r="B1593" s="13">
        <v>2003.01</v>
      </c>
      <c r="C1593" s="14">
        <v>895.84</v>
      </c>
      <c r="D1593" s="15">
        <f>D1592*2/3+D1595/3</f>
        <v>16.119999999999997</v>
      </c>
      <c r="E1593" s="14">
        <f>(2*E1592+E1595)/3</f>
        <v>28.5</v>
      </c>
      <c r="F1593" s="14">
        <v>181.7</v>
      </c>
      <c r="G1593" s="15">
        <f t="shared" si="368"/>
        <v>2003.0416666665467</v>
      </c>
      <c r="H1593" s="16">
        <v>4.05</v>
      </c>
      <c r="I1593" s="15">
        <f t="shared" si="361"/>
        <v>1549.376726912494</v>
      </c>
      <c r="J1593" s="15">
        <f t="shared" si="362"/>
        <v>27.87992592184921</v>
      </c>
      <c r="K1593" s="17">
        <f t="shared" si="366"/>
        <v>686957.34640119027</v>
      </c>
      <c r="L1593" s="15">
        <f t="shared" si="363"/>
        <v>49.291432305998924</v>
      </c>
      <c r="M1593" s="17">
        <f t="shared" si="364"/>
        <v>21854.666427524917</v>
      </c>
      <c r="N1593" s="36">
        <f t="shared" si="354"/>
        <v>22.898348576613227</v>
      </c>
      <c r="O1593" s="18"/>
      <c r="P1593" s="19">
        <f t="shared" si="355"/>
        <v>24.653867027835677</v>
      </c>
      <c r="Q1593" s="19"/>
      <c r="R1593" s="38">
        <f t="shared" si="356"/>
        <v>2.7698583136729467E-2</v>
      </c>
      <c r="S1593" s="16">
        <f t="shared" si="365"/>
        <v>1.0156947309972999</v>
      </c>
      <c r="T1593" s="16">
        <f t="shared" si="367"/>
        <v>37.08053717768712</v>
      </c>
      <c r="U1593" s="22">
        <f t="shared" si="357"/>
        <v>4.7440395385840217E-2</v>
      </c>
      <c r="V1593" s="22">
        <f t="shared" si="358"/>
        <v>3.0718331825776879E-2</v>
      </c>
      <c r="W1593" s="22">
        <f t="shared" si="359"/>
        <v>1.6722063560063338E-2</v>
      </c>
      <c r="Z1593" s="37"/>
      <c r="AA1593" s="37"/>
    </row>
    <row r="1594" spans="1:27">
      <c r="A1594" s="61">
        <f t="shared" si="360"/>
        <v>37680</v>
      </c>
      <c r="B1594" s="13">
        <v>2003.02</v>
      </c>
      <c r="C1594" s="14">
        <v>837.03</v>
      </c>
      <c r="D1594" s="15">
        <f>D1592/3+D1595*2/3</f>
        <v>16.169999999999998</v>
      </c>
      <c r="E1594" s="14">
        <f>(E1592+2*E1595)/3</f>
        <v>29.41</v>
      </c>
      <c r="F1594" s="14">
        <v>183.1</v>
      </c>
      <c r="G1594" s="15">
        <f t="shared" si="368"/>
        <v>2003.1249999998799</v>
      </c>
      <c r="H1594" s="16">
        <v>3.9</v>
      </c>
      <c r="I1594" s="15">
        <f t="shared" si="361"/>
        <v>1436.5944518569095</v>
      </c>
      <c r="J1594" s="15">
        <f t="shared" si="362"/>
        <v>27.752568350628081</v>
      </c>
      <c r="K1594" s="17">
        <f t="shared" si="366"/>
        <v>637977.73080311599</v>
      </c>
      <c r="L1594" s="15">
        <f t="shared" si="363"/>
        <v>50.476378181321707</v>
      </c>
      <c r="M1594" s="17">
        <f t="shared" si="364"/>
        <v>22416.07237843284</v>
      </c>
      <c r="N1594" s="36">
        <f t="shared" si="354"/>
        <v>21.214102123415294</v>
      </c>
      <c r="O1594" s="18"/>
      <c r="P1594" s="19">
        <f t="shared" si="355"/>
        <v>22.853826114365592</v>
      </c>
      <c r="Q1594" s="19"/>
      <c r="R1594" s="38">
        <f t="shared" si="356"/>
        <v>3.3093626579452098E-2</v>
      </c>
      <c r="S1594" s="16">
        <f t="shared" si="365"/>
        <v>1.0106729743502778</v>
      </c>
      <c r="T1594" s="16">
        <f t="shared" si="367"/>
        <v>37.374535132192285</v>
      </c>
      <c r="U1594" s="22">
        <f t="shared" si="357"/>
        <v>5.6792613215519427E-2</v>
      </c>
      <c r="V1594" s="22">
        <f t="shared" si="358"/>
        <v>2.8579602659118741E-2</v>
      </c>
      <c r="W1594" s="22">
        <f t="shared" si="359"/>
        <v>2.8213010556400686E-2</v>
      </c>
      <c r="Z1594" s="37"/>
      <c r="AA1594" s="37"/>
    </row>
    <row r="1595" spans="1:27">
      <c r="A1595" s="61">
        <f t="shared" si="360"/>
        <v>37711</v>
      </c>
      <c r="B1595" s="13">
        <v>2003.03</v>
      </c>
      <c r="C1595" s="14">
        <v>846.63</v>
      </c>
      <c r="D1595" s="15">
        <v>16.22</v>
      </c>
      <c r="E1595" s="14">
        <v>30.32</v>
      </c>
      <c r="F1595" s="14">
        <v>184.2</v>
      </c>
      <c r="G1595" s="15">
        <f t="shared" si="368"/>
        <v>2003.2083333332132</v>
      </c>
      <c r="H1595" s="16">
        <v>3.81</v>
      </c>
      <c r="I1595" s="15">
        <f t="shared" si="361"/>
        <v>1444.3935251628673</v>
      </c>
      <c r="J1595" s="15">
        <f t="shared" si="362"/>
        <v>27.672138925081445</v>
      </c>
      <c r="K1595" s="17">
        <f t="shared" si="366"/>
        <v>642465.30147062545</v>
      </c>
      <c r="L1595" s="15">
        <f t="shared" si="363"/>
        <v>51.727450814332272</v>
      </c>
      <c r="M1595" s="17">
        <f t="shared" si="364"/>
        <v>23008.336511332414</v>
      </c>
      <c r="N1595" s="36">
        <f t="shared" si="354"/>
        <v>21.309719026990994</v>
      </c>
      <c r="O1595" s="18"/>
      <c r="P1595" s="19">
        <f t="shared" si="355"/>
        <v>22.969623651201307</v>
      </c>
      <c r="Q1595" s="19"/>
      <c r="R1595" s="38">
        <f t="shared" si="356"/>
        <v>3.4038561227224651E-2</v>
      </c>
      <c r="S1595" s="16">
        <f t="shared" si="365"/>
        <v>0.99088969647979586</v>
      </c>
      <c r="T1595" s="16">
        <f t="shared" si="367"/>
        <v>37.54785834246389</v>
      </c>
      <c r="U1595" s="22">
        <f t="shared" si="357"/>
        <v>5.8617724612823441E-2</v>
      </c>
      <c r="V1595" s="22">
        <f t="shared" si="358"/>
        <v>2.8189574612293988E-2</v>
      </c>
      <c r="W1595" s="22">
        <f t="shared" si="359"/>
        <v>3.0428150000529453E-2</v>
      </c>
      <c r="Z1595" s="37"/>
      <c r="AA1595" s="37"/>
    </row>
    <row r="1596" spans="1:27">
      <c r="A1596" s="61">
        <f t="shared" si="360"/>
        <v>37741</v>
      </c>
      <c r="B1596" s="13">
        <v>2003.04</v>
      </c>
      <c r="C1596" s="14">
        <v>890.03</v>
      </c>
      <c r="D1596" s="15">
        <f>D1595*2/3+D1598/3</f>
        <v>16.203333333333333</v>
      </c>
      <c r="E1596" s="14">
        <f>(2*E1595+E1598)/3</f>
        <v>31.73</v>
      </c>
      <c r="F1596" s="14">
        <v>183.8</v>
      </c>
      <c r="G1596" s="15">
        <f t="shared" si="368"/>
        <v>2003.2916666665465</v>
      </c>
      <c r="H1596" s="16">
        <v>3.96</v>
      </c>
      <c r="I1596" s="15">
        <f t="shared" si="361"/>
        <v>1521.7406563384118</v>
      </c>
      <c r="J1596" s="15">
        <f t="shared" si="362"/>
        <v>27.703865152339507</v>
      </c>
      <c r="K1596" s="17">
        <f t="shared" si="366"/>
        <v>677896.1435946445</v>
      </c>
      <c r="L1596" s="15">
        <f t="shared" si="363"/>
        <v>54.250790451577821</v>
      </c>
      <c r="M1596" s="17">
        <f t="shared" si="364"/>
        <v>24167.325411792943</v>
      </c>
      <c r="N1596" s="36">
        <f t="shared" si="354"/>
        <v>22.427939577730907</v>
      </c>
      <c r="O1596" s="18"/>
      <c r="P1596" s="19">
        <f t="shared" si="355"/>
        <v>24.186166302446434</v>
      </c>
      <c r="Q1596" s="19"/>
      <c r="R1596" s="38">
        <f t="shared" si="356"/>
        <v>2.9690936600992909E-2</v>
      </c>
      <c r="S1596" s="16">
        <f t="shared" si="365"/>
        <v>1.0358298898509803</v>
      </c>
      <c r="T1596" s="16">
        <f t="shared" si="367"/>
        <v>37.286756110851371</v>
      </c>
      <c r="U1596" s="22">
        <f t="shared" si="357"/>
        <v>5.4582850447928655E-2</v>
      </c>
      <c r="V1596" s="22">
        <f t="shared" si="358"/>
        <v>3.1035894362941185E-2</v>
      </c>
      <c r="W1596" s="22">
        <f t="shared" si="359"/>
        <v>2.3546956084987469E-2</v>
      </c>
      <c r="Z1596" s="37"/>
      <c r="AA1596" s="37"/>
    </row>
    <row r="1597" spans="1:27">
      <c r="A1597" s="61">
        <f t="shared" si="360"/>
        <v>37772</v>
      </c>
      <c r="B1597" s="13">
        <v>2003.05</v>
      </c>
      <c r="C1597" s="14">
        <v>935.96</v>
      </c>
      <c r="D1597" s="15">
        <f>D1595/3+D1598*2/3</f>
        <v>16.186666666666667</v>
      </c>
      <c r="E1597" s="14">
        <f>(E1595+2*E1598)/3</f>
        <v>33.139999999999993</v>
      </c>
      <c r="F1597" s="14">
        <v>183.5</v>
      </c>
      <c r="G1597" s="15">
        <f t="shared" si="368"/>
        <v>2003.3749999998797</v>
      </c>
      <c r="H1597" s="16">
        <v>3.57</v>
      </c>
      <c r="I1597" s="15">
        <f t="shared" si="361"/>
        <v>1602.8863314441423</v>
      </c>
      <c r="J1597" s="15">
        <f t="shared" si="362"/>
        <v>27.720614931880121</v>
      </c>
      <c r="K1597" s="17">
        <f t="shared" si="366"/>
        <v>715073.51335074985</v>
      </c>
      <c r="L1597" s="15">
        <f t="shared" si="363"/>
        <v>56.754191444141703</v>
      </c>
      <c r="M1597" s="17">
        <f t="shared" si="364"/>
        <v>25318.962597166381</v>
      </c>
      <c r="N1597" s="36">
        <f t="shared" si="354"/>
        <v>23.591080453481489</v>
      </c>
      <c r="O1597" s="18"/>
      <c r="P1597" s="19">
        <f t="shared" si="355"/>
        <v>25.450023010176391</v>
      </c>
      <c r="Q1597" s="19"/>
      <c r="R1597" s="38">
        <f t="shared" si="356"/>
        <v>3.1083031209145129E-2</v>
      </c>
      <c r="S1597" s="16">
        <f t="shared" si="365"/>
        <v>1.0232207089359318</v>
      </c>
      <c r="T1597" s="16">
        <f t="shared" si="367"/>
        <v>38.685879913582632</v>
      </c>
      <c r="U1597" s="22">
        <f t="shared" si="357"/>
        <v>5.3484219096966434E-2</v>
      </c>
      <c r="V1597" s="22">
        <f t="shared" si="358"/>
        <v>2.5629169711678612E-2</v>
      </c>
      <c r="W1597" s="22">
        <f t="shared" si="359"/>
        <v>2.7855049385287822E-2</v>
      </c>
      <c r="Z1597" s="37"/>
      <c r="AA1597" s="37"/>
    </row>
    <row r="1598" spans="1:27">
      <c r="A1598" s="61">
        <f t="shared" si="360"/>
        <v>37802</v>
      </c>
      <c r="B1598" s="13">
        <v>2003.06</v>
      </c>
      <c r="C1598" s="14">
        <v>988</v>
      </c>
      <c r="D1598" s="15">
        <v>16.170000000000002</v>
      </c>
      <c r="E1598" s="14">
        <v>34.549999999999997</v>
      </c>
      <c r="F1598" s="14">
        <v>183.7</v>
      </c>
      <c r="G1598" s="15">
        <f t="shared" si="368"/>
        <v>2003.458333333213</v>
      </c>
      <c r="H1598" s="16">
        <v>3.33</v>
      </c>
      <c r="I1598" s="15">
        <f t="shared" si="361"/>
        <v>1690.1657376156784</v>
      </c>
      <c r="J1598" s="15">
        <f t="shared" si="362"/>
        <v>27.661923053892231</v>
      </c>
      <c r="K1598" s="17">
        <f t="shared" si="366"/>
        <v>755038.63714000047</v>
      </c>
      <c r="L1598" s="15">
        <f t="shared" si="363"/>
        <v>59.104479994556364</v>
      </c>
      <c r="M1598" s="17">
        <f t="shared" si="364"/>
        <v>26403.426025492929</v>
      </c>
      <c r="N1598" s="36">
        <f t="shared" si="354"/>
        <v>24.832223259531066</v>
      </c>
      <c r="O1598" s="18"/>
      <c r="P1598" s="19">
        <f t="shared" si="355"/>
        <v>26.79657051690991</v>
      </c>
      <c r="Q1598" s="19"/>
      <c r="R1598" s="38">
        <f t="shared" si="356"/>
        <v>3.1333994639806281E-2</v>
      </c>
      <c r="S1598" s="16">
        <f t="shared" si="365"/>
        <v>0.94958828459829892</v>
      </c>
      <c r="T1598" s="16">
        <f t="shared" si="367"/>
        <v>39.541096907599318</v>
      </c>
      <c r="U1598" s="22">
        <f t="shared" si="357"/>
        <v>4.6344699938422274E-2</v>
      </c>
      <c r="V1598" s="22">
        <f t="shared" si="358"/>
        <v>1.9908768324140791E-2</v>
      </c>
      <c r="W1598" s="22">
        <f t="shared" si="359"/>
        <v>2.6435931614281483E-2</v>
      </c>
      <c r="Z1598" s="37"/>
      <c r="AA1598" s="37"/>
    </row>
    <row r="1599" spans="1:27">
      <c r="A1599" s="61">
        <f t="shared" si="360"/>
        <v>37833</v>
      </c>
      <c r="B1599" s="13">
        <v>2003.07</v>
      </c>
      <c r="C1599" s="14">
        <v>992.54</v>
      </c>
      <c r="D1599" s="15">
        <f>D1598*2/3+D1601/3</f>
        <v>16.310000000000002</v>
      </c>
      <c r="E1599" s="14">
        <f>(2*E1598+E1601)/3</f>
        <v>35.893333333333331</v>
      </c>
      <c r="F1599" s="14">
        <v>183.9</v>
      </c>
      <c r="G1599" s="15">
        <f t="shared" si="368"/>
        <v>2003.5416666665462</v>
      </c>
      <c r="H1599" s="16">
        <v>3.98</v>
      </c>
      <c r="I1599" s="15">
        <f t="shared" si="361"/>
        <v>1696.085706525286</v>
      </c>
      <c r="J1599" s="15">
        <f t="shared" si="362"/>
        <v>27.871076101141938</v>
      </c>
      <c r="K1599" s="17">
        <f t="shared" si="366"/>
        <v>758720.79094411188</v>
      </c>
      <c r="L1599" s="15">
        <f t="shared" si="363"/>
        <v>61.335734203371409</v>
      </c>
      <c r="M1599" s="17">
        <f t="shared" si="364"/>
        <v>27437.703524580691</v>
      </c>
      <c r="N1599" s="36">
        <f t="shared" si="354"/>
        <v>24.86732910126879</v>
      </c>
      <c r="O1599" s="18"/>
      <c r="P1599" s="19">
        <f t="shared" si="355"/>
        <v>26.841910907521115</v>
      </c>
      <c r="Q1599" s="19"/>
      <c r="R1599" s="38">
        <f t="shared" si="356"/>
        <v>2.4888615211161612E-2</v>
      </c>
      <c r="S1599" s="16">
        <f t="shared" si="365"/>
        <v>0.96568817971770871</v>
      </c>
      <c r="T1599" s="16">
        <f t="shared" si="367"/>
        <v>37.506927405499859</v>
      </c>
      <c r="U1599" s="22">
        <f t="shared" si="357"/>
        <v>4.9151232024463143E-2</v>
      </c>
      <c r="V1599" s="22">
        <f t="shared" si="358"/>
        <v>2.2932504535952747E-2</v>
      </c>
      <c r="W1599" s="22">
        <f t="shared" si="359"/>
        <v>2.6218727488510396E-2</v>
      </c>
      <c r="Z1599" s="37"/>
      <c r="AA1599" s="37"/>
    </row>
    <row r="1600" spans="1:27">
      <c r="A1600" s="61">
        <f t="shared" si="360"/>
        <v>37864</v>
      </c>
      <c r="B1600" s="13">
        <v>2003.08</v>
      </c>
      <c r="C1600" s="14">
        <v>989.53</v>
      </c>
      <c r="D1600" s="15">
        <f>D1598/3+D1601*2/3</f>
        <v>16.450000000000003</v>
      </c>
      <c r="E1600" s="14">
        <f>(E1598+2*E1601)/3</f>
        <v>37.236666666666665</v>
      </c>
      <c r="F1600" s="14">
        <v>184.6</v>
      </c>
      <c r="G1600" s="15">
        <f t="shared" si="368"/>
        <v>2003.6249999998795</v>
      </c>
      <c r="H1600" s="16">
        <v>4.45</v>
      </c>
      <c r="I1600" s="15">
        <f t="shared" si="361"/>
        <v>1684.5300941765986</v>
      </c>
      <c r="J1600" s="15">
        <f t="shared" si="362"/>
        <v>28.003718986998933</v>
      </c>
      <c r="K1600" s="17">
        <f t="shared" si="366"/>
        <v>754595.46893796488</v>
      </c>
      <c r="L1600" s="15">
        <f t="shared" si="363"/>
        <v>63.389978683640329</v>
      </c>
      <c r="M1600" s="17">
        <f t="shared" si="364"/>
        <v>28395.925282730208</v>
      </c>
      <c r="N1600" s="36">
        <f t="shared" si="354"/>
        <v>24.642251409932175</v>
      </c>
      <c r="O1600" s="18"/>
      <c r="P1600" s="19">
        <f t="shared" si="355"/>
        <v>26.606108883763653</v>
      </c>
      <c r="Q1600" s="19"/>
      <c r="R1600" s="38">
        <f t="shared" si="356"/>
        <v>2.066174419743616E-2</v>
      </c>
      <c r="S1600" s="16">
        <f t="shared" si="365"/>
        <v>1.0182397843694471</v>
      </c>
      <c r="T1600" s="16">
        <f t="shared" si="367"/>
        <v>36.082650854337139</v>
      </c>
      <c r="U1600" s="22">
        <f t="shared" si="357"/>
        <v>4.9863920737950096E-2</v>
      </c>
      <c r="V1600" s="22">
        <f t="shared" si="358"/>
        <v>2.5566053596593363E-2</v>
      </c>
      <c r="W1600" s="22">
        <f t="shared" si="359"/>
        <v>2.4297867141356733E-2</v>
      </c>
      <c r="Z1600" s="37"/>
      <c r="AA1600" s="37"/>
    </row>
    <row r="1601" spans="1:27">
      <c r="A1601" s="61">
        <f t="shared" si="360"/>
        <v>37894</v>
      </c>
      <c r="B1601" s="13">
        <v>2003.09</v>
      </c>
      <c r="C1601" s="14">
        <v>1019.44</v>
      </c>
      <c r="D1601" s="15">
        <v>16.59</v>
      </c>
      <c r="E1601" s="14">
        <v>38.58</v>
      </c>
      <c r="F1601" s="14">
        <v>185.2</v>
      </c>
      <c r="G1601" s="15">
        <f t="shared" si="368"/>
        <v>2003.7083333332127</v>
      </c>
      <c r="H1601" s="16">
        <v>4.2699999999999996</v>
      </c>
      <c r="I1601" s="15">
        <f t="shared" si="361"/>
        <v>1729.82509438445</v>
      </c>
      <c r="J1601" s="15">
        <f t="shared" si="362"/>
        <v>28.150551592872581</v>
      </c>
      <c r="K1601" s="17">
        <f t="shared" si="366"/>
        <v>775936.48975835461</v>
      </c>
      <c r="L1601" s="15">
        <f t="shared" si="363"/>
        <v>65.464031371490307</v>
      </c>
      <c r="M1601" s="17">
        <f t="shared" si="364"/>
        <v>29364.778481202738</v>
      </c>
      <c r="N1601" s="36">
        <f t="shared" ref="N1601:N1664" si="369">I1601/AVERAGE(L1481:L1600)</f>
        <v>25.243686752606262</v>
      </c>
      <c r="O1601" s="18"/>
      <c r="P1601" s="19">
        <f t="shared" ref="P1601:P1664" si="370">K1601/AVERAGE(M1481:M1600)</f>
        <v>27.261410549557159</v>
      </c>
      <c r="Q1601" s="19"/>
      <c r="R1601" s="38">
        <f t="shared" ref="R1601:R1664" si="371">1/N1601-(H1601/100-(((F1601/F1481)^(1/10))-1))</f>
        <v>2.1615329750958145E-2</v>
      </c>
      <c r="S1601" s="16">
        <f t="shared" si="365"/>
        <v>1.0019452235199675</v>
      </c>
      <c r="T1601" s="16">
        <f t="shared" si="367"/>
        <v>36.621759986223132</v>
      </c>
      <c r="U1601" s="22">
        <f t="shared" si="357"/>
        <v>4.8061961055922531E-2</v>
      </c>
      <c r="V1601" s="22">
        <f t="shared" si="358"/>
        <v>2.3540634193147669E-2</v>
      </c>
      <c r="W1601" s="22">
        <f t="shared" si="359"/>
        <v>2.4521326862774862E-2</v>
      </c>
      <c r="Z1601" s="37"/>
      <c r="AA1601" s="37"/>
    </row>
    <row r="1602" spans="1:27">
      <c r="A1602" s="61">
        <f t="shared" si="360"/>
        <v>37621</v>
      </c>
      <c r="B1602" s="13">
        <v>2003.1</v>
      </c>
      <c r="C1602" s="14">
        <v>1038.73</v>
      </c>
      <c r="D1602" s="15">
        <f>D1601*2/3+D1604/3</f>
        <v>16.856666666666669</v>
      </c>
      <c r="E1602" s="14">
        <f>(2*E1601+E1604)/3</f>
        <v>41.966666666666669</v>
      </c>
      <c r="F1602" s="14">
        <v>185</v>
      </c>
      <c r="G1602" s="15">
        <f t="shared" si="368"/>
        <v>2003.791666666546</v>
      </c>
      <c r="H1602" s="16">
        <v>4.29</v>
      </c>
      <c r="I1602" s="15">
        <f t="shared" si="361"/>
        <v>1764.4625772162171</v>
      </c>
      <c r="J1602" s="15">
        <f t="shared" si="362"/>
        <v>28.6339640810811</v>
      </c>
      <c r="K1602" s="17">
        <f t="shared" si="366"/>
        <v>792543.94816588482</v>
      </c>
      <c r="L1602" s="15">
        <f t="shared" si="363"/>
        <v>71.287642432432463</v>
      </c>
      <c r="M1602" s="17">
        <f t="shared" si="364"/>
        <v>32020.282163181608</v>
      </c>
      <c r="N1602" s="36">
        <f t="shared" si="369"/>
        <v>25.682756070579696</v>
      </c>
      <c r="O1602" s="18"/>
      <c r="P1602" s="19">
        <f t="shared" si="370"/>
        <v>27.740905417972666</v>
      </c>
      <c r="Q1602" s="19"/>
      <c r="R1602" s="38">
        <f t="shared" si="371"/>
        <v>2.0204667534416555E-2</v>
      </c>
      <c r="S1602" s="16">
        <f t="shared" si="365"/>
        <v>1.0027688186955976</v>
      </c>
      <c r="T1602" s="16">
        <f t="shared" si="367"/>
        <v>36.732665600491032</v>
      </c>
      <c r="U1602" s="22">
        <f t="shared" ref="U1602:U1665" si="372">(($K1722/$K1602)^(1/10)-1)</f>
        <v>4.8309882762154199E-2</v>
      </c>
      <c r="V1602" s="22">
        <f t="shared" ref="V1602:V1665" si="373">(($T1722/$T1602)^(1/10)-1)</f>
        <v>2.5415094467890587E-2</v>
      </c>
      <c r="W1602" s="22">
        <f t="shared" ref="W1602:W1665" si="374">U1602-V1602</f>
        <v>2.2894788294263613E-2</v>
      </c>
      <c r="Z1602" s="37"/>
      <c r="AA1602" s="37"/>
    </row>
    <row r="1603" spans="1:27">
      <c r="A1603" s="61">
        <f t="shared" si="360"/>
        <v>37955</v>
      </c>
      <c r="B1603" s="13">
        <v>2003.11</v>
      </c>
      <c r="C1603" s="14">
        <v>1049.9000000000001</v>
      </c>
      <c r="D1603" s="15">
        <f>D1601/3+D1604*2/3</f>
        <v>17.123333333333335</v>
      </c>
      <c r="E1603" s="14">
        <f>(E1601+2*E1604)/3</f>
        <v>45.353333333333332</v>
      </c>
      <c r="F1603" s="14">
        <v>184.5</v>
      </c>
      <c r="G1603" s="15">
        <f t="shared" si="368"/>
        <v>2003.8749999998793</v>
      </c>
      <c r="H1603" s="16">
        <v>4.3</v>
      </c>
      <c r="I1603" s="15">
        <f t="shared" si="361"/>
        <v>1788.2699162601634</v>
      </c>
      <c r="J1603" s="15">
        <f t="shared" si="362"/>
        <v>29.165769945799468</v>
      </c>
      <c r="K1603" s="17">
        <f t="shared" si="366"/>
        <v>804329.19406553567</v>
      </c>
      <c r="L1603" s="15">
        <f t="shared" si="363"/>
        <v>77.249263360433631</v>
      </c>
      <c r="M1603" s="17">
        <f t="shared" si="364"/>
        <v>34745.22340050061</v>
      </c>
      <c r="N1603" s="36">
        <f t="shared" si="369"/>
        <v>25.946798218420131</v>
      </c>
      <c r="O1603" s="18"/>
      <c r="P1603" s="19">
        <f t="shared" si="370"/>
        <v>28.030020810958025</v>
      </c>
      <c r="Q1603" s="19"/>
      <c r="R1603" s="38">
        <f t="shared" si="371"/>
        <v>1.9361050279535399E-2</v>
      </c>
      <c r="S1603" s="16">
        <f t="shared" si="365"/>
        <v>1.0060052418393521</v>
      </c>
      <c r="T1603" s="16">
        <f t="shared" si="367"/>
        <v>36.934193837250888</v>
      </c>
      <c r="U1603" s="22">
        <f t="shared" si="372"/>
        <v>5.0951445981842758E-2</v>
      </c>
      <c r="V1603" s="22">
        <f t="shared" si="373"/>
        <v>2.4395523633293781E-2</v>
      </c>
      <c r="W1603" s="22">
        <f t="shared" si="374"/>
        <v>2.6555922348548977E-2</v>
      </c>
      <c r="Z1603" s="37"/>
      <c r="AA1603" s="37"/>
    </row>
    <row r="1604" spans="1:27">
      <c r="A1604" s="61">
        <f t="shared" si="360"/>
        <v>37986</v>
      </c>
      <c r="B1604" s="13">
        <v>2003.12</v>
      </c>
      <c r="C1604" s="14">
        <v>1080.6400000000001</v>
      </c>
      <c r="D1604" s="15">
        <v>17.39</v>
      </c>
      <c r="E1604" s="14">
        <v>48.74</v>
      </c>
      <c r="F1604" s="14">
        <v>184.3</v>
      </c>
      <c r="G1604" s="15">
        <f t="shared" si="368"/>
        <v>2003.9583333332125</v>
      </c>
      <c r="H1604" s="16">
        <v>4.2699999999999996</v>
      </c>
      <c r="I1604" s="15">
        <f t="shared" si="361"/>
        <v>1842.6260601193712</v>
      </c>
      <c r="J1604" s="15">
        <f t="shared" si="362"/>
        <v>29.652120211611514</v>
      </c>
      <c r="K1604" s="17">
        <f t="shared" si="366"/>
        <v>829888.94791655836</v>
      </c>
      <c r="L1604" s="15">
        <f t="shared" si="363"/>
        <v>83.107782582745557</v>
      </c>
      <c r="M1604" s="17">
        <f t="shared" si="364"/>
        <v>37430.399875493276</v>
      </c>
      <c r="N1604" s="36">
        <f t="shared" si="369"/>
        <v>26.63517051108154</v>
      </c>
      <c r="O1604" s="18"/>
      <c r="P1604" s="19">
        <f t="shared" si="370"/>
        <v>28.775402120617311</v>
      </c>
      <c r="Q1604" s="19"/>
      <c r="R1604" s="38">
        <f t="shared" si="371"/>
        <v>1.8553955987951551E-2</v>
      </c>
      <c r="S1604" s="16">
        <f t="shared" si="365"/>
        <v>1.0133000624235571</v>
      </c>
      <c r="T1604" s="16">
        <f t="shared" si="367"/>
        <v>37.196313810768032</v>
      </c>
      <c r="U1604" s="22">
        <f t="shared" si="372"/>
        <v>4.9262203353877876E-2</v>
      </c>
      <c r="V1604" s="22">
        <f t="shared" si="373"/>
        <v>2.2317682409381812E-2</v>
      </c>
      <c r="W1604" s="22">
        <f t="shared" si="374"/>
        <v>2.6944520944496064E-2</v>
      </c>
      <c r="Z1604" s="37"/>
      <c r="AA1604" s="37"/>
    </row>
    <row r="1605" spans="1:27">
      <c r="A1605" s="61">
        <f t="shared" si="360"/>
        <v>38017</v>
      </c>
      <c r="B1605" s="13">
        <v>2004.01</v>
      </c>
      <c r="C1605" s="14">
        <v>1132.52</v>
      </c>
      <c r="D1605" s="15">
        <f>D1604*2/3+D1607/3</f>
        <v>17.600000000000001</v>
      </c>
      <c r="E1605" s="14">
        <f>(2*E1604+E1607)/3</f>
        <v>49.826666666666675</v>
      </c>
      <c r="F1605" s="14">
        <v>185.2</v>
      </c>
      <c r="G1605" s="15">
        <f t="shared" si="368"/>
        <v>2004.0416666665458</v>
      </c>
      <c r="H1605" s="16">
        <v>4.1500000000000004</v>
      </c>
      <c r="I1605" s="15">
        <f t="shared" si="361"/>
        <v>1921.703597948165</v>
      </c>
      <c r="J1605" s="15">
        <f t="shared" si="362"/>
        <v>29.864358531317507</v>
      </c>
      <c r="K1605" s="17">
        <f t="shared" si="366"/>
        <v>866625.0594339422</v>
      </c>
      <c r="L1605" s="15">
        <f t="shared" si="363"/>
        <v>84.547808963282989</v>
      </c>
      <c r="M1605" s="17">
        <f t="shared" si="364"/>
        <v>38128.278495210005</v>
      </c>
      <c r="N1605" s="36">
        <f t="shared" si="369"/>
        <v>27.658540355736591</v>
      </c>
      <c r="O1605" s="18"/>
      <c r="P1605" s="19">
        <f t="shared" si="370"/>
        <v>29.879678114425015</v>
      </c>
      <c r="Q1605" s="19"/>
      <c r="R1605" s="38">
        <f t="shared" si="371"/>
        <v>1.8583060527543382E-2</v>
      </c>
      <c r="S1605" s="16">
        <f t="shared" si="365"/>
        <v>1.0091595293478566</v>
      </c>
      <c r="T1605" s="16">
        <f t="shared" si="367"/>
        <v>37.507863367739567</v>
      </c>
      <c r="U1605" s="22">
        <f t="shared" si="372"/>
        <v>4.534764793574686E-2</v>
      </c>
      <c r="V1605" s="22">
        <f t="shared" si="373"/>
        <v>2.1683578182034369E-2</v>
      </c>
      <c r="W1605" s="22">
        <f t="shared" si="374"/>
        <v>2.3664069753712491E-2</v>
      </c>
      <c r="Z1605" s="37"/>
      <c r="AA1605" s="37"/>
    </row>
    <row r="1606" spans="1:27">
      <c r="A1606" s="61">
        <f t="shared" si="360"/>
        <v>38046</v>
      </c>
      <c r="B1606" s="13">
        <v>2004.02</v>
      </c>
      <c r="C1606" s="14">
        <v>1143.3599999999999</v>
      </c>
      <c r="D1606" s="15">
        <f>D1604/3+D1607*2/3</f>
        <v>17.810000000000002</v>
      </c>
      <c r="E1606" s="14">
        <f>(E1604+2*E1607)/3</f>
        <v>50.913333333333334</v>
      </c>
      <c r="F1606" s="14">
        <v>186.2</v>
      </c>
      <c r="G1606" s="15">
        <f t="shared" si="368"/>
        <v>2004.124999999879</v>
      </c>
      <c r="H1606" s="16">
        <v>4.08</v>
      </c>
      <c r="I1606" s="15">
        <f t="shared" si="361"/>
        <v>1929.6779007518805</v>
      </c>
      <c r="J1606" s="15">
        <f t="shared" si="362"/>
        <v>30.058392293233101</v>
      </c>
      <c r="K1606" s="17">
        <f t="shared" si="366"/>
        <v>871350.81959706603</v>
      </c>
      <c r="L1606" s="15">
        <f t="shared" si="363"/>
        <v>85.927734210526353</v>
      </c>
      <c r="M1606" s="17">
        <f t="shared" si="364"/>
        <v>38800.880499946317</v>
      </c>
      <c r="N1606" s="36">
        <f t="shared" si="369"/>
        <v>27.650862036740229</v>
      </c>
      <c r="O1606" s="18"/>
      <c r="P1606" s="19">
        <f t="shared" si="370"/>
        <v>29.869912101543271</v>
      </c>
      <c r="Q1606" s="19"/>
      <c r="R1606" s="38">
        <f t="shared" si="371"/>
        <v>1.9494926722588672E-2</v>
      </c>
      <c r="S1606" s="16">
        <f t="shared" si="365"/>
        <v>1.0240001099502261</v>
      </c>
      <c r="T1606" s="16">
        <f t="shared" si="367"/>
        <v>37.648134081683594</v>
      </c>
      <c r="U1606" s="22">
        <f t="shared" si="372"/>
        <v>4.4259838515704475E-2</v>
      </c>
      <c r="V1606" s="22">
        <f t="shared" si="373"/>
        <v>2.2488257235787845E-2</v>
      </c>
      <c r="W1606" s="22">
        <f t="shared" si="374"/>
        <v>2.177158127991663E-2</v>
      </c>
      <c r="Z1606" s="37"/>
      <c r="AA1606" s="37"/>
    </row>
    <row r="1607" spans="1:27">
      <c r="A1607" s="61">
        <f t="shared" si="360"/>
        <v>38077</v>
      </c>
      <c r="B1607" s="13">
        <v>2004.03</v>
      </c>
      <c r="C1607" s="14">
        <v>1123.98</v>
      </c>
      <c r="D1607" s="15">
        <v>18.02</v>
      </c>
      <c r="E1607" s="14">
        <v>52</v>
      </c>
      <c r="F1607" s="14">
        <v>187.4</v>
      </c>
      <c r="G1607" s="15">
        <f t="shared" si="368"/>
        <v>2004.2083333332123</v>
      </c>
      <c r="H1607" s="16">
        <v>3.83</v>
      </c>
      <c r="I1607" s="15">
        <f t="shared" si="361"/>
        <v>1884.8226942902886</v>
      </c>
      <c r="J1607" s="15">
        <f t="shared" si="362"/>
        <v>30.218068783351132</v>
      </c>
      <c r="K1607" s="17">
        <f t="shared" si="366"/>
        <v>852233.42735470692</v>
      </c>
      <c r="L1607" s="15">
        <f t="shared" si="363"/>
        <v>87.199754535752433</v>
      </c>
      <c r="M1607" s="17">
        <f t="shared" si="364"/>
        <v>39427.87080058788</v>
      </c>
      <c r="N1607" s="36">
        <f t="shared" si="369"/>
        <v>26.886530384035868</v>
      </c>
      <c r="O1607" s="18"/>
      <c r="P1607" s="19">
        <f t="shared" si="370"/>
        <v>29.043714557354313</v>
      </c>
      <c r="Q1607" s="19"/>
      <c r="R1607" s="38">
        <f t="shared" si="371"/>
        <v>2.3332519821487506E-2</v>
      </c>
      <c r="S1607" s="16">
        <f t="shared" si="365"/>
        <v>0.96136718753835781</v>
      </c>
      <c r="T1607" s="16">
        <f t="shared" si="367"/>
        <v>38.304830941055897</v>
      </c>
      <c r="U1607" s="22">
        <f t="shared" si="372"/>
        <v>4.8722280256294548E-2</v>
      </c>
      <c r="V1607" s="22">
        <f t="shared" si="373"/>
        <v>2.0208304528105625E-2</v>
      </c>
      <c r="W1607" s="22">
        <f t="shared" si="374"/>
        <v>2.8513975728188923E-2</v>
      </c>
      <c r="Z1607" s="37"/>
      <c r="AA1607" s="37"/>
    </row>
    <row r="1608" spans="1:27">
      <c r="A1608" s="61">
        <f t="shared" si="360"/>
        <v>38107</v>
      </c>
      <c r="B1608" s="13">
        <v>2004.04</v>
      </c>
      <c r="C1608" s="14">
        <v>1133.3599999999999</v>
      </c>
      <c r="D1608" s="15">
        <f>D1607*2/3+D1610/3</f>
        <v>18.213333333333335</v>
      </c>
      <c r="E1608" s="14">
        <f>(2*E1607+E1610)/3</f>
        <v>53.383333333333333</v>
      </c>
      <c r="F1608" s="14">
        <v>188</v>
      </c>
      <c r="G1608" s="15">
        <f t="shared" si="368"/>
        <v>2004.2916666665456</v>
      </c>
      <c r="H1608" s="16">
        <v>4.3499999999999996</v>
      </c>
      <c r="I1608" s="15">
        <f t="shared" si="361"/>
        <v>1894.4865963829791</v>
      </c>
      <c r="J1608" s="15">
        <f t="shared" si="362"/>
        <v>30.44479765957448</v>
      </c>
      <c r="K1608" s="17">
        <f t="shared" si="366"/>
        <v>857750.16550101526</v>
      </c>
      <c r="L1608" s="15">
        <f t="shared" si="363"/>
        <v>89.233791090425569</v>
      </c>
      <c r="M1608" s="17">
        <f t="shared" si="364"/>
        <v>40401.604963703096</v>
      </c>
      <c r="N1608" s="36">
        <f t="shared" si="369"/>
        <v>26.900577508444897</v>
      </c>
      <c r="O1608" s="18"/>
      <c r="P1608" s="19">
        <f t="shared" si="370"/>
        <v>29.058291817756988</v>
      </c>
      <c r="Q1608" s="19"/>
      <c r="R1608" s="38">
        <f t="shared" si="371"/>
        <v>1.8301491150888104E-2</v>
      </c>
      <c r="S1608" s="16">
        <f t="shared" si="365"/>
        <v>0.97436889454975573</v>
      </c>
      <c r="T1608" s="16">
        <f t="shared" si="367"/>
        <v>36.707480970964106</v>
      </c>
      <c r="U1608" s="22">
        <f t="shared" si="372"/>
        <v>4.7913877518050985E-2</v>
      </c>
      <c r="V1608" s="22">
        <f t="shared" si="373"/>
        <v>2.4546717452787581E-2</v>
      </c>
      <c r="W1608" s="22">
        <f t="shared" si="374"/>
        <v>2.3367160065263404E-2</v>
      </c>
      <c r="Z1608" s="37"/>
      <c r="AA1608" s="37"/>
    </row>
    <row r="1609" spans="1:27">
      <c r="A1609" s="61">
        <f t="shared" ref="A1609:A1672" si="375">EOMONTH(DATE(LEFT(B1609,4),RIGHT(B1609,2),1),0)</f>
        <v>38138</v>
      </c>
      <c r="B1609" s="13">
        <v>2004.05</v>
      </c>
      <c r="C1609" s="14">
        <v>1102.78</v>
      </c>
      <c r="D1609" s="15">
        <f>D1607/3+D1610*2/3</f>
        <v>18.406666666666666</v>
      </c>
      <c r="E1609" s="14">
        <f>(E1607+2*E1610)/3</f>
        <v>54.766666666666673</v>
      </c>
      <c r="F1609" s="14">
        <v>189.1</v>
      </c>
      <c r="G1609" s="15">
        <f t="shared" si="368"/>
        <v>2004.3749999998788</v>
      </c>
      <c r="H1609" s="16">
        <v>4.72</v>
      </c>
      <c r="I1609" s="15">
        <f t="shared" ref="I1609:I1672" si="376">C1609*$F$1852/F1609</f>
        <v>1832.6471576414604</v>
      </c>
      <c r="J1609" s="15">
        <f t="shared" ref="J1609:J1672" si="377">D1609*$F$1852/F1609</f>
        <v>30.588989053410906</v>
      </c>
      <c r="K1609" s="17">
        <f t="shared" si="366"/>
        <v>830905.78822036576</v>
      </c>
      <c r="L1609" s="15">
        <f t="shared" ref="L1609:L1672" si="378">E1609*$F$1852/F1609</f>
        <v>91.013598360655791</v>
      </c>
      <c r="M1609" s="17">
        <f t="shared" ref="M1609:M1672" si="379">L1609*(K1609/I1609)</f>
        <v>41264.749392325488</v>
      </c>
      <c r="N1609" s="36">
        <f t="shared" si="369"/>
        <v>25.902814292943773</v>
      </c>
      <c r="O1609" s="18"/>
      <c r="P1609" s="19">
        <f t="shared" si="370"/>
        <v>27.980644843237378</v>
      </c>
      <c r="Q1609" s="19"/>
      <c r="R1609" s="38">
        <f t="shared" si="371"/>
        <v>1.6561827151167753E-2</v>
      </c>
      <c r="S1609" s="16">
        <f t="shared" ref="S1609:S1672" si="380">((H1609/H1610+H1609/1200+((1+H1610/1200)^(-119))*(1-H1609/H1610)))</f>
        <v>1.003142991174462</v>
      </c>
      <c r="T1609" s="16">
        <f t="shared" si="367"/>
        <v>35.558572179864008</v>
      </c>
      <c r="U1609" s="22">
        <f t="shared" si="372"/>
        <v>5.2485493028402663E-2</v>
      </c>
      <c r="V1609" s="22">
        <f t="shared" si="373"/>
        <v>2.9021302805778193E-2</v>
      </c>
      <c r="W1609" s="22">
        <f t="shared" si="374"/>
        <v>2.346419022262447E-2</v>
      </c>
      <c r="Z1609" s="37"/>
      <c r="AA1609" s="37"/>
    </row>
    <row r="1610" spans="1:27">
      <c r="A1610" s="61">
        <f t="shared" si="375"/>
        <v>38168</v>
      </c>
      <c r="B1610" s="13">
        <v>2004.06</v>
      </c>
      <c r="C1610" s="14">
        <v>1132.76</v>
      </c>
      <c r="D1610" s="15">
        <v>18.600000000000001</v>
      </c>
      <c r="E1610" s="14">
        <v>56.15</v>
      </c>
      <c r="F1610" s="14">
        <v>189.7</v>
      </c>
      <c r="G1610" s="15">
        <f t="shared" si="368"/>
        <v>2004.4583333332121</v>
      </c>
      <c r="H1610" s="16">
        <v>4.7300000000000004</v>
      </c>
      <c r="I1610" s="15">
        <f t="shared" si="376"/>
        <v>1876.5151682656835</v>
      </c>
      <c r="J1610" s="15">
        <f t="shared" si="377"/>
        <v>30.812512915129169</v>
      </c>
      <c r="K1610" s="17">
        <f t="shared" ref="K1610:K1673" si="381">K1609*((I1610+(J1610/12))/I1609)</f>
        <v>851959.32730201562</v>
      </c>
      <c r="L1610" s="15">
        <f t="shared" si="378"/>
        <v>93.017344095940999</v>
      </c>
      <c r="M1610" s="17">
        <f t="shared" si="379"/>
        <v>42230.937028150867</v>
      </c>
      <c r="N1610" s="36">
        <f t="shared" si="369"/>
        <v>26.401285366474923</v>
      </c>
      <c r="O1610" s="18"/>
      <c r="P1610" s="19">
        <f t="shared" si="370"/>
        <v>28.517933395288217</v>
      </c>
      <c r="Q1610" s="19"/>
      <c r="R1610" s="38">
        <f t="shared" si="371"/>
        <v>1.5710763876718437E-2</v>
      </c>
      <c r="S1610" s="16">
        <f t="shared" si="380"/>
        <v>1.0223131387990259</v>
      </c>
      <c r="T1610" s="16">
        <f t="shared" ref="T1610:T1673" si="382">T1609*S1609*F1609/F1610</f>
        <v>35.557511164384714</v>
      </c>
      <c r="U1610" s="22">
        <f t="shared" si="372"/>
        <v>5.2969389762604679E-2</v>
      </c>
      <c r="V1610" s="22">
        <f t="shared" si="373"/>
        <v>2.8692954784053093E-2</v>
      </c>
      <c r="W1610" s="22">
        <f t="shared" si="374"/>
        <v>2.4276434978551586E-2</v>
      </c>
      <c r="Z1610" s="37"/>
      <c r="AA1610" s="37"/>
    </row>
    <row r="1611" spans="1:27">
      <c r="A1611" s="61">
        <f t="shared" si="375"/>
        <v>38199</v>
      </c>
      <c r="B1611" s="13">
        <v>2004.07</v>
      </c>
      <c r="C1611" s="14">
        <v>1105.8499999999999</v>
      </c>
      <c r="D1611" s="15">
        <f>D1610*2/3+D1613/3</f>
        <v>18.786666666666669</v>
      </c>
      <c r="E1611" s="14">
        <f>(2*E1610+E1613)/3</f>
        <v>56.69</v>
      </c>
      <c r="F1611" s="14">
        <v>189.4</v>
      </c>
      <c r="G1611" s="15">
        <f t="shared" ref="G1611:G1674" si="383">G1610+1/12</f>
        <v>2004.5416666665453</v>
      </c>
      <c r="H1611" s="16">
        <v>4.5</v>
      </c>
      <c r="I1611" s="15">
        <f t="shared" si="376"/>
        <v>1834.8381141763468</v>
      </c>
      <c r="J1611" s="15">
        <f t="shared" si="377"/>
        <v>31.171037697993675</v>
      </c>
      <c r="K1611" s="17">
        <f t="shared" si="381"/>
        <v>834216.8024862184</v>
      </c>
      <c r="L1611" s="15">
        <f t="shared" si="378"/>
        <v>94.06065261351641</v>
      </c>
      <c r="M1611" s="17">
        <f t="shared" si="379"/>
        <v>42765.068076993921</v>
      </c>
      <c r="N1611" s="36">
        <f t="shared" si="369"/>
        <v>25.695888646268564</v>
      </c>
      <c r="O1611" s="18"/>
      <c r="P1611" s="19">
        <f t="shared" si="370"/>
        <v>27.7555145363308</v>
      </c>
      <c r="Q1611" s="19"/>
      <c r="R1611" s="38">
        <f t="shared" si="371"/>
        <v>1.8611708650646729E-2</v>
      </c>
      <c r="S1611" s="16">
        <f t="shared" si="380"/>
        <v>1.0215024325059134</v>
      </c>
      <c r="T1611" s="16">
        <f t="shared" si="382"/>
        <v>36.408488846628138</v>
      </c>
      <c r="U1611" s="22">
        <f t="shared" si="372"/>
        <v>5.6798486103663004E-2</v>
      </c>
      <c r="V1611" s="22">
        <f t="shared" si="373"/>
        <v>2.7062114127473391E-2</v>
      </c>
      <c r="W1611" s="22">
        <f t="shared" si="374"/>
        <v>2.9736371976189613E-2</v>
      </c>
      <c r="Z1611" s="37"/>
      <c r="AA1611" s="37"/>
    </row>
    <row r="1612" spans="1:27">
      <c r="A1612" s="61">
        <f t="shared" si="375"/>
        <v>38230</v>
      </c>
      <c r="B1612" s="13">
        <v>2004.08</v>
      </c>
      <c r="C1612" s="14">
        <v>1088.94</v>
      </c>
      <c r="D1612" s="15">
        <f>D1610/3+D1613*2/3</f>
        <v>18.973333333333333</v>
      </c>
      <c r="E1612" s="14">
        <f>(E1610+2*E1613)/3</f>
        <v>57.23</v>
      </c>
      <c r="F1612" s="14">
        <v>189.5</v>
      </c>
      <c r="G1612" s="15">
        <f t="shared" si="383"/>
        <v>2004.6249999998786</v>
      </c>
      <c r="H1612" s="16">
        <v>4.28</v>
      </c>
      <c r="I1612" s="15">
        <f t="shared" si="376"/>
        <v>1805.8274154617422</v>
      </c>
      <c r="J1612" s="15">
        <f t="shared" si="377"/>
        <v>31.464144485488138</v>
      </c>
      <c r="K1612" s="17">
        <f t="shared" si="381"/>
        <v>822219.07601158624</v>
      </c>
      <c r="L1612" s="15">
        <f t="shared" si="378"/>
        <v>94.906517335092374</v>
      </c>
      <c r="M1612" s="17">
        <f t="shared" si="379"/>
        <v>43212.296104599955</v>
      </c>
      <c r="N1612" s="36">
        <f t="shared" si="369"/>
        <v>25.174462226477786</v>
      </c>
      <c r="O1612" s="18"/>
      <c r="P1612" s="19">
        <f t="shared" si="370"/>
        <v>27.192500070259701</v>
      </c>
      <c r="Q1612" s="19"/>
      <c r="R1612" s="38">
        <f t="shared" si="371"/>
        <v>2.1258461039959993E-2</v>
      </c>
      <c r="S1612" s="16">
        <f t="shared" si="380"/>
        <v>1.0157551489126513</v>
      </c>
      <c r="T1612" s="16">
        <f t="shared" si="382"/>
        <v>37.171733873243511</v>
      </c>
      <c r="U1612" s="22">
        <f t="shared" si="372"/>
        <v>5.8056338623077242E-2</v>
      </c>
      <c r="V1612" s="22">
        <f t="shared" si="373"/>
        <v>2.6398072139799389E-2</v>
      </c>
      <c r="W1612" s="22">
        <f t="shared" si="374"/>
        <v>3.1658266483277853E-2</v>
      </c>
      <c r="Z1612" s="37"/>
      <c r="AA1612" s="37"/>
    </row>
    <row r="1613" spans="1:27">
      <c r="A1613" s="61">
        <f t="shared" si="375"/>
        <v>38260</v>
      </c>
      <c r="B1613" s="13">
        <v>2004.09</v>
      </c>
      <c r="C1613" s="14">
        <v>1117.6600000000001</v>
      </c>
      <c r="D1613" s="15">
        <v>19.16</v>
      </c>
      <c r="E1613" s="14">
        <v>57.77</v>
      </c>
      <c r="F1613" s="14">
        <v>189.9</v>
      </c>
      <c r="G1613" s="15">
        <f t="shared" si="383"/>
        <v>2004.7083333332118</v>
      </c>
      <c r="H1613" s="16">
        <v>4.13</v>
      </c>
      <c r="I1613" s="15">
        <f t="shared" si="376"/>
        <v>1849.5507344391792</v>
      </c>
      <c r="J1613" s="15">
        <f t="shared" si="377"/>
        <v>31.706773143759886</v>
      </c>
      <c r="K1613" s="17">
        <f t="shared" si="381"/>
        <v>843329.97476811986</v>
      </c>
      <c r="L1613" s="15">
        <f t="shared" si="378"/>
        <v>95.600223617693558</v>
      </c>
      <c r="M1613" s="17">
        <f t="shared" si="379"/>
        <v>43590.333949818625</v>
      </c>
      <c r="N1613" s="36">
        <f t="shared" si="369"/>
        <v>25.668406776357706</v>
      </c>
      <c r="O1613" s="18"/>
      <c r="P1613" s="19">
        <f t="shared" si="370"/>
        <v>27.725340561354177</v>
      </c>
      <c r="Q1613" s="19"/>
      <c r="R1613" s="38">
        <f t="shared" si="371"/>
        <v>2.1935435271590677E-2</v>
      </c>
      <c r="S1613" s="16">
        <f t="shared" si="380"/>
        <v>1.005882764876544</v>
      </c>
      <c r="T1613" s="16">
        <f t="shared" si="382"/>
        <v>37.677848996082801</v>
      </c>
      <c r="U1613" s="22">
        <f t="shared" si="372"/>
        <v>5.7161161741678956E-2</v>
      </c>
      <c r="V1613" s="22">
        <f t="shared" si="373"/>
        <v>2.4149939721528568E-2</v>
      </c>
      <c r="W1613" s="22">
        <f t="shared" si="374"/>
        <v>3.3011222020150388E-2</v>
      </c>
      <c r="Z1613" s="37"/>
      <c r="AA1613" s="37"/>
    </row>
    <row r="1614" spans="1:27">
      <c r="A1614" s="61">
        <f t="shared" si="375"/>
        <v>37986</v>
      </c>
      <c r="B1614" s="13">
        <v>2004.1</v>
      </c>
      <c r="C1614" s="14">
        <v>1117.21</v>
      </c>
      <c r="D1614" s="15">
        <f>D1613*2/3+D1616/3</f>
        <v>19.253333333333334</v>
      </c>
      <c r="E1614" s="14">
        <f>(2*E1613+E1616)/3</f>
        <v>58.03</v>
      </c>
      <c r="F1614" s="14">
        <v>190.9</v>
      </c>
      <c r="G1614" s="15">
        <f t="shared" si="383"/>
        <v>2004.7916666665451</v>
      </c>
      <c r="H1614" s="16">
        <v>4.0999999999999996</v>
      </c>
      <c r="I1614" s="15">
        <f t="shared" si="376"/>
        <v>1839.1213721581987</v>
      </c>
      <c r="J1614" s="15">
        <f t="shared" si="377"/>
        <v>31.694324986904153</v>
      </c>
      <c r="K1614" s="17">
        <f t="shared" si="381"/>
        <v>839778.84429662535</v>
      </c>
      <c r="L1614" s="15">
        <f t="shared" si="378"/>
        <v>95.527441775798877</v>
      </c>
      <c r="M1614" s="17">
        <f t="shared" si="379"/>
        <v>43619.701161404897</v>
      </c>
      <c r="N1614" s="36">
        <f t="shared" si="369"/>
        <v>25.411655665489349</v>
      </c>
      <c r="O1614" s="18"/>
      <c r="P1614" s="19">
        <f t="shared" si="370"/>
        <v>27.447302225242804</v>
      </c>
      <c r="Q1614" s="19"/>
      <c r="R1614" s="38">
        <f t="shared" si="371"/>
        <v>2.3098591273938748E-2</v>
      </c>
      <c r="S1614" s="16">
        <f t="shared" si="380"/>
        <v>0.99612392858819443</v>
      </c>
      <c r="T1614" s="16">
        <f t="shared" si="382"/>
        <v>37.700968284107141</v>
      </c>
      <c r="U1614" s="22">
        <f t="shared" si="372"/>
        <v>5.5041188283035503E-2</v>
      </c>
      <c r="V1614" s="22">
        <f t="shared" si="373"/>
        <v>2.6625031104431818E-2</v>
      </c>
      <c r="W1614" s="22">
        <f t="shared" si="374"/>
        <v>2.8416157178603685E-2</v>
      </c>
      <c r="Z1614" s="37"/>
      <c r="AA1614" s="37"/>
    </row>
    <row r="1615" spans="1:27">
      <c r="A1615" s="61">
        <f t="shared" si="375"/>
        <v>38321</v>
      </c>
      <c r="B1615" s="13">
        <v>2004.11</v>
      </c>
      <c r="C1615" s="14">
        <v>1168.94</v>
      </c>
      <c r="D1615" s="15">
        <f>D1613/3+D1616*2/3</f>
        <v>19.346666666666668</v>
      </c>
      <c r="E1615" s="14">
        <f>(E1613+2*E1616)/3</f>
        <v>58.29</v>
      </c>
      <c r="F1615" s="14">
        <v>191</v>
      </c>
      <c r="G1615" s="15">
        <f t="shared" si="383"/>
        <v>2004.8749999998784</v>
      </c>
      <c r="H1615" s="16">
        <v>4.1900000000000004</v>
      </c>
      <c r="I1615" s="15">
        <f t="shared" si="376"/>
        <v>1923.2704462303673</v>
      </c>
      <c r="J1615" s="15">
        <f t="shared" si="377"/>
        <v>31.83129350785342</v>
      </c>
      <c r="K1615" s="17">
        <f t="shared" si="381"/>
        <v>879414.19255731325</v>
      </c>
      <c r="L1615" s="15">
        <f t="shared" si="378"/>
        <v>95.905208403141401</v>
      </c>
      <c r="M1615" s="17">
        <f t="shared" si="379"/>
        <v>43852.595756981362</v>
      </c>
      <c r="N1615" s="36">
        <f t="shared" si="369"/>
        <v>26.465310814818057</v>
      </c>
      <c r="O1615" s="18"/>
      <c r="P1615" s="19">
        <f t="shared" si="370"/>
        <v>28.582705258099523</v>
      </c>
      <c r="Q1615" s="19"/>
      <c r="R1615" s="38">
        <f t="shared" si="371"/>
        <v>2.0548552436493499E-2</v>
      </c>
      <c r="S1615" s="16">
        <f t="shared" si="380"/>
        <v>1.0002564602904038</v>
      </c>
      <c r="T1615" s="16">
        <f t="shared" si="382"/>
        <v>37.535174420608257</v>
      </c>
      <c r="U1615" s="22">
        <f t="shared" si="372"/>
        <v>5.660356170077252E-2</v>
      </c>
      <c r="V1615" s="22">
        <f t="shared" si="373"/>
        <v>2.7558012304415236E-2</v>
      </c>
      <c r="W1615" s="22">
        <f t="shared" si="374"/>
        <v>2.9045549396357284E-2</v>
      </c>
      <c r="Z1615" s="37"/>
      <c r="AA1615" s="37"/>
    </row>
    <row r="1616" spans="1:27">
      <c r="A1616" s="61">
        <f t="shared" si="375"/>
        <v>38352</v>
      </c>
      <c r="B1616" s="13">
        <v>2004.12</v>
      </c>
      <c r="C1616" s="14">
        <v>1199.21</v>
      </c>
      <c r="D1616" s="15">
        <v>19.440000000000001</v>
      </c>
      <c r="E1616" s="14">
        <v>58.55</v>
      </c>
      <c r="F1616" s="14">
        <v>190.3</v>
      </c>
      <c r="G1616" s="15">
        <f t="shared" si="383"/>
        <v>2004.9583333332116</v>
      </c>
      <c r="H1616" s="16">
        <v>4.2300000000000004</v>
      </c>
      <c r="I1616" s="15">
        <f t="shared" si="376"/>
        <v>1980.3317863636369</v>
      </c>
      <c r="J1616" s="15">
        <f t="shared" si="377"/>
        <v>32.102509090909102</v>
      </c>
      <c r="K1616" s="17">
        <f t="shared" si="381"/>
        <v>906728.69182864914</v>
      </c>
      <c r="L1616" s="15">
        <f t="shared" si="378"/>
        <v>96.687340909090935</v>
      </c>
      <c r="M1616" s="17">
        <f t="shared" si="379"/>
        <v>44269.948471549942</v>
      </c>
      <c r="N1616" s="36">
        <f t="shared" si="369"/>
        <v>27.144808694741247</v>
      </c>
      <c r="O1616" s="18"/>
      <c r="P1616" s="19">
        <f t="shared" si="370"/>
        <v>29.312639184857193</v>
      </c>
      <c r="Q1616" s="19"/>
      <c r="R1616" s="38">
        <f t="shared" si="371"/>
        <v>1.8826546160025999E-2</v>
      </c>
      <c r="S1616" s="16">
        <f t="shared" si="380"/>
        <v>1.0043341768892575</v>
      </c>
      <c r="T1616" s="16">
        <f t="shared" si="382"/>
        <v>37.682905591944504</v>
      </c>
      <c r="U1616" s="22">
        <f t="shared" si="372"/>
        <v>5.464333817142597E-2</v>
      </c>
      <c r="V1616" s="22">
        <f t="shared" si="373"/>
        <v>2.902830085357011E-2</v>
      </c>
      <c r="W1616" s="22">
        <f t="shared" si="374"/>
        <v>2.561503731785586E-2</v>
      </c>
      <c r="Z1616" s="37"/>
      <c r="AA1616" s="37"/>
    </row>
    <row r="1617" spans="1:27">
      <c r="A1617" s="61">
        <f t="shared" si="375"/>
        <v>38383</v>
      </c>
      <c r="B1617" s="13">
        <v>2005.01</v>
      </c>
      <c r="C1617" s="14">
        <v>1181.4100000000001</v>
      </c>
      <c r="D1617" s="15">
        <f>D1616*2/3+D1619/3</f>
        <v>19.703333333333333</v>
      </c>
      <c r="E1617" s="14">
        <f>(2*E1616+E1619)/3</f>
        <v>59.106666666666662</v>
      </c>
      <c r="F1617" s="14">
        <v>190.7</v>
      </c>
      <c r="G1617" s="15">
        <f t="shared" si="383"/>
        <v>2005.0416666665449</v>
      </c>
      <c r="H1617" s="16">
        <v>4.22</v>
      </c>
      <c r="I1617" s="15">
        <f t="shared" si="376"/>
        <v>1946.845353146304</v>
      </c>
      <c r="J1617" s="15">
        <f t="shared" si="377"/>
        <v>32.469119900367083</v>
      </c>
      <c r="K1617" s="17">
        <f t="shared" si="381"/>
        <v>892635.23548983294</v>
      </c>
      <c r="L1617" s="15">
        <f t="shared" si="378"/>
        <v>97.401866701625622</v>
      </c>
      <c r="M1617" s="17">
        <f t="shared" si="379"/>
        <v>44659.088139612031</v>
      </c>
      <c r="N1617" s="36">
        <f t="shared" si="369"/>
        <v>26.58725069797039</v>
      </c>
      <c r="O1617" s="18"/>
      <c r="P1617" s="19">
        <f t="shared" si="370"/>
        <v>28.707356524065627</v>
      </c>
      <c r="Q1617" s="19"/>
      <c r="R1617" s="38">
        <f t="shared" si="371"/>
        <v>1.9504478510848432E-2</v>
      </c>
      <c r="S1617" s="16">
        <f t="shared" si="380"/>
        <v>1.0075719517031356</v>
      </c>
      <c r="T1617" s="16">
        <f t="shared" si="382"/>
        <v>37.766846163516355</v>
      </c>
      <c r="U1617" s="22">
        <f t="shared" si="372"/>
        <v>5.5618116303462584E-2</v>
      </c>
      <c r="V1617" s="22">
        <f t="shared" si="373"/>
        <v>3.2499554491798088E-2</v>
      </c>
      <c r="W1617" s="22">
        <f t="shared" si="374"/>
        <v>2.3118561811664495E-2</v>
      </c>
      <c r="Z1617" s="37"/>
      <c r="AA1617" s="37"/>
    </row>
    <row r="1618" spans="1:27">
      <c r="A1618" s="61">
        <f t="shared" si="375"/>
        <v>38411</v>
      </c>
      <c r="B1618" s="13">
        <v>2005.02</v>
      </c>
      <c r="C1618" s="14">
        <v>1199.6300000000001</v>
      </c>
      <c r="D1618" s="15">
        <f>D1616/3+D1619*2/3</f>
        <v>19.966666666666669</v>
      </c>
      <c r="E1618" s="14">
        <f>(E1616+2*E1619)/3</f>
        <v>59.663333333333334</v>
      </c>
      <c r="F1618" s="14">
        <v>191.8</v>
      </c>
      <c r="G1618" s="15">
        <f t="shared" si="383"/>
        <v>2005.1249999998781</v>
      </c>
      <c r="H1618" s="16">
        <v>4.17</v>
      </c>
      <c r="I1618" s="15">
        <f t="shared" si="376"/>
        <v>1965.5324600364972</v>
      </c>
      <c r="J1618" s="15">
        <f t="shared" si="377"/>
        <v>32.714363138686146</v>
      </c>
      <c r="K1618" s="17">
        <f t="shared" si="381"/>
        <v>902453.30833556631</v>
      </c>
      <c r="L1618" s="15">
        <f t="shared" si="378"/>
        <v>97.755323175182511</v>
      </c>
      <c r="M1618" s="17">
        <f t="shared" si="379"/>
        <v>44883.316149974846</v>
      </c>
      <c r="N1618" s="36">
        <f t="shared" si="369"/>
        <v>26.744863128101194</v>
      </c>
      <c r="O1618" s="18"/>
      <c r="P1618" s="19">
        <f t="shared" si="370"/>
        <v>28.874110081209494</v>
      </c>
      <c r="Q1618" s="19"/>
      <c r="R1618" s="38">
        <f t="shared" si="371"/>
        <v>1.9963856578660857E-2</v>
      </c>
      <c r="S1618" s="16">
        <f t="shared" si="380"/>
        <v>0.97711593128835439</v>
      </c>
      <c r="T1618" s="16">
        <f t="shared" si="382"/>
        <v>37.834576648445463</v>
      </c>
      <c r="U1618" s="22">
        <f t="shared" si="372"/>
        <v>5.6951922024699675E-2</v>
      </c>
      <c r="V1618" s="22">
        <f t="shared" si="373"/>
        <v>3.1098001625380567E-2</v>
      </c>
      <c r="W1618" s="22">
        <f t="shared" si="374"/>
        <v>2.5853920399319108E-2</v>
      </c>
      <c r="Z1618" s="37"/>
      <c r="AA1618" s="37"/>
    </row>
    <row r="1619" spans="1:27">
      <c r="A1619" s="61">
        <f t="shared" si="375"/>
        <v>38442</v>
      </c>
      <c r="B1619" s="13">
        <v>2005.03</v>
      </c>
      <c r="C1619" s="14">
        <v>1194.9000000000001</v>
      </c>
      <c r="D1619" s="15">
        <v>20.23</v>
      </c>
      <c r="E1619" s="14">
        <v>60.22</v>
      </c>
      <c r="F1619" s="14">
        <v>193.3</v>
      </c>
      <c r="G1619" s="15">
        <f t="shared" si="383"/>
        <v>2005.2083333332114</v>
      </c>
      <c r="H1619" s="16">
        <v>4.5</v>
      </c>
      <c r="I1619" s="15">
        <f t="shared" si="376"/>
        <v>1942.590284790482</v>
      </c>
      <c r="J1619" s="15">
        <f t="shared" si="377"/>
        <v>32.888611148473885</v>
      </c>
      <c r="K1619" s="17">
        <f t="shared" si="381"/>
        <v>893178.02407524746</v>
      </c>
      <c r="L1619" s="15">
        <f t="shared" si="378"/>
        <v>97.901738178996411</v>
      </c>
      <c r="M1619" s="17">
        <f t="shared" si="379"/>
        <v>45013.959837485476</v>
      </c>
      <c r="N1619" s="36">
        <f t="shared" si="369"/>
        <v>26.339142131057944</v>
      </c>
      <c r="O1619" s="18"/>
      <c r="P1619" s="19">
        <f t="shared" si="370"/>
        <v>28.433346549933521</v>
      </c>
      <c r="Q1619" s="19"/>
      <c r="R1619" s="38">
        <f t="shared" si="371"/>
        <v>1.7699015247124993E-2</v>
      </c>
      <c r="S1619" s="16">
        <f t="shared" si="380"/>
        <v>1.0166250288760423</v>
      </c>
      <c r="T1619" s="16">
        <f t="shared" si="382"/>
        <v>36.681891490201565</v>
      </c>
      <c r="U1619" s="22">
        <f t="shared" si="372"/>
        <v>5.7477220687164543E-2</v>
      </c>
      <c r="V1619" s="22">
        <f t="shared" si="373"/>
        <v>3.3293118542925937E-2</v>
      </c>
      <c r="W1619" s="22">
        <f t="shared" si="374"/>
        <v>2.4184102144238606E-2</v>
      </c>
      <c r="Z1619" s="37"/>
      <c r="AA1619" s="37"/>
    </row>
    <row r="1620" spans="1:27">
      <c r="A1620" s="61">
        <f t="shared" si="375"/>
        <v>38472</v>
      </c>
      <c r="B1620" s="13">
        <v>2005.04</v>
      </c>
      <c r="C1620" s="14">
        <v>1164.43</v>
      </c>
      <c r="D1620" s="15">
        <f>D1619*2/3+D1622/3</f>
        <v>20.463333333333331</v>
      </c>
      <c r="E1620" s="14">
        <f>(2*E1619+E1622)/3</f>
        <v>61.233333333333327</v>
      </c>
      <c r="F1620" s="14">
        <v>194.6</v>
      </c>
      <c r="G1620" s="15">
        <f t="shared" si="383"/>
        <v>2005.2916666665446</v>
      </c>
      <c r="H1620" s="16">
        <v>4.34</v>
      </c>
      <c r="I1620" s="15">
        <f t="shared" si="376"/>
        <v>1880.4078491007201</v>
      </c>
      <c r="J1620" s="15">
        <f t="shared" si="377"/>
        <v>33.045707014388498</v>
      </c>
      <c r="K1620" s="17">
        <f t="shared" si="381"/>
        <v>865853.50595672277</v>
      </c>
      <c r="L1620" s="15">
        <f t="shared" si="378"/>
        <v>98.884124100719461</v>
      </c>
      <c r="M1620" s="17">
        <f t="shared" si="379"/>
        <v>45532.231519355671</v>
      </c>
      <c r="N1620" s="36">
        <f t="shared" si="369"/>
        <v>25.408922569114477</v>
      </c>
      <c r="O1620" s="18"/>
      <c r="P1620" s="19">
        <f t="shared" si="370"/>
        <v>27.427971644284625</v>
      </c>
      <c r="Q1620" s="19"/>
      <c r="R1620" s="38">
        <f t="shared" si="371"/>
        <v>2.1038014357879511E-2</v>
      </c>
      <c r="S1620" s="16">
        <f t="shared" si="380"/>
        <v>1.0198604266323901</v>
      </c>
      <c r="T1620" s="16">
        <f t="shared" si="382"/>
        <v>37.04260644820792</v>
      </c>
      <c r="U1620" s="22">
        <f t="shared" si="372"/>
        <v>6.1481775762652902E-2</v>
      </c>
      <c r="V1620" s="22">
        <f t="shared" si="373"/>
        <v>3.3173380546325903E-2</v>
      </c>
      <c r="W1620" s="22">
        <f t="shared" si="374"/>
        <v>2.8308395216326998E-2</v>
      </c>
      <c r="Z1620" s="37"/>
      <c r="AA1620" s="37"/>
    </row>
    <row r="1621" spans="1:27">
      <c r="A1621" s="61">
        <f t="shared" si="375"/>
        <v>38503</v>
      </c>
      <c r="B1621" s="13">
        <v>2005.05</v>
      </c>
      <c r="C1621" s="14">
        <v>1178.28</v>
      </c>
      <c r="D1621" s="15">
        <f>D1619/3+D1622*2/3</f>
        <v>20.696666666666665</v>
      </c>
      <c r="E1621" s="14">
        <f>(E1619+2*E1622)/3</f>
        <v>62.24666666666667</v>
      </c>
      <c r="F1621" s="14">
        <v>194.4</v>
      </c>
      <c r="G1621" s="15">
        <f t="shared" si="383"/>
        <v>2005.3749999998779</v>
      </c>
      <c r="H1621" s="16">
        <v>4.1399999999999997</v>
      </c>
      <c r="I1621" s="15">
        <f t="shared" si="376"/>
        <v>1904.7314416666673</v>
      </c>
      <c r="J1621" s="15">
        <f t="shared" si="377"/>
        <v>33.456896270576138</v>
      </c>
      <c r="K1621" s="17">
        <f t="shared" si="381"/>
        <v>878337.35734908981</v>
      </c>
      <c r="L1621" s="15">
        <f t="shared" si="378"/>
        <v>100.6239460390947</v>
      </c>
      <c r="M1621" s="17">
        <f t="shared" si="379"/>
        <v>46401.171795998991</v>
      </c>
      <c r="N1621" s="36">
        <f t="shared" si="369"/>
        <v>25.650230187182977</v>
      </c>
      <c r="O1621" s="18"/>
      <c r="P1621" s="19">
        <f t="shared" si="370"/>
        <v>27.686995391999108</v>
      </c>
      <c r="Q1621" s="19"/>
      <c r="R1621" s="38">
        <f t="shared" si="371"/>
        <v>2.2360152666665613E-2</v>
      </c>
      <c r="S1621" s="16">
        <f t="shared" si="380"/>
        <v>1.0148949310235778</v>
      </c>
      <c r="T1621" s="16">
        <f t="shared" si="382"/>
        <v>37.817154967713208</v>
      </c>
      <c r="U1621" s="22">
        <f t="shared" si="372"/>
        <v>6.0458400466879558E-2</v>
      </c>
      <c r="V1621" s="22">
        <f t="shared" si="373"/>
        <v>2.8273076400222363E-2</v>
      </c>
      <c r="W1621" s="22">
        <f t="shared" si="374"/>
        <v>3.2185324066657195E-2</v>
      </c>
      <c r="Z1621" s="37"/>
      <c r="AA1621" s="37"/>
    </row>
    <row r="1622" spans="1:27">
      <c r="A1622" s="61">
        <f t="shared" si="375"/>
        <v>38533</v>
      </c>
      <c r="B1622" s="13">
        <v>2005.06</v>
      </c>
      <c r="C1622" s="14">
        <v>1202.25</v>
      </c>
      <c r="D1622" s="15">
        <v>20.93</v>
      </c>
      <c r="E1622" s="14">
        <v>63.26</v>
      </c>
      <c r="F1622" s="14">
        <v>194.5</v>
      </c>
      <c r="G1622" s="15">
        <f t="shared" si="383"/>
        <v>2005.4583333332112</v>
      </c>
      <c r="H1622" s="16">
        <v>4</v>
      </c>
      <c r="I1622" s="15">
        <f t="shared" si="376"/>
        <v>1942.480579048844</v>
      </c>
      <c r="J1622" s="15">
        <f t="shared" si="377"/>
        <v>33.816692467866332</v>
      </c>
      <c r="K1622" s="17">
        <f t="shared" si="381"/>
        <v>897044.29006887181</v>
      </c>
      <c r="L1622" s="15">
        <f t="shared" si="378"/>
        <v>102.20945845758358</v>
      </c>
      <c r="M1622" s="17">
        <f t="shared" si="379"/>
        <v>47200.683543153944</v>
      </c>
      <c r="N1622" s="36">
        <f t="shared" si="369"/>
        <v>26.068394871884006</v>
      </c>
      <c r="O1622" s="18"/>
      <c r="P1622" s="19">
        <f t="shared" si="370"/>
        <v>28.136067840768245</v>
      </c>
      <c r="Q1622" s="19"/>
      <c r="R1622" s="38">
        <f t="shared" si="371"/>
        <v>2.2985694371145303E-2</v>
      </c>
      <c r="S1622" s="16">
        <f t="shared" si="380"/>
        <v>0.98874108437880004</v>
      </c>
      <c r="T1622" s="16">
        <f t="shared" si="382"/>
        <v>38.360706009003827</v>
      </c>
      <c r="U1622" s="22">
        <f t="shared" si="372"/>
        <v>5.739561952077854E-2</v>
      </c>
      <c r="V1622" s="22">
        <f t="shared" si="373"/>
        <v>2.5178020891750252E-2</v>
      </c>
      <c r="W1622" s="22">
        <f t="shared" si="374"/>
        <v>3.2217598629028288E-2</v>
      </c>
      <c r="Z1622" s="37"/>
      <c r="AA1622" s="37"/>
    </row>
    <row r="1623" spans="1:27">
      <c r="A1623" s="61">
        <f t="shared" si="375"/>
        <v>38564</v>
      </c>
      <c r="B1623" s="13">
        <v>2005.07</v>
      </c>
      <c r="C1623" s="14">
        <v>1222.24</v>
      </c>
      <c r="D1623" s="15">
        <f>D1622*2/3+D1625/3</f>
        <v>21.11</v>
      </c>
      <c r="E1623" s="14">
        <f>(2*E1622+E1625)/3</f>
        <v>64.33</v>
      </c>
      <c r="F1623" s="14">
        <v>195.4</v>
      </c>
      <c r="G1623" s="15">
        <f t="shared" si="383"/>
        <v>2005.5416666665444</v>
      </c>
      <c r="H1623" s="16">
        <v>4.18</v>
      </c>
      <c r="I1623" s="15">
        <f t="shared" si="376"/>
        <v>1965.6828049129995</v>
      </c>
      <c r="J1623" s="15">
        <f t="shared" si="377"/>
        <v>33.950422185261012</v>
      </c>
      <c r="K1623" s="17">
        <f t="shared" si="381"/>
        <v>909065.69396041345</v>
      </c>
      <c r="L1623" s="15">
        <f t="shared" si="378"/>
        <v>103.45952909416584</v>
      </c>
      <c r="M1623" s="17">
        <f t="shared" si="379"/>
        <v>47846.737214027846</v>
      </c>
      <c r="N1623" s="36">
        <f t="shared" si="369"/>
        <v>26.287871091254747</v>
      </c>
      <c r="O1623" s="18"/>
      <c r="P1623" s="19">
        <f t="shared" si="370"/>
        <v>28.369905062639265</v>
      </c>
      <c r="Q1623" s="19"/>
      <c r="R1623" s="38">
        <f t="shared" si="371"/>
        <v>2.1338558472624544E-2</v>
      </c>
      <c r="S1623" s="16">
        <f t="shared" si="380"/>
        <v>0.9970219160367334</v>
      </c>
      <c r="T1623" s="16">
        <f t="shared" si="382"/>
        <v>37.754108383126542</v>
      </c>
      <c r="U1623" s="22">
        <f t="shared" si="372"/>
        <v>5.5898816439845511E-2</v>
      </c>
      <c r="V1623" s="22">
        <f t="shared" si="373"/>
        <v>2.7370579299674125E-2</v>
      </c>
      <c r="W1623" s="22">
        <f t="shared" si="374"/>
        <v>2.8528237140171386E-2</v>
      </c>
      <c r="Z1623" s="37"/>
      <c r="AA1623" s="37"/>
    </row>
    <row r="1624" spans="1:27">
      <c r="A1624" s="61">
        <f t="shared" si="375"/>
        <v>38595</v>
      </c>
      <c r="B1624" s="13">
        <v>2005.08</v>
      </c>
      <c r="C1624" s="14">
        <v>1224.27</v>
      </c>
      <c r="D1624" s="15">
        <f>D1622/3+D1625*2/3</f>
        <v>21.29</v>
      </c>
      <c r="E1624" s="14">
        <f>(E1622+2*E1625)/3</f>
        <v>65.399999999999991</v>
      </c>
      <c r="F1624" s="14">
        <v>196.4</v>
      </c>
      <c r="G1624" s="15">
        <f t="shared" si="383"/>
        <v>2005.6249999998777</v>
      </c>
      <c r="H1624" s="16">
        <v>4.26</v>
      </c>
      <c r="I1624" s="15">
        <f t="shared" si="376"/>
        <v>1958.9223865325871</v>
      </c>
      <c r="J1624" s="15">
        <f t="shared" si="377"/>
        <v>34.065571817718954</v>
      </c>
      <c r="K1624" s="17">
        <f t="shared" si="381"/>
        <v>907252.06926954817</v>
      </c>
      <c r="L1624" s="15">
        <f t="shared" si="378"/>
        <v>104.64482841140533</v>
      </c>
      <c r="M1624" s="17">
        <f t="shared" si="379"/>
        <v>48465.032493019069</v>
      </c>
      <c r="N1624" s="36">
        <f t="shared" si="369"/>
        <v>26.104381410936153</v>
      </c>
      <c r="O1624" s="18"/>
      <c r="P1624" s="19">
        <f t="shared" si="370"/>
        <v>28.168980742317416</v>
      </c>
      <c r="Q1624" s="19"/>
      <c r="R1624" s="38">
        <f t="shared" si="371"/>
        <v>2.1060729884604695E-2</v>
      </c>
      <c r="S1624" s="16">
        <f t="shared" si="380"/>
        <v>1.0084095692450887</v>
      </c>
      <c r="T1624" s="16">
        <f t="shared" si="382"/>
        <v>37.450015263136507</v>
      </c>
      <c r="U1624" s="22">
        <f t="shared" si="372"/>
        <v>5.3671331073348982E-2</v>
      </c>
      <c r="V1624" s="22">
        <f t="shared" si="373"/>
        <v>2.9910745051840548E-2</v>
      </c>
      <c r="W1624" s="22">
        <f t="shared" si="374"/>
        <v>2.3760586021508434E-2</v>
      </c>
      <c r="Z1624" s="37"/>
      <c r="AA1624" s="37"/>
    </row>
    <row r="1625" spans="1:27">
      <c r="A1625" s="61">
        <f t="shared" si="375"/>
        <v>38625</v>
      </c>
      <c r="B1625" s="13">
        <v>2005.09</v>
      </c>
      <c r="C1625" s="14">
        <v>1225.92</v>
      </c>
      <c r="D1625" s="15">
        <v>21.47</v>
      </c>
      <c r="E1625" s="14">
        <v>66.47</v>
      </c>
      <c r="F1625" s="14">
        <v>198.8</v>
      </c>
      <c r="G1625" s="15">
        <f t="shared" si="383"/>
        <v>2005.7083333332109</v>
      </c>
      <c r="H1625" s="16">
        <v>4.2</v>
      </c>
      <c r="I1625" s="15">
        <f t="shared" si="376"/>
        <v>1937.8816732394373</v>
      </c>
      <c r="J1625" s="15">
        <f t="shared" si="377"/>
        <v>33.938853697183106</v>
      </c>
      <c r="K1625" s="17">
        <f t="shared" si="381"/>
        <v>898817.17354119779</v>
      </c>
      <c r="L1625" s="15">
        <f t="shared" si="378"/>
        <v>105.07292059859158</v>
      </c>
      <c r="M1625" s="17">
        <f t="shared" si="379"/>
        <v>48734.319959934917</v>
      </c>
      <c r="N1625" s="36">
        <f t="shared" si="369"/>
        <v>25.730122990164482</v>
      </c>
      <c r="O1625" s="18"/>
      <c r="P1625" s="19">
        <f t="shared" si="370"/>
        <v>27.76246340846556</v>
      </c>
      <c r="Q1625" s="19"/>
      <c r="R1625" s="38">
        <f t="shared" si="371"/>
        <v>2.3262867961467378E-2</v>
      </c>
      <c r="S1625" s="16">
        <f t="shared" si="380"/>
        <v>0.98269385516983099</v>
      </c>
      <c r="T1625" s="16">
        <f t="shared" si="382"/>
        <v>37.309038824996478</v>
      </c>
      <c r="U1625" s="22">
        <f t="shared" si="372"/>
        <v>4.9968023993407051E-2</v>
      </c>
      <c r="V1625" s="22">
        <f t="shared" si="373"/>
        <v>3.0645968380443867E-2</v>
      </c>
      <c r="W1625" s="22">
        <f t="shared" si="374"/>
        <v>1.9322055612963185E-2</v>
      </c>
      <c r="Z1625" s="37"/>
      <c r="AA1625" s="37"/>
    </row>
    <row r="1626" spans="1:27">
      <c r="A1626" s="61">
        <f t="shared" si="375"/>
        <v>38352</v>
      </c>
      <c r="B1626" s="13">
        <v>2005.1</v>
      </c>
      <c r="C1626" s="14">
        <v>1191.96</v>
      </c>
      <c r="D1626" s="15">
        <f>D1625*2/3+D1628/3</f>
        <v>21.72</v>
      </c>
      <c r="E1626" s="14">
        <f>(2*E1625+E1628)/3</f>
        <v>67.589999999999989</v>
      </c>
      <c r="F1626" s="14">
        <v>199.2</v>
      </c>
      <c r="G1626" s="15">
        <f t="shared" si="383"/>
        <v>2005.7916666665442</v>
      </c>
      <c r="H1626" s="16">
        <v>4.46</v>
      </c>
      <c r="I1626" s="15">
        <f t="shared" si="376"/>
        <v>1880.4156316265069</v>
      </c>
      <c r="J1626" s="15">
        <f t="shared" si="377"/>
        <v>34.265099096385555</v>
      </c>
      <c r="K1626" s="17">
        <f t="shared" si="381"/>
        <v>873487.99022991455</v>
      </c>
      <c r="L1626" s="15">
        <f t="shared" si="378"/>
        <v>106.62882356927715</v>
      </c>
      <c r="M1626" s="17">
        <f t="shared" si="379"/>
        <v>49531.06921342991</v>
      </c>
      <c r="N1626" s="36">
        <f t="shared" si="369"/>
        <v>24.876538723647961</v>
      </c>
      <c r="O1626" s="18"/>
      <c r="P1626" s="19">
        <f t="shared" si="370"/>
        <v>26.840542701863459</v>
      </c>
      <c r="Q1626" s="19"/>
      <c r="R1626" s="38">
        <f t="shared" si="371"/>
        <v>2.1868312584124652E-2</v>
      </c>
      <c r="S1626" s="16">
        <f t="shared" si="380"/>
        <v>0.99733837244767443</v>
      </c>
      <c r="T1626" s="16">
        <f t="shared" si="382"/>
        <v>36.589741984380517</v>
      </c>
      <c r="U1626" s="22">
        <f t="shared" si="372"/>
        <v>5.7482359500422575E-2</v>
      </c>
      <c r="V1626" s="22">
        <f t="shared" si="373"/>
        <v>3.3807301290092795E-2</v>
      </c>
      <c r="W1626" s="22">
        <f t="shared" si="374"/>
        <v>2.367505821032978E-2</v>
      </c>
      <c r="Z1626" s="37"/>
      <c r="AA1626" s="37"/>
    </row>
    <row r="1627" spans="1:27">
      <c r="A1627" s="61">
        <f t="shared" si="375"/>
        <v>38686</v>
      </c>
      <c r="B1627" s="13">
        <v>2005.11</v>
      </c>
      <c r="C1627" s="14">
        <v>1237.3699999999999</v>
      </c>
      <c r="D1627" s="15">
        <f>D1625/3+D1628*2/3</f>
        <v>21.97</v>
      </c>
      <c r="E1627" s="14">
        <f>(E1625+2*E1628)/3</f>
        <v>68.709999999999994</v>
      </c>
      <c r="F1627" s="14">
        <v>197.6</v>
      </c>
      <c r="G1627" s="15">
        <f t="shared" si="383"/>
        <v>2005.8749999998774</v>
      </c>
      <c r="H1627" s="16">
        <v>4.54</v>
      </c>
      <c r="I1627" s="15">
        <f t="shared" si="376"/>
        <v>1967.859770571863</v>
      </c>
      <c r="J1627" s="15">
        <f t="shared" si="377"/>
        <v>34.940138486842116</v>
      </c>
      <c r="K1627" s="17">
        <f t="shared" si="381"/>
        <v>915459.94568634324</v>
      </c>
      <c r="L1627" s="15">
        <f t="shared" si="378"/>
        <v>109.27341444838059</v>
      </c>
      <c r="M1627" s="17">
        <f t="shared" si="379"/>
        <v>50834.635451084672</v>
      </c>
      <c r="N1627" s="36">
        <f t="shared" si="369"/>
        <v>25.931783309069029</v>
      </c>
      <c r="O1627" s="18"/>
      <c r="P1627" s="19">
        <f t="shared" si="370"/>
        <v>27.97720547236721</v>
      </c>
      <c r="Q1627" s="19"/>
      <c r="R1627" s="38">
        <f t="shared" si="371"/>
        <v>1.8671943606583932E-2</v>
      </c>
      <c r="S1627" s="16">
        <f t="shared" si="380"/>
        <v>1.0093824010189034</v>
      </c>
      <c r="T1627" s="16">
        <f t="shared" si="382"/>
        <v>36.787838364480244</v>
      </c>
      <c r="U1627" s="22">
        <f t="shared" si="372"/>
        <v>5.5801809035166627E-2</v>
      </c>
      <c r="V1627" s="22">
        <f t="shared" si="373"/>
        <v>3.1892122594934902E-2</v>
      </c>
      <c r="W1627" s="22">
        <f t="shared" si="374"/>
        <v>2.3909686440231726E-2</v>
      </c>
      <c r="Z1627" s="37"/>
      <c r="AA1627" s="37"/>
    </row>
    <row r="1628" spans="1:27">
      <c r="A1628" s="61">
        <f t="shared" si="375"/>
        <v>38717</v>
      </c>
      <c r="B1628" s="13">
        <v>2005.12</v>
      </c>
      <c r="C1628" s="14">
        <v>1262.07</v>
      </c>
      <c r="D1628" s="15">
        <v>22.22</v>
      </c>
      <c r="E1628" s="14">
        <v>69.83</v>
      </c>
      <c r="F1628" s="14">
        <v>196.8</v>
      </c>
      <c r="G1628" s="15">
        <f t="shared" si="383"/>
        <v>2005.9583333332107</v>
      </c>
      <c r="H1628" s="16">
        <v>4.47</v>
      </c>
      <c r="I1628" s="15">
        <f t="shared" si="376"/>
        <v>2015.3006951981713</v>
      </c>
      <c r="J1628" s="15">
        <f t="shared" si="377"/>
        <v>35.481376981707328</v>
      </c>
      <c r="K1628" s="17">
        <f t="shared" si="381"/>
        <v>938905.25511609763</v>
      </c>
      <c r="L1628" s="15">
        <f t="shared" si="378"/>
        <v>111.50605556402442</v>
      </c>
      <c r="M1628" s="17">
        <f t="shared" si="379"/>
        <v>51949.379958922327</v>
      </c>
      <c r="N1628" s="36">
        <f t="shared" si="369"/>
        <v>26.443803114292418</v>
      </c>
      <c r="O1628" s="18"/>
      <c r="P1628" s="19">
        <f t="shared" si="370"/>
        <v>28.527159043907648</v>
      </c>
      <c r="Q1628" s="19"/>
      <c r="R1628" s="38">
        <f t="shared" si="371"/>
        <v>1.8276088055812566E-2</v>
      </c>
      <c r="S1628" s="16">
        <f t="shared" si="380"/>
        <v>1.0077335841687871</v>
      </c>
      <c r="T1628" s="16">
        <f t="shared" si="382"/>
        <v>37.283943757352425</v>
      </c>
      <c r="U1628" s="22">
        <f t="shared" si="372"/>
        <v>5.2329286893485483E-2</v>
      </c>
      <c r="V1628" s="22">
        <f t="shared" si="373"/>
        <v>3.124029164453046E-2</v>
      </c>
      <c r="W1628" s="22">
        <f t="shared" si="374"/>
        <v>2.1088995248955023E-2</v>
      </c>
      <c r="Z1628" s="37"/>
      <c r="AA1628" s="37"/>
    </row>
    <row r="1629" spans="1:27">
      <c r="A1629" s="61">
        <f t="shared" si="375"/>
        <v>38748</v>
      </c>
      <c r="B1629" s="13">
        <v>2006.01</v>
      </c>
      <c r="C1629" s="14">
        <v>1278.73</v>
      </c>
      <c r="D1629" s="15">
        <f>D1628*2/3+D1631/3</f>
        <v>22.406666666666666</v>
      </c>
      <c r="E1629" s="14">
        <f>(2*E1628+E1631)/3</f>
        <v>70.776666666666657</v>
      </c>
      <c r="F1629" s="14">
        <v>198.3</v>
      </c>
      <c r="G1629" s="15">
        <f t="shared" si="383"/>
        <v>2006.041666666544</v>
      </c>
      <c r="H1629" s="16">
        <v>4.42</v>
      </c>
      <c r="I1629" s="15">
        <f t="shared" si="376"/>
        <v>2026.4581784417558</v>
      </c>
      <c r="J1629" s="15">
        <f t="shared" si="377"/>
        <v>35.50880398386284</v>
      </c>
      <c r="K1629" s="17">
        <f t="shared" si="381"/>
        <v>945481.99239313509</v>
      </c>
      <c r="L1629" s="15">
        <f t="shared" si="378"/>
        <v>112.1628138930913</v>
      </c>
      <c r="M1629" s="17">
        <f t="shared" si="379"/>
        <v>52331.660174504999</v>
      </c>
      <c r="N1629" s="36">
        <f t="shared" si="369"/>
        <v>26.468702626685733</v>
      </c>
      <c r="O1629" s="18"/>
      <c r="P1629" s="19">
        <f t="shared" si="370"/>
        <v>28.551311891344483</v>
      </c>
      <c r="Q1629" s="19"/>
      <c r="R1629" s="38">
        <f t="shared" si="371"/>
        <v>1.8919623016402376E-2</v>
      </c>
      <c r="S1629" s="16">
        <f t="shared" si="380"/>
        <v>0.99174056426319435</v>
      </c>
      <c r="T1629" s="16">
        <f t="shared" si="382"/>
        <v>37.288074390470527</v>
      </c>
      <c r="U1629" s="22">
        <f t="shared" si="372"/>
        <v>4.4469015754845742E-2</v>
      </c>
      <c r="V1629" s="22">
        <f t="shared" si="373"/>
        <v>3.2624382721495815E-2</v>
      </c>
      <c r="W1629" s="22">
        <f t="shared" si="374"/>
        <v>1.1844633033349927E-2</v>
      </c>
      <c r="Z1629" s="37"/>
      <c r="AA1629" s="37"/>
    </row>
    <row r="1630" spans="1:27">
      <c r="A1630" s="61">
        <f t="shared" si="375"/>
        <v>38776</v>
      </c>
      <c r="B1630" s="13">
        <v>2006.02</v>
      </c>
      <c r="C1630" s="14">
        <v>1276.6500000000001</v>
      </c>
      <c r="D1630" s="15">
        <f>D1628/3+D1631*2/3</f>
        <v>22.593333333333334</v>
      </c>
      <c r="E1630" s="14">
        <f>(E1628+2*E1631)/3</f>
        <v>71.723333333333343</v>
      </c>
      <c r="F1630" s="14">
        <v>198.7</v>
      </c>
      <c r="G1630" s="15">
        <f t="shared" si="383"/>
        <v>2006.1249999998772</v>
      </c>
      <c r="H1630" s="16">
        <v>4.57</v>
      </c>
      <c r="I1630" s="15">
        <f t="shared" si="376"/>
        <v>2019.0891163814806</v>
      </c>
      <c r="J1630" s="15">
        <f t="shared" si="377"/>
        <v>35.732544891796692</v>
      </c>
      <c r="K1630" s="17">
        <f t="shared" si="381"/>
        <v>943433.12586423755</v>
      </c>
      <c r="L1630" s="15">
        <f t="shared" si="378"/>
        <v>113.43422372924012</v>
      </c>
      <c r="M1630" s="17">
        <f t="shared" si="379"/>
        <v>53002.912751395714</v>
      </c>
      <c r="N1630" s="36">
        <f t="shared" si="369"/>
        <v>26.249624763583299</v>
      </c>
      <c r="O1630" s="18"/>
      <c r="P1630" s="19">
        <f t="shared" si="370"/>
        <v>28.312953220671442</v>
      </c>
      <c r="Q1630" s="19"/>
      <c r="R1630" s="38">
        <f t="shared" si="371"/>
        <v>1.7610058371500766E-2</v>
      </c>
      <c r="S1630" s="16">
        <f t="shared" si="380"/>
        <v>0.99194775004269375</v>
      </c>
      <c r="T1630" s="16">
        <f t="shared" si="382"/>
        <v>36.905651857911145</v>
      </c>
      <c r="U1630" s="22">
        <f t="shared" si="372"/>
        <v>4.4034553541299593E-2</v>
      </c>
      <c r="V1630" s="22">
        <f t="shared" si="373"/>
        <v>3.6654461497916957E-2</v>
      </c>
      <c r="W1630" s="22">
        <f t="shared" si="374"/>
        <v>7.3800920433826356E-3</v>
      </c>
      <c r="Z1630" s="37"/>
      <c r="AA1630" s="37"/>
    </row>
    <row r="1631" spans="1:27">
      <c r="A1631" s="61">
        <f t="shared" si="375"/>
        <v>38807</v>
      </c>
      <c r="B1631" s="13">
        <v>2006.03</v>
      </c>
      <c r="C1631" s="14">
        <v>1293.74</v>
      </c>
      <c r="D1631" s="15">
        <v>22.78</v>
      </c>
      <c r="E1631" s="14">
        <v>72.67</v>
      </c>
      <c r="F1631" s="14">
        <v>199.8</v>
      </c>
      <c r="G1631" s="15">
        <f t="shared" si="383"/>
        <v>2006.2083333332105</v>
      </c>
      <c r="H1631" s="16">
        <v>4.72</v>
      </c>
      <c r="I1631" s="15">
        <f t="shared" si="376"/>
        <v>2034.8529370870879</v>
      </c>
      <c r="J1631" s="15">
        <f t="shared" si="377"/>
        <v>35.829416966966981</v>
      </c>
      <c r="K1631" s="17">
        <f t="shared" si="381"/>
        <v>952194.00656910171</v>
      </c>
      <c r="L1631" s="15">
        <f t="shared" si="378"/>
        <v>114.29867124624629</v>
      </c>
      <c r="M1631" s="17">
        <f t="shared" si="379"/>
        <v>53485.196760845778</v>
      </c>
      <c r="N1631" s="36">
        <f t="shared" si="369"/>
        <v>26.327837778667689</v>
      </c>
      <c r="O1631" s="18"/>
      <c r="P1631" s="19">
        <f t="shared" si="370"/>
        <v>28.395073733976634</v>
      </c>
      <c r="Q1631" s="19"/>
      <c r="R1631" s="38">
        <f t="shared" si="371"/>
        <v>1.6034756518481297E-2</v>
      </c>
      <c r="S1631" s="16">
        <f t="shared" si="380"/>
        <v>0.98284699774077244</v>
      </c>
      <c r="T1631" s="16">
        <f t="shared" si="382"/>
        <v>36.406930145351232</v>
      </c>
      <c r="U1631" s="22">
        <f t="shared" si="372"/>
        <v>4.9073877031978297E-2</v>
      </c>
      <c r="V1631" s="22">
        <f t="shared" si="373"/>
        <v>3.6739079420016418E-2</v>
      </c>
      <c r="W1631" s="22">
        <f t="shared" si="374"/>
        <v>1.2334797611961879E-2</v>
      </c>
      <c r="Z1631" s="37"/>
      <c r="AA1631" s="37"/>
    </row>
    <row r="1632" spans="1:27">
      <c r="A1632" s="61">
        <f t="shared" si="375"/>
        <v>38837</v>
      </c>
      <c r="B1632" s="13">
        <v>2006.04</v>
      </c>
      <c r="C1632" s="14">
        <v>1302.17</v>
      </c>
      <c r="D1632" s="15">
        <f>D1631*2/3+D1634/3</f>
        <v>23</v>
      </c>
      <c r="E1632" s="14">
        <f>(2*E1631+E1634)/3</f>
        <v>73.276666666666657</v>
      </c>
      <c r="F1632" s="14">
        <v>201.5</v>
      </c>
      <c r="G1632" s="15">
        <f t="shared" si="383"/>
        <v>2006.2916666665437</v>
      </c>
      <c r="H1632" s="16">
        <v>4.99</v>
      </c>
      <c r="I1632" s="15">
        <f t="shared" si="376"/>
        <v>2030.8326663275443</v>
      </c>
      <c r="J1632" s="15">
        <f t="shared" si="377"/>
        <v>35.870240694789096</v>
      </c>
      <c r="K1632" s="17">
        <f t="shared" si="381"/>
        <v>951711.51861113636</v>
      </c>
      <c r="L1632" s="15">
        <f t="shared" si="378"/>
        <v>114.28050741935488</v>
      </c>
      <c r="M1632" s="17">
        <f t="shared" si="379"/>
        <v>53555.409594826611</v>
      </c>
      <c r="N1632" s="36">
        <f t="shared" si="369"/>
        <v>26.147280943874527</v>
      </c>
      <c r="O1632" s="18"/>
      <c r="P1632" s="19">
        <f t="shared" si="370"/>
        <v>28.198403856607371</v>
      </c>
      <c r="Q1632" s="19"/>
      <c r="R1632" s="38">
        <f t="shared" si="371"/>
        <v>1.4071468701830243E-2</v>
      </c>
      <c r="S1632" s="16">
        <f t="shared" si="380"/>
        <v>0.9948378771081009</v>
      </c>
      <c r="T1632" s="16">
        <f t="shared" si="382"/>
        <v>35.480555382954016</v>
      </c>
      <c r="U1632" s="22">
        <f t="shared" si="372"/>
        <v>5.1563544330343936E-2</v>
      </c>
      <c r="V1632" s="22">
        <f t="shared" si="373"/>
        <v>3.9837100654124269E-2</v>
      </c>
      <c r="W1632" s="22">
        <f t="shared" si="374"/>
        <v>1.1726443676219667E-2</v>
      </c>
      <c r="Z1632" s="37"/>
      <c r="AA1632" s="37"/>
    </row>
    <row r="1633" spans="1:27">
      <c r="A1633" s="61">
        <f t="shared" si="375"/>
        <v>38868</v>
      </c>
      <c r="B1633" s="13">
        <v>2006.05</v>
      </c>
      <c r="C1633" s="14">
        <v>1290.01</v>
      </c>
      <c r="D1633" s="15">
        <f>D1631/3+D1634*2/3</f>
        <v>23.22</v>
      </c>
      <c r="E1633" s="14">
        <f>(E1631+2*E1634)/3</f>
        <v>73.883333333333326</v>
      </c>
      <c r="F1633" s="14">
        <v>202.5</v>
      </c>
      <c r="G1633" s="15">
        <f t="shared" si="383"/>
        <v>2006.374999999877</v>
      </c>
      <c r="H1633" s="40">
        <v>5.1100000000000003</v>
      </c>
      <c r="I1633" s="15">
        <f t="shared" si="376"/>
        <v>2001.9330742962973</v>
      </c>
      <c r="J1633" s="15">
        <f t="shared" si="377"/>
        <v>36.034516000000011</v>
      </c>
      <c r="K1633" s="17">
        <f t="shared" si="381"/>
        <v>939575.51005043532</v>
      </c>
      <c r="L1633" s="15">
        <f t="shared" si="378"/>
        <v>114.65762950617288</v>
      </c>
      <c r="M1633" s="17">
        <f t="shared" si="379"/>
        <v>53812.738351557731</v>
      </c>
      <c r="N1633" s="36">
        <f t="shared" si="369"/>
        <v>25.650640708757347</v>
      </c>
      <c r="O1633" s="18"/>
      <c r="P1633" s="19">
        <f t="shared" si="370"/>
        <v>27.661895284857195</v>
      </c>
      <c r="Q1633" s="19"/>
      <c r="R1633" s="38">
        <f t="shared" si="371"/>
        <v>1.3923101060018109E-2</v>
      </c>
      <c r="S1633" s="16">
        <f t="shared" si="380"/>
        <v>1.0042583333333333</v>
      </c>
      <c r="T1633" s="16">
        <f t="shared" si="382"/>
        <v>35.123092245691687</v>
      </c>
      <c r="U1633" s="22">
        <f t="shared" si="372"/>
        <v>5.2168960402368292E-2</v>
      </c>
      <c r="V1633" s="22">
        <f t="shared" si="373"/>
        <v>4.0627215816082529E-2</v>
      </c>
      <c r="W1633" s="22">
        <f t="shared" si="374"/>
        <v>1.1541744586285763E-2</v>
      </c>
      <c r="Z1633" s="37"/>
      <c r="AA1633" s="37"/>
    </row>
    <row r="1634" spans="1:27">
      <c r="A1634" s="61">
        <f t="shared" si="375"/>
        <v>38898</v>
      </c>
      <c r="B1634" s="13">
        <v>2006.06</v>
      </c>
      <c r="C1634" s="14">
        <v>1253.17</v>
      </c>
      <c r="D1634" s="15">
        <v>23.44</v>
      </c>
      <c r="E1634" s="14">
        <v>74.489999999999995</v>
      </c>
      <c r="F1634" s="14">
        <v>202.9</v>
      </c>
      <c r="G1634" s="15">
        <f t="shared" si="383"/>
        <v>2006.4583333332102</v>
      </c>
      <c r="H1634" s="40">
        <v>5.1100000000000003</v>
      </c>
      <c r="I1634" s="15">
        <f t="shared" si="376"/>
        <v>1940.9281013553482</v>
      </c>
      <c r="J1634" s="15">
        <f t="shared" si="377"/>
        <v>36.304216264169554</v>
      </c>
      <c r="K1634" s="17">
        <f t="shared" si="381"/>
        <v>912363.69501862081</v>
      </c>
      <c r="L1634" s="15">
        <f t="shared" si="378"/>
        <v>115.37120603745691</v>
      </c>
      <c r="M1634" s="17">
        <f t="shared" si="379"/>
        <v>54232.044847815589</v>
      </c>
      <c r="N1634" s="36">
        <f t="shared" si="369"/>
        <v>24.749582241646383</v>
      </c>
      <c r="O1634" s="18"/>
      <c r="P1634" s="19">
        <f t="shared" si="370"/>
        <v>26.690943997751582</v>
      </c>
      <c r="Q1634" s="19"/>
      <c r="R1634" s="38">
        <f t="shared" si="371"/>
        <v>1.5479427109228158E-2</v>
      </c>
      <c r="S1634" s="16">
        <f t="shared" si="380"/>
        <v>1.0058131617159785</v>
      </c>
      <c r="T1634" s="16">
        <f t="shared" si="382"/>
        <v>35.20312105093484</v>
      </c>
      <c r="U1634" s="22">
        <f t="shared" si="372"/>
        <v>5.6040329891980933E-2</v>
      </c>
      <c r="V1634" s="22">
        <f t="shared" si="373"/>
        <v>4.1809899439735343E-2</v>
      </c>
      <c r="W1634" s="22">
        <f t="shared" si="374"/>
        <v>1.423043045224559E-2</v>
      </c>
      <c r="Z1634" s="37"/>
      <c r="AA1634" s="37"/>
    </row>
    <row r="1635" spans="1:27">
      <c r="A1635" s="61">
        <f t="shared" si="375"/>
        <v>38929</v>
      </c>
      <c r="B1635" s="13">
        <v>2006.07</v>
      </c>
      <c r="C1635" s="14">
        <v>1260.24</v>
      </c>
      <c r="D1635" s="15">
        <f>D1634*2/3+D1637/3</f>
        <v>23.66</v>
      </c>
      <c r="E1635" s="14">
        <f>(2*E1634+E1637)/3</f>
        <v>75.849999999999994</v>
      </c>
      <c r="F1635" s="14">
        <v>203.5</v>
      </c>
      <c r="G1635" s="15">
        <f t="shared" si="383"/>
        <v>2006.5416666665435</v>
      </c>
      <c r="H1635" s="40">
        <v>5.09</v>
      </c>
      <c r="I1635" s="15">
        <f t="shared" si="376"/>
        <v>1946.1232976904184</v>
      </c>
      <c r="J1635" s="15">
        <f t="shared" si="377"/>
        <v>36.536911400491412</v>
      </c>
      <c r="K1635" s="17">
        <f t="shared" si="381"/>
        <v>916237.00755581504</v>
      </c>
      <c r="L1635" s="15">
        <f t="shared" si="378"/>
        <v>117.13122272727277</v>
      </c>
      <c r="M1635" s="17">
        <f t="shared" si="379"/>
        <v>55145.509603812425</v>
      </c>
      <c r="N1635" s="36">
        <f t="shared" si="369"/>
        <v>24.696786766853315</v>
      </c>
      <c r="O1635" s="18"/>
      <c r="P1635" s="19">
        <f t="shared" si="370"/>
        <v>26.634874022226978</v>
      </c>
      <c r="Q1635" s="19"/>
      <c r="R1635" s="38">
        <f t="shared" si="371"/>
        <v>1.5872540365558505E-2</v>
      </c>
      <c r="S1635" s="16">
        <f t="shared" si="380"/>
        <v>1.020724969466718</v>
      </c>
      <c r="T1635" s="16">
        <f t="shared" si="382"/>
        <v>35.303366135199511</v>
      </c>
      <c r="U1635" s="22">
        <f t="shared" si="372"/>
        <v>5.9195500626261444E-2</v>
      </c>
      <c r="V1635" s="22">
        <f t="shared" si="373"/>
        <v>4.3158297370433418E-2</v>
      </c>
      <c r="W1635" s="22">
        <f t="shared" si="374"/>
        <v>1.6037203255828025E-2</v>
      </c>
      <c r="Z1635" s="37"/>
      <c r="AA1635" s="37"/>
    </row>
    <row r="1636" spans="1:27">
      <c r="A1636" s="61">
        <f t="shared" si="375"/>
        <v>38960</v>
      </c>
      <c r="B1636" s="13">
        <v>2006.08</v>
      </c>
      <c r="C1636" s="14">
        <v>1287.1500000000001</v>
      </c>
      <c r="D1636" s="15">
        <f>D1634/3+D1637*2/3</f>
        <v>23.88</v>
      </c>
      <c r="E1636" s="14">
        <f>(E1634+2*E1637)/3</f>
        <v>77.209999999999994</v>
      </c>
      <c r="F1636" s="14">
        <v>203.9</v>
      </c>
      <c r="G1636" s="15">
        <f t="shared" si="383"/>
        <v>2006.6249999998768</v>
      </c>
      <c r="H1636" s="40">
        <v>4.88</v>
      </c>
      <c r="I1636" s="15">
        <f t="shared" si="376"/>
        <v>1983.7796943354595</v>
      </c>
      <c r="J1636" s="15">
        <f t="shared" si="377"/>
        <v>36.804303384011781</v>
      </c>
      <c r="K1636" s="17">
        <f t="shared" si="381"/>
        <v>935409.63977708621</v>
      </c>
      <c r="L1636" s="15">
        <f t="shared" si="378"/>
        <v>118.99749850416875</v>
      </c>
      <c r="M1636" s="17">
        <f t="shared" si="379"/>
        <v>56110.770529611014</v>
      </c>
      <c r="N1636" s="36">
        <f t="shared" si="369"/>
        <v>25.051393562010968</v>
      </c>
      <c r="O1636" s="18"/>
      <c r="P1636" s="19">
        <f t="shared" si="370"/>
        <v>27.017418909973319</v>
      </c>
      <c r="Q1636" s="19"/>
      <c r="R1636" s="38">
        <f t="shared" si="371"/>
        <v>1.7404992388477404E-2</v>
      </c>
      <c r="S1636" s="16">
        <f t="shared" si="380"/>
        <v>1.0167179555100156</v>
      </c>
      <c r="T1636" s="16">
        <f t="shared" si="382"/>
        <v>35.964335751379402</v>
      </c>
      <c r="U1636" s="22">
        <f t="shared" si="372"/>
        <v>5.816868740755532E-2</v>
      </c>
      <c r="V1636" s="22">
        <f t="shared" si="373"/>
        <v>4.0685207513848187E-2</v>
      </c>
      <c r="W1636" s="22">
        <f t="shared" si="374"/>
        <v>1.7483479893707132E-2</v>
      </c>
      <c r="Z1636" s="37"/>
      <c r="AA1636" s="37"/>
    </row>
    <row r="1637" spans="1:27">
      <c r="A1637" s="61">
        <f t="shared" si="375"/>
        <v>38990</v>
      </c>
      <c r="B1637" s="13">
        <v>2006.09</v>
      </c>
      <c r="C1637" s="14">
        <v>1317.74</v>
      </c>
      <c r="D1637" s="15">
        <v>24.1</v>
      </c>
      <c r="E1637" s="14">
        <v>78.569999999999993</v>
      </c>
      <c r="F1637" s="14">
        <v>202.9</v>
      </c>
      <c r="G1637" s="15">
        <f t="shared" si="383"/>
        <v>2006.70833333321</v>
      </c>
      <c r="H1637" s="40">
        <v>4.72</v>
      </c>
      <c r="I1637" s="15">
        <f t="shared" si="376"/>
        <v>2040.9350656973886</v>
      </c>
      <c r="J1637" s="15">
        <f t="shared" si="377"/>
        <v>37.326433957614604</v>
      </c>
      <c r="K1637" s="17">
        <f t="shared" si="381"/>
        <v>963826.76240911486</v>
      </c>
      <c r="L1637" s="15">
        <f t="shared" si="378"/>
        <v>121.69036996057174</v>
      </c>
      <c r="M1637" s="17">
        <f t="shared" si="379"/>
        <v>57467.989681184561</v>
      </c>
      <c r="N1637" s="36">
        <f t="shared" si="369"/>
        <v>25.644156440797406</v>
      </c>
      <c r="O1637" s="18"/>
      <c r="P1637" s="19">
        <f t="shared" si="370"/>
        <v>27.655917575274074</v>
      </c>
      <c r="Q1637" s="19"/>
      <c r="R1637" s="38">
        <f t="shared" si="371"/>
        <v>1.7252358568579665E-2</v>
      </c>
      <c r="S1637" s="16">
        <f t="shared" si="380"/>
        <v>1.003142991174462</v>
      </c>
      <c r="T1637" s="16">
        <f t="shared" si="382"/>
        <v>36.745800731186186</v>
      </c>
      <c r="U1637" s="22">
        <f t="shared" si="372"/>
        <v>5.429051574434407E-2</v>
      </c>
      <c r="V1637" s="22">
        <f t="shared" si="373"/>
        <v>3.766992760079213E-2</v>
      </c>
      <c r="W1637" s="22">
        <f t="shared" si="374"/>
        <v>1.662058814355194E-2</v>
      </c>
      <c r="Z1637" s="37"/>
      <c r="AA1637" s="37"/>
    </row>
    <row r="1638" spans="1:27">
      <c r="A1638" s="61">
        <f t="shared" si="375"/>
        <v>38717</v>
      </c>
      <c r="B1638" s="13">
        <v>2006.1</v>
      </c>
      <c r="C1638" s="14">
        <v>1363.38</v>
      </c>
      <c r="D1638" s="15">
        <f>D1637*2/3+D1640/3</f>
        <v>24.36</v>
      </c>
      <c r="E1638" s="14">
        <f>E1637*2/3+E1640/3</f>
        <v>79.55</v>
      </c>
      <c r="F1638" s="14">
        <v>201.8</v>
      </c>
      <c r="G1638" s="15">
        <f t="shared" si="383"/>
        <v>2006.7916666665433</v>
      </c>
      <c r="H1638" s="40">
        <v>4.7300000000000004</v>
      </c>
      <c r="I1638" s="15">
        <f t="shared" si="376"/>
        <v>2123.133301337959</v>
      </c>
      <c r="J1638" s="15">
        <f t="shared" si="377"/>
        <v>37.93478503468782</v>
      </c>
      <c r="K1638" s="17">
        <f t="shared" si="381"/>
        <v>1004137.5693538568</v>
      </c>
      <c r="L1638" s="15">
        <f t="shared" si="378"/>
        <v>123.87980909316158</v>
      </c>
      <c r="M1638" s="17">
        <f t="shared" si="379"/>
        <v>58589.053412914458</v>
      </c>
      <c r="N1638" s="36">
        <f t="shared" si="369"/>
        <v>26.538040282101729</v>
      </c>
      <c r="O1638" s="18"/>
      <c r="P1638" s="19">
        <f t="shared" si="370"/>
        <v>28.617660202008313</v>
      </c>
      <c r="Q1638" s="19"/>
      <c r="R1638" s="38">
        <f t="shared" si="371"/>
        <v>1.4957394479780721E-2</v>
      </c>
      <c r="S1638" s="16">
        <f t="shared" si="380"/>
        <v>1.0142777659341806</v>
      </c>
      <c r="T1638" s="16">
        <f t="shared" si="382"/>
        <v>37.06222120835708</v>
      </c>
      <c r="U1638" s="22">
        <f t="shared" si="372"/>
        <v>4.9317312443853512E-2</v>
      </c>
      <c r="V1638" s="22">
        <f t="shared" si="373"/>
        <v>3.5561620213159228E-2</v>
      </c>
      <c r="W1638" s="22">
        <f t="shared" si="374"/>
        <v>1.3755692230694283E-2</v>
      </c>
      <c r="Z1638" s="37"/>
      <c r="AA1638" s="37"/>
    </row>
    <row r="1639" spans="1:27">
      <c r="A1639" s="61">
        <f t="shared" si="375"/>
        <v>39051</v>
      </c>
      <c r="B1639" s="13">
        <v>2006.11</v>
      </c>
      <c r="C1639" s="14">
        <v>1388.64</v>
      </c>
      <c r="D1639" s="15">
        <f>D1637/3+D1640*2/3</f>
        <v>24.619999999999997</v>
      </c>
      <c r="E1639" s="14">
        <f>E1637/3+E1640*2/3</f>
        <v>80.53</v>
      </c>
      <c r="F1639" s="14">
        <v>201.5</v>
      </c>
      <c r="G1639" s="15">
        <f t="shared" si="383"/>
        <v>2006.8749999998765</v>
      </c>
      <c r="H1639" s="40">
        <v>4.5999999999999996</v>
      </c>
      <c r="I1639" s="15">
        <f t="shared" si="376"/>
        <v>2165.6891755831275</v>
      </c>
      <c r="J1639" s="15">
        <f t="shared" si="377"/>
        <v>38.39675330024815</v>
      </c>
      <c r="K1639" s="17">
        <f t="shared" si="381"/>
        <v>1025777.7182043714</v>
      </c>
      <c r="L1639" s="15">
        <f t="shared" si="378"/>
        <v>125.5926297022333</v>
      </c>
      <c r="M1639" s="17">
        <f t="shared" si="379"/>
        <v>59486.89339713534</v>
      </c>
      <c r="N1639" s="36">
        <f t="shared" si="369"/>
        <v>26.928020270856504</v>
      </c>
      <c r="O1639" s="18"/>
      <c r="P1639" s="19">
        <f t="shared" si="370"/>
        <v>29.034995488566963</v>
      </c>
      <c r="Q1639" s="19"/>
      <c r="R1639" s="38">
        <f t="shared" si="371"/>
        <v>1.5365317992929853E-2</v>
      </c>
      <c r="S1639" s="16">
        <f t="shared" si="380"/>
        <v>1.0070195403693385</v>
      </c>
      <c r="T1639" s="16">
        <f t="shared" si="382"/>
        <v>37.647354253221607</v>
      </c>
      <c r="U1639" s="22">
        <f t="shared" si="372"/>
        <v>4.849740791736834E-2</v>
      </c>
      <c r="V1639" s="22">
        <f t="shared" si="373"/>
        <v>3.0694994606734971E-2</v>
      </c>
      <c r="W1639" s="22">
        <f t="shared" si="374"/>
        <v>1.7802413310633369E-2</v>
      </c>
      <c r="Z1639" s="37"/>
      <c r="AA1639" s="37"/>
    </row>
    <row r="1640" spans="1:27">
      <c r="A1640" s="61">
        <f t="shared" si="375"/>
        <v>39082</v>
      </c>
      <c r="B1640" s="13">
        <v>2006.12</v>
      </c>
      <c r="C1640" s="14">
        <v>1416.42</v>
      </c>
      <c r="D1640" s="15">
        <v>24.88</v>
      </c>
      <c r="E1640" s="14">
        <v>81.510000000000005</v>
      </c>
      <c r="F1640" s="14">
        <v>201.8</v>
      </c>
      <c r="G1640" s="15">
        <f t="shared" si="383"/>
        <v>2006.9583333332098</v>
      </c>
      <c r="H1640" s="40">
        <v>4.5599999999999996</v>
      </c>
      <c r="I1640" s="15">
        <f t="shared" si="376"/>
        <v>2205.730222447969</v>
      </c>
      <c r="J1640" s="15">
        <f t="shared" si="377"/>
        <v>38.744558771060468</v>
      </c>
      <c r="K1640" s="17">
        <f t="shared" si="381"/>
        <v>1046272.4208970289</v>
      </c>
      <c r="L1640" s="15">
        <f t="shared" si="378"/>
        <v>126.93203317641233</v>
      </c>
      <c r="M1640" s="17">
        <f t="shared" si="379"/>
        <v>60209.305874893624</v>
      </c>
      <c r="N1640" s="36">
        <f t="shared" si="369"/>
        <v>27.282689787571698</v>
      </c>
      <c r="O1640" s="18"/>
      <c r="P1640" s="19">
        <f t="shared" si="370"/>
        <v>29.413282471660679</v>
      </c>
      <c r="Q1640" s="19"/>
      <c r="R1640" s="38">
        <f t="shared" si="371"/>
        <v>1.5434945553057952E-2</v>
      </c>
      <c r="S1640" s="16">
        <f t="shared" si="380"/>
        <v>0.98801493244040206</v>
      </c>
      <c r="T1640" s="16">
        <f t="shared" si="382"/>
        <v>37.855261185849741</v>
      </c>
      <c r="U1640" s="22">
        <f t="shared" si="372"/>
        <v>5.0449354769950938E-2</v>
      </c>
      <c r="V1640" s="22">
        <f t="shared" si="373"/>
        <v>2.7072773311626941E-2</v>
      </c>
      <c r="W1640" s="22">
        <f t="shared" si="374"/>
        <v>2.3376581458323997E-2</v>
      </c>
      <c r="Z1640" s="37"/>
      <c r="AA1640" s="37"/>
    </row>
    <row r="1641" spans="1:27">
      <c r="A1641" s="61">
        <f t="shared" si="375"/>
        <v>39113</v>
      </c>
      <c r="B1641" s="13">
        <v>2007.01</v>
      </c>
      <c r="C1641" s="14">
        <v>1424.16</v>
      </c>
      <c r="D1641" s="15">
        <f>D1640*2/3+D1643/3</f>
        <v>25.083333333333332</v>
      </c>
      <c r="E1641" s="14">
        <f>E1640*2/3+E1643/3</f>
        <v>82.056666666666672</v>
      </c>
      <c r="F1641" s="14">
        <v>202.416</v>
      </c>
      <c r="G1641" s="15">
        <f t="shared" si="383"/>
        <v>2007.0416666665431</v>
      </c>
      <c r="H1641" s="40">
        <v>4.76</v>
      </c>
      <c r="I1641" s="15">
        <f t="shared" si="376"/>
        <v>2211.0341510552535</v>
      </c>
      <c r="J1641" s="15">
        <f t="shared" si="377"/>
        <v>38.942328546162372</v>
      </c>
      <c r="K1641" s="17">
        <f t="shared" si="381"/>
        <v>1050327.636337003</v>
      </c>
      <c r="L1641" s="15">
        <f t="shared" si="378"/>
        <v>127.3944587137381</v>
      </c>
      <c r="M1641" s="17">
        <f t="shared" si="379"/>
        <v>60517.346889179127</v>
      </c>
      <c r="N1641" s="36">
        <f t="shared" si="369"/>
        <v>27.20753665680715</v>
      </c>
      <c r="O1641" s="18"/>
      <c r="P1641" s="19">
        <f t="shared" si="370"/>
        <v>29.327838512792738</v>
      </c>
      <c r="Q1641" s="19"/>
      <c r="R1641" s="38">
        <f t="shared" si="371"/>
        <v>1.3525971882152786E-2</v>
      </c>
      <c r="S1641" s="16">
        <f t="shared" si="380"/>
        <v>1.007129488877504</v>
      </c>
      <c r="T1641" s="16">
        <f t="shared" si="382"/>
        <v>37.287741475929344</v>
      </c>
      <c r="U1641" s="22">
        <f t="shared" si="372"/>
        <v>5.0932996938140018E-2</v>
      </c>
      <c r="V1641" s="22">
        <f t="shared" si="373"/>
        <v>2.8781727149737479E-2</v>
      </c>
      <c r="W1641" s="22">
        <f t="shared" si="374"/>
        <v>2.2151269788402539E-2</v>
      </c>
      <c r="Z1641" s="37"/>
      <c r="AA1641" s="37"/>
    </row>
    <row r="1642" spans="1:27">
      <c r="A1642" s="61">
        <f t="shared" si="375"/>
        <v>39141</v>
      </c>
      <c r="B1642" s="13">
        <v>2007.02</v>
      </c>
      <c r="C1642" s="14">
        <v>1444.8</v>
      </c>
      <c r="D1642" s="15">
        <f>D1640/3+D1643*2/3</f>
        <v>25.286666666666665</v>
      </c>
      <c r="E1642" s="14">
        <f>E1640/3+E1643*2/3</f>
        <v>82.603333333333339</v>
      </c>
      <c r="F1642" s="14">
        <v>203.499</v>
      </c>
      <c r="G1642" s="15">
        <f t="shared" si="383"/>
        <v>2007.1249999998763</v>
      </c>
      <c r="H1642" s="40">
        <v>4.72</v>
      </c>
      <c r="I1642" s="15">
        <f t="shared" si="376"/>
        <v>2231.1407014285091</v>
      </c>
      <c r="J1642" s="15">
        <f t="shared" si="377"/>
        <v>39.049080290320852</v>
      </c>
      <c r="K1642" s="17">
        <f t="shared" si="381"/>
        <v>1061424.8535374976</v>
      </c>
      <c r="L1642" s="15">
        <f t="shared" si="378"/>
        <v>127.56067211632495</v>
      </c>
      <c r="M1642" s="17">
        <f t="shared" si="379"/>
        <v>60684.68368289205</v>
      </c>
      <c r="N1642" s="36">
        <f t="shared" si="369"/>
        <v>27.315181413516633</v>
      </c>
      <c r="O1642" s="18"/>
      <c r="P1642" s="19">
        <f t="shared" si="370"/>
        <v>29.439186629440346</v>
      </c>
      <c r="Q1642" s="19"/>
      <c r="R1642" s="38">
        <f t="shared" si="371"/>
        <v>1.4006346214000445E-2</v>
      </c>
      <c r="S1642" s="16">
        <f t="shared" si="380"/>
        <v>1.0166781614773537</v>
      </c>
      <c r="T1642" s="16">
        <f t="shared" si="382"/>
        <v>37.35372784037164</v>
      </c>
      <c r="U1642" s="22">
        <f t="shared" si="372"/>
        <v>5.2173303801448467E-2</v>
      </c>
      <c r="V1642" s="22">
        <f t="shared" si="373"/>
        <v>2.8575207773221756E-2</v>
      </c>
      <c r="W1642" s="22">
        <f t="shared" si="374"/>
        <v>2.3598096028226712E-2</v>
      </c>
      <c r="Z1642" s="37"/>
      <c r="AA1642" s="37"/>
    </row>
    <row r="1643" spans="1:27">
      <c r="A1643" s="61">
        <f t="shared" si="375"/>
        <v>39172</v>
      </c>
      <c r="B1643" s="13">
        <v>2007.03</v>
      </c>
      <c r="C1643" s="14">
        <v>1406.95</v>
      </c>
      <c r="D1643" s="15">
        <v>25.49</v>
      </c>
      <c r="E1643" s="14">
        <v>83.15</v>
      </c>
      <c r="F1643" s="14">
        <v>205.352</v>
      </c>
      <c r="G1643" s="15">
        <f t="shared" si="383"/>
        <v>2007.2083333332096</v>
      </c>
      <c r="H1643" s="40">
        <v>4.5599999999999996</v>
      </c>
      <c r="I1643" s="15">
        <f t="shared" si="376"/>
        <v>2153.0852817357522</v>
      </c>
      <c r="J1643" s="15">
        <f t="shared" si="377"/>
        <v>39.007885021816215</v>
      </c>
      <c r="K1643" s="17">
        <f t="shared" si="381"/>
        <v>1025837.8400677292</v>
      </c>
      <c r="L1643" s="15">
        <f t="shared" si="378"/>
        <v>127.24620006135811</v>
      </c>
      <c r="M1643" s="17">
        <f t="shared" si="379"/>
        <v>60626.473152302271</v>
      </c>
      <c r="N1643" s="36">
        <f t="shared" si="369"/>
        <v>26.227605554650914</v>
      </c>
      <c r="O1643" s="18"/>
      <c r="P1643" s="19">
        <f t="shared" si="370"/>
        <v>28.264070221688108</v>
      </c>
      <c r="Q1643" s="19"/>
      <c r="R1643" s="38">
        <f t="shared" si="371"/>
        <v>1.7796929020727548E-2</v>
      </c>
      <c r="S1643" s="16">
        <f t="shared" si="380"/>
        <v>0.99350663721547228</v>
      </c>
      <c r="T1643" s="16">
        <f t="shared" si="382"/>
        <v>37.634035266290617</v>
      </c>
      <c r="U1643" s="22">
        <f t="shared" si="372"/>
        <v>5.7514955366564369E-2</v>
      </c>
      <c r="V1643" s="22">
        <f t="shared" si="373"/>
        <v>2.7388173170267205E-2</v>
      </c>
      <c r="W1643" s="22">
        <f t="shared" si="374"/>
        <v>3.0126782196297164E-2</v>
      </c>
      <c r="Z1643" s="37"/>
      <c r="AA1643" s="37"/>
    </row>
    <row r="1644" spans="1:27">
      <c r="A1644" s="61">
        <f t="shared" si="375"/>
        <v>39202</v>
      </c>
      <c r="B1644" s="13">
        <v>2007.04</v>
      </c>
      <c r="C1644" s="14">
        <v>1463.64</v>
      </c>
      <c r="D1644" s="15">
        <f>D1643*2/3+D1646/3</f>
        <v>25.716666666666669</v>
      </c>
      <c r="E1644" s="14">
        <f>E1643*2/3+E1646/3</f>
        <v>83.740000000000009</v>
      </c>
      <c r="F1644" s="14">
        <v>206.68600000000001</v>
      </c>
      <c r="G1644" s="15">
        <f t="shared" si="383"/>
        <v>2007.2916666665428</v>
      </c>
      <c r="H1644" s="40">
        <v>4.6900000000000004</v>
      </c>
      <c r="I1644" s="15">
        <f t="shared" si="376"/>
        <v>2225.3827370020235</v>
      </c>
      <c r="J1644" s="15">
        <f t="shared" si="377"/>
        <v>39.100752953755958</v>
      </c>
      <c r="K1644" s="17">
        <f t="shared" si="381"/>
        <v>1061836.4379897395</v>
      </c>
      <c r="L1644" s="15">
        <f t="shared" si="378"/>
        <v>127.32198518525692</v>
      </c>
      <c r="M1644" s="17">
        <f t="shared" si="379"/>
        <v>60751.402884084047</v>
      </c>
      <c r="N1644" s="36">
        <f t="shared" si="369"/>
        <v>26.976268314189106</v>
      </c>
      <c r="O1644" s="18"/>
      <c r="P1644" s="19">
        <f t="shared" si="370"/>
        <v>29.066642443029888</v>
      </c>
      <c r="Q1644" s="19"/>
      <c r="R1644" s="38">
        <f t="shared" si="371"/>
        <v>1.5974721669373582E-2</v>
      </c>
      <c r="S1644" s="16">
        <f t="shared" si="380"/>
        <v>0.99917063690325691</v>
      </c>
      <c r="T1644" s="16">
        <f t="shared" si="382"/>
        <v>37.148342148132507</v>
      </c>
      <c r="U1644" s="22">
        <f t="shared" si="372"/>
        <v>5.3400499961718362E-2</v>
      </c>
      <c r="V1644" s="22">
        <f t="shared" si="373"/>
        <v>3.025673094563075E-2</v>
      </c>
      <c r="W1644" s="22">
        <f t="shared" si="374"/>
        <v>2.3143769016087612E-2</v>
      </c>
      <c r="Z1644" s="37"/>
      <c r="AA1644" s="37"/>
    </row>
    <row r="1645" spans="1:27">
      <c r="A1645" s="61">
        <f t="shared" si="375"/>
        <v>39233</v>
      </c>
      <c r="B1645" s="13">
        <v>2007.05</v>
      </c>
      <c r="C1645" s="14">
        <v>1511.14</v>
      </c>
      <c r="D1645" s="15">
        <f>D1643/3+D1646*2/3</f>
        <v>25.943333333333335</v>
      </c>
      <c r="E1645" s="14">
        <f>E1643/3+E1646*2/3</f>
        <v>84.330000000000013</v>
      </c>
      <c r="F1645" s="14">
        <v>207.94900000000001</v>
      </c>
      <c r="G1645" s="15">
        <f t="shared" si="383"/>
        <v>2007.3749999998761</v>
      </c>
      <c r="H1645" s="40">
        <v>4.75</v>
      </c>
      <c r="I1645" s="15">
        <f t="shared" si="376"/>
        <v>2283.6490924697891</v>
      </c>
      <c r="J1645" s="15">
        <f t="shared" si="377"/>
        <v>39.205811256606204</v>
      </c>
      <c r="K1645" s="17">
        <f t="shared" si="381"/>
        <v>1091197.0141156211</v>
      </c>
      <c r="L1645" s="15">
        <f t="shared" si="378"/>
        <v>127.44029538492617</v>
      </c>
      <c r="M1645" s="17">
        <f t="shared" si="379"/>
        <v>60894.850378105497</v>
      </c>
      <c r="N1645" s="36">
        <f t="shared" si="369"/>
        <v>27.548490451851283</v>
      </c>
      <c r="O1645" s="18"/>
      <c r="P1645" s="19">
        <f t="shared" si="370"/>
        <v>29.678159305539182</v>
      </c>
      <c r="Q1645" s="19"/>
      <c r="R1645" s="38">
        <f t="shared" si="371"/>
        <v>1.5293949247564095E-2</v>
      </c>
      <c r="S1645" s="16">
        <f t="shared" si="380"/>
        <v>0.97676125696679006</v>
      </c>
      <c r="T1645" s="16">
        <f t="shared" si="382"/>
        <v>36.892095467328467</v>
      </c>
      <c r="U1645" s="22">
        <f t="shared" si="372"/>
        <v>5.2206843600240971E-2</v>
      </c>
      <c r="V1645" s="22">
        <f t="shared" si="373"/>
        <v>3.107944176870836E-2</v>
      </c>
      <c r="W1645" s="22">
        <f t="shared" si="374"/>
        <v>2.1127401831532611E-2</v>
      </c>
      <c r="Z1645" s="37"/>
      <c r="AA1645" s="37"/>
    </row>
    <row r="1646" spans="1:27">
      <c r="A1646" s="61">
        <f t="shared" si="375"/>
        <v>39263</v>
      </c>
      <c r="B1646" s="13">
        <v>2007.06</v>
      </c>
      <c r="C1646" s="14">
        <v>1514.19</v>
      </c>
      <c r="D1646" s="15">
        <v>26.17</v>
      </c>
      <c r="E1646" s="14">
        <v>84.92</v>
      </c>
      <c r="F1646" s="14">
        <v>208.352</v>
      </c>
      <c r="G1646" s="15">
        <f t="shared" si="383"/>
        <v>2007.4583333332093</v>
      </c>
      <c r="H1646" s="40">
        <v>5.0999999999999996</v>
      </c>
      <c r="I1646" s="15">
        <f t="shared" si="376"/>
        <v>2283.8322711325077</v>
      </c>
      <c r="J1646" s="15">
        <f t="shared" si="377"/>
        <v>39.471856593649221</v>
      </c>
      <c r="K1646" s="17">
        <f t="shared" si="381"/>
        <v>1092856.2802847035</v>
      </c>
      <c r="L1646" s="15">
        <f t="shared" si="378"/>
        <v>128.08368597373681</v>
      </c>
      <c r="M1646" s="17">
        <f t="shared" si="379"/>
        <v>61290.42941888205</v>
      </c>
      <c r="N1646" s="36">
        <f t="shared" si="369"/>
        <v>27.418262740410626</v>
      </c>
      <c r="O1646" s="18"/>
      <c r="P1646" s="19">
        <f t="shared" si="370"/>
        <v>29.533318152944691</v>
      </c>
      <c r="Q1646" s="19"/>
      <c r="R1646" s="38">
        <f t="shared" si="371"/>
        <v>1.2036950871557831E-2</v>
      </c>
      <c r="S1646" s="16">
        <f t="shared" si="380"/>
        <v>1.0120561824406615</v>
      </c>
      <c r="T1646" s="16">
        <f t="shared" si="382"/>
        <v>35.965070127674252</v>
      </c>
      <c r="U1646" s="22">
        <f t="shared" si="372"/>
        <v>5.3806547068823596E-2</v>
      </c>
      <c r="V1646" s="22">
        <f t="shared" si="373"/>
        <v>3.4817484239501928E-2</v>
      </c>
      <c r="W1646" s="22">
        <f t="shared" si="374"/>
        <v>1.8989062829321668E-2</v>
      </c>
      <c r="Z1646" s="37"/>
      <c r="AA1646" s="37"/>
    </row>
    <row r="1647" spans="1:27">
      <c r="A1647" s="61">
        <f t="shared" si="375"/>
        <v>39294</v>
      </c>
      <c r="B1647" s="13">
        <v>2007.07</v>
      </c>
      <c r="C1647" s="41">
        <v>1520.71</v>
      </c>
      <c r="D1647" s="15">
        <f>D1646*2/3+D1649/3</f>
        <v>26.440000000000005</v>
      </c>
      <c r="E1647" s="14">
        <f>E1646*2/3+E1649/3</f>
        <v>82.813333333333333</v>
      </c>
      <c r="F1647" s="14">
        <v>208.29900000000001</v>
      </c>
      <c r="G1647" s="15">
        <f t="shared" si="383"/>
        <v>2007.5416666665426</v>
      </c>
      <c r="H1647" s="40">
        <v>5</v>
      </c>
      <c r="I1647" s="15">
        <f t="shared" si="376"/>
        <v>2294.2499037201337</v>
      </c>
      <c r="J1647" s="15">
        <f t="shared" si="377"/>
        <v>39.88924085089225</v>
      </c>
      <c r="K1647" s="17">
        <f t="shared" si="381"/>
        <v>1099431.9569097119</v>
      </c>
      <c r="L1647" s="15">
        <f t="shared" si="378"/>
        <v>124.93801055213903</v>
      </c>
      <c r="M1647" s="17">
        <f t="shared" si="379"/>
        <v>59871.786944836924</v>
      </c>
      <c r="N1647" s="36">
        <f t="shared" si="369"/>
        <v>27.410088167204343</v>
      </c>
      <c r="O1647" s="18"/>
      <c r="P1647" s="19">
        <f t="shared" si="370"/>
        <v>29.520310708990632</v>
      </c>
      <c r="Q1647" s="19"/>
      <c r="R1647" s="38">
        <f t="shared" si="371"/>
        <v>1.2893722157572604E-2</v>
      </c>
      <c r="S1647" s="16">
        <f t="shared" si="380"/>
        <v>1.0303200256980465</v>
      </c>
      <c r="T1647" s="16">
        <f t="shared" si="382"/>
        <v>36.407932922943466</v>
      </c>
      <c r="U1647" s="22">
        <f t="shared" si="372"/>
        <v>5.4284274856436499E-2</v>
      </c>
      <c r="V1647" s="22">
        <f t="shared" si="373"/>
        <v>3.2618065999610479E-2</v>
      </c>
      <c r="W1647" s="22">
        <f t="shared" si="374"/>
        <v>2.1666208856826019E-2</v>
      </c>
      <c r="Z1647" s="37"/>
      <c r="AA1647" s="37"/>
    </row>
    <row r="1648" spans="1:27">
      <c r="A1648" s="61">
        <f t="shared" si="375"/>
        <v>39325</v>
      </c>
      <c r="B1648" s="13">
        <v>2007.08</v>
      </c>
      <c r="C1648" s="14">
        <v>1454.62</v>
      </c>
      <c r="D1648" s="15">
        <f>D1646/3+D1649*2/3</f>
        <v>26.71</v>
      </c>
      <c r="E1648" s="14">
        <f>E1646/3+E1649*2/3</f>
        <v>80.706666666666663</v>
      </c>
      <c r="F1648" s="14">
        <v>207.917</v>
      </c>
      <c r="G1648" s="15">
        <f t="shared" si="383"/>
        <v>2007.6249999998759</v>
      </c>
      <c r="H1648" s="40">
        <v>4.67</v>
      </c>
      <c r="I1648" s="15">
        <f t="shared" si="376"/>
        <v>2198.5738577894072</v>
      </c>
      <c r="J1648" s="15">
        <f t="shared" si="377"/>
        <v>40.370617578168229</v>
      </c>
      <c r="K1648" s="17">
        <f t="shared" si="381"/>
        <v>1055195.0264346867</v>
      </c>
      <c r="L1648" s="15">
        <f t="shared" si="378"/>
        <v>121.98345099246337</v>
      </c>
      <c r="M1648" s="17">
        <f t="shared" si="379"/>
        <v>58545.374920452618</v>
      </c>
      <c r="N1648" s="36">
        <f t="shared" si="369"/>
        <v>26.148607189312333</v>
      </c>
      <c r="O1648" s="18"/>
      <c r="P1648" s="19">
        <f t="shared" si="370"/>
        <v>28.16088433900692</v>
      </c>
      <c r="Q1648" s="19"/>
      <c r="R1648" s="38">
        <f t="shared" si="371"/>
        <v>1.7573749248513786E-2</v>
      </c>
      <c r="S1648" s="16">
        <f t="shared" si="380"/>
        <v>1.0158620078148781</v>
      </c>
      <c r="T1648" s="16">
        <f t="shared" si="382"/>
        <v>37.580741790845678</v>
      </c>
      <c r="U1648" s="22">
        <f t="shared" si="372"/>
        <v>5.8569534818487146E-2</v>
      </c>
      <c r="V1648" s="22">
        <f t="shared" si="373"/>
        <v>3.0241430147207815E-2</v>
      </c>
      <c r="W1648" s="22">
        <f t="shared" si="374"/>
        <v>2.8328104671279331E-2</v>
      </c>
      <c r="Z1648" s="37"/>
      <c r="AA1648" s="37"/>
    </row>
    <row r="1649" spans="1:27">
      <c r="A1649" s="61">
        <f t="shared" si="375"/>
        <v>39355</v>
      </c>
      <c r="B1649" s="13">
        <v>2007.09</v>
      </c>
      <c r="C1649" s="14">
        <v>1497.12</v>
      </c>
      <c r="D1649" s="15">
        <v>26.98</v>
      </c>
      <c r="E1649" s="14">
        <v>78.599999999999994</v>
      </c>
      <c r="F1649" s="14">
        <v>208.49</v>
      </c>
      <c r="G1649" s="15">
        <f t="shared" si="383"/>
        <v>2007.7083333332091</v>
      </c>
      <c r="H1649" s="40">
        <v>4.5199999999999996</v>
      </c>
      <c r="I1649" s="15">
        <f t="shared" si="376"/>
        <v>2256.5911892177091</v>
      </c>
      <c r="J1649" s="15">
        <f t="shared" si="377"/>
        <v>40.666633459638369</v>
      </c>
      <c r="K1649" s="17">
        <f t="shared" si="381"/>
        <v>1084666.6473771876</v>
      </c>
      <c r="L1649" s="15">
        <f t="shared" si="378"/>
        <v>118.47284617967291</v>
      </c>
      <c r="M1649" s="17">
        <f t="shared" si="379"/>
        <v>56945.868389873176</v>
      </c>
      <c r="N1649" s="36">
        <f t="shared" si="369"/>
        <v>26.725743047696934</v>
      </c>
      <c r="O1649" s="18"/>
      <c r="P1649" s="19">
        <f t="shared" si="370"/>
        <v>28.781596977212047</v>
      </c>
      <c r="Q1649" s="19"/>
      <c r="R1649" s="38">
        <f t="shared" si="371"/>
        <v>1.8275363450433887E-2</v>
      </c>
      <c r="S1649" s="16">
        <f t="shared" si="380"/>
        <v>1.0029690120248937</v>
      </c>
      <c r="T1649" s="16">
        <f t="shared" si="382"/>
        <v>38.071925110472762</v>
      </c>
      <c r="U1649" s="22">
        <f t="shared" si="372"/>
        <v>5.6832789146238794E-2</v>
      </c>
      <c r="V1649" s="22">
        <f t="shared" si="373"/>
        <v>2.8641865372378561E-2</v>
      </c>
      <c r="W1649" s="22">
        <f t="shared" si="374"/>
        <v>2.8190923773860233E-2</v>
      </c>
      <c r="Z1649" s="37"/>
      <c r="AA1649" s="37"/>
    </row>
    <row r="1650" spans="1:27">
      <c r="A1650" s="61">
        <f t="shared" si="375"/>
        <v>39082</v>
      </c>
      <c r="B1650" s="13">
        <v>2007.1</v>
      </c>
      <c r="C1650" s="14">
        <v>1539.66</v>
      </c>
      <c r="D1650" s="15">
        <f>D1649*2/3+D1652/3</f>
        <v>27.230000000000004</v>
      </c>
      <c r="E1650" s="14">
        <f>E1649*2/3+E1652/3</f>
        <v>74.460000000000008</v>
      </c>
      <c r="F1650" s="14">
        <v>208.93600000000001</v>
      </c>
      <c r="G1650" s="15">
        <f t="shared" si="383"/>
        <v>2007.7916666665424</v>
      </c>
      <c r="H1650" s="40">
        <v>4.53</v>
      </c>
      <c r="I1650" s="15">
        <f t="shared" si="376"/>
        <v>2315.7573777137504</v>
      </c>
      <c r="J1650" s="15">
        <f t="shared" si="377"/>
        <v>40.955843105065682</v>
      </c>
      <c r="K1650" s="17">
        <f t="shared" si="381"/>
        <v>1114746.3289448349</v>
      </c>
      <c r="L1650" s="15">
        <f t="shared" si="378"/>
        <v>111.99309870008047</v>
      </c>
      <c r="M1650" s="17">
        <f t="shared" si="379"/>
        <v>53910.61120846968</v>
      </c>
      <c r="N1650" s="36">
        <f t="shared" si="369"/>
        <v>27.320648130462022</v>
      </c>
      <c r="O1650" s="18"/>
      <c r="P1650" s="19">
        <f t="shared" si="370"/>
        <v>29.421547626363004</v>
      </c>
      <c r="Q1650" s="19"/>
      <c r="R1650" s="38">
        <f t="shared" si="371"/>
        <v>1.7325578710255835E-2</v>
      </c>
      <c r="S1650" s="16">
        <f t="shared" si="380"/>
        <v>1.0346238087857089</v>
      </c>
      <c r="T1650" s="16">
        <f t="shared" si="382"/>
        <v>38.103450542963607</v>
      </c>
      <c r="U1650" s="22">
        <f t="shared" si="372"/>
        <v>5.6861010367949216E-2</v>
      </c>
      <c r="V1650" s="22">
        <f t="shared" si="373"/>
        <v>2.7349383691839924E-2</v>
      </c>
      <c r="W1650" s="22">
        <f t="shared" si="374"/>
        <v>2.9511626676109293E-2</v>
      </c>
      <c r="Z1650" s="37"/>
      <c r="AA1650" s="37"/>
    </row>
    <row r="1651" spans="1:27">
      <c r="A1651" s="61">
        <f t="shared" si="375"/>
        <v>39416</v>
      </c>
      <c r="B1651" s="13">
        <v>2007.11</v>
      </c>
      <c r="C1651" s="14">
        <v>1463.39</v>
      </c>
      <c r="D1651" s="15">
        <f>D1649/3+D1652*2/3</f>
        <v>27.480000000000004</v>
      </c>
      <c r="E1651" s="14">
        <f>E1649/3+E1652*2/3</f>
        <v>70.320000000000007</v>
      </c>
      <c r="F1651" s="14">
        <v>210.17699999999999</v>
      </c>
      <c r="G1651" s="15">
        <f t="shared" si="383"/>
        <v>2007.8749999998756</v>
      </c>
      <c r="H1651" s="40">
        <v>4.1500000000000004</v>
      </c>
      <c r="I1651" s="15">
        <f t="shared" si="376"/>
        <v>2188.0457555060743</v>
      </c>
      <c r="J1651" s="15">
        <f t="shared" si="377"/>
        <v>41.087814841776243</v>
      </c>
      <c r="K1651" s="17">
        <f t="shared" si="381"/>
        <v>1054917.4413752554</v>
      </c>
      <c r="L1651" s="15">
        <f t="shared" si="378"/>
        <v>105.14174452961082</v>
      </c>
      <c r="M1651" s="17">
        <f t="shared" si="379"/>
        <v>50691.746204024879</v>
      </c>
      <c r="N1651" s="36">
        <f t="shared" si="369"/>
        <v>25.729053579498387</v>
      </c>
      <c r="O1651" s="18"/>
      <c r="P1651" s="19">
        <f t="shared" si="370"/>
        <v>27.711039143379491</v>
      </c>
      <c r="Q1651" s="19"/>
      <c r="R1651" s="38">
        <f t="shared" si="371"/>
        <v>2.4061140157559037E-2</v>
      </c>
      <c r="S1651" s="16">
        <f t="shared" si="380"/>
        <v>1.007526830349796</v>
      </c>
      <c r="T1651" s="16">
        <f t="shared" si="382"/>
        <v>39.18996371967102</v>
      </c>
      <c r="U1651" s="22">
        <f t="shared" si="372"/>
        <v>6.4382786384730384E-2</v>
      </c>
      <c r="V1651" s="22">
        <f t="shared" si="373"/>
        <v>2.4754117422086885E-2</v>
      </c>
      <c r="W1651" s="22">
        <f t="shared" si="374"/>
        <v>3.9628668962643498E-2</v>
      </c>
      <c r="Z1651" s="37"/>
      <c r="AA1651" s="37"/>
    </row>
    <row r="1652" spans="1:27">
      <c r="A1652" s="61">
        <f t="shared" si="375"/>
        <v>39447</v>
      </c>
      <c r="B1652" s="13">
        <v>2007.12</v>
      </c>
      <c r="C1652" s="14">
        <v>1479.22</v>
      </c>
      <c r="D1652" s="15">
        <v>27.73</v>
      </c>
      <c r="E1652" s="14">
        <v>66.180000000000007</v>
      </c>
      <c r="F1652" s="14">
        <v>210.036</v>
      </c>
      <c r="G1652" s="15">
        <f t="shared" si="383"/>
        <v>2007.9583333332089</v>
      </c>
      <c r="H1652" s="40">
        <v>4.0999999999999996</v>
      </c>
      <c r="I1652" s="15">
        <f t="shared" si="376"/>
        <v>2213.1993633948478</v>
      </c>
      <c r="J1652" s="15">
        <f t="shared" si="377"/>
        <v>41.489446023538839</v>
      </c>
      <c r="K1652" s="17">
        <f t="shared" si="381"/>
        <v>1068711.6264159619</v>
      </c>
      <c r="L1652" s="15">
        <f t="shared" si="378"/>
        <v>99.018086470890751</v>
      </c>
      <c r="M1652" s="17">
        <f t="shared" si="379"/>
        <v>47813.939397931579</v>
      </c>
      <c r="N1652" s="36">
        <f t="shared" si="369"/>
        <v>25.955510105240236</v>
      </c>
      <c r="O1652" s="18"/>
      <c r="P1652" s="19">
        <f t="shared" si="370"/>
        <v>27.959981545763824</v>
      </c>
      <c r="Q1652" s="19"/>
      <c r="R1652" s="38">
        <f t="shared" si="371"/>
        <v>2.4280362312110379E-2</v>
      </c>
      <c r="S1652" s="16">
        <f t="shared" si="380"/>
        <v>1.0332059347690226</v>
      </c>
      <c r="T1652" s="16">
        <f t="shared" si="382"/>
        <v>39.511446700794252</v>
      </c>
      <c r="U1652" s="22">
        <f t="shared" si="372"/>
        <v>6.6090525626558039E-2</v>
      </c>
      <c r="V1652" s="22">
        <f t="shared" si="373"/>
        <v>2.3726298391638645E-2</v>
      </c>
      <c r="W1652" s="22">
        <f t="shared" si="374"/>
        <v>4.2364227234919394E-2</v>
      </c>
      <c r="Z1652" s="37"/>
      <c r="AA1652" s="37"/>
    </row>
    <row r="1653" spans="1:27">
      <c r="A1653" s="61">
        <f t="shared" si="375"/>
        <v>39478</v>
      </c>
      <c r="B1653" s="13">
        <v>2008.01</v>
      </c>
      <c r="C1653" s="14">
        <v>1378.76</v>
      </c>
      <c r="D1653" s="15">
        <f>D1652*2/3+D1655/3</f>
        <v>27.92</v>
      </c>
      <c r="E1653" s="14">
        <f>E1652*2/3+E1655/3</f>
        <v>64.25</v>
      </c>
      <c r="F1653" s="14">
        <v>211.08</v>
      </c>
      <c r="G1653" s="15">
        <f t="shared" si="383"/>
        <v>2008.0416666665421</v>
      </c>
      <c r="H1653" s="16">
        <v>3.74</v>
      </c>
      <c r="I1653" s="15">
        <f t="shared" si="376"/>
        <v>2052.6887171688468</v>
      </c>
      <c r="J1653" s="15">
        <f t="shared" si="377"/>
        <v>41.567110289937482</v>
      </c>
      <c r="K1653" s="17">
        <f t="shared" si="381"/>
        <v>992876.76999757253</v>
      </c>
      <c r="L1653" s="15">
        <f t="shared" si="378"/>
        <v>95.654972640704969</v>
      </c>
      <c r="M1653" s="17">
        <f t="shared" si="379"/>
        <v>46267.901935321606</v>
      </c>
      <c r="N1653" s="36">
        <f t="shared" si="369"/>
        <v>24.022317760836827</v>
      </c>
      <c r="O1653" s="18"/>
      <c r="P1653" s="19">
        <f t="shared" si="370"/>
        <v>25.886705943137198</v>
      </c>
      <c r="Q1653" s="19"/>
      <c r="R1653" s="38">
        <f t="shared" si="371"/>
        <v>3.1299207454085536E-2</v>
      </c>
      <c r="S1653" s="16">
        <f t="shared" si="380"/>
        <v>1.0031166666666667</v>
      </c>
      <c r="T1653" s="16">
        <f t="shared" si="382"/>
        <v>40.621548708280386</v>
      </c>
      <c r="U1653" s="22">
        <f t="shared" si="372"/>
        <v>7.8491894040190857E-2</v>
      </c>
      <c r="V1653" s="22">
        <f t="shared" si="373"/>
        <v>1.8929027834309498E-2</v>
      </c>
      <c r="W1653" s="22">
        <f t="shared" si="374"/>
        <v>5.956286620588136E-2</v>
      </c>
      <c r="Z1653" s="37"/>
      <c r="AA1653" s="37"/>
    </row>
    <row r="1654" spans="1:27">
      <c r="A1654" s="61">
        <f t="shared" si="375"/>
        <v>39507</v>
      </c>
      <c r="B1654" s="13">
        <v>2008.02</v>
      </c>
      <c r="C1654" s="14">
        <v>1354.87</v>
      </c>
      <c r="D1654" s="15">
        <f>D1652/3+D1655*2/3</f>
        <v>28.11</v>
      </c>
      <c r="E1654" s="14">
        <f>E1652/3+E1655*2/3</f>
        <v>62.32</v>
      </c>
      <c r="F1654" s="14">
        <v>211.69300000000001</v>
      </c>
      <c r="G1654" s="15">
        <f t="shared" si="383"/>
        <v>2008.1249999998754</v>
      </c>
      <c r="H1654" s="40">
        <v>3.74</v>
      </c>
      <c r="I1654" s="15">
        <f t="shared" si="376"/>
        <v>2011.2804599821445</v>
      </c>
      <c r="J1654" s="15">
        <f t="shared" si="377"/>
        <v>41.728795921452303</v>
      </c>
      <c r="K1654" s="17">
        <f t="shared" si="381"/>
        <v>974529.77613082924</v>
      </c>
      <c r="L1654" s="15">
        <f t="shared" si="378"/>
        <v>92.512933540551671</v>
      </c>
      <c r="M1654" s="17">
        <f t="shared" si="379"/>
        <v>44825.478199733756</v>
      </c>
      <c r="N1654" s="36">
        <f t="shared" si="369"/>
        <v>23.495263401811787</v>
      </c>
      <c r="O1654" s="18"/>
      <c r="P1654" s="19">
        <f t="shared" si="370"/>
        <v>25.329469431905363</v>
      </c>
      <c r="Q1654" s="19"/>
      <c r="R1654" s="38">
        <f t="shared" si="371"/>
        <v>3.2340374978085361E-2</v>
      </c>
      <c r="S1654" s="16">
        <f t="shared" si="380"/>
        <v>1.0223551030241986</v>
      </c>
      <c r="T1654" s="16">
        <f t="shared" si="382"/>
        <v>40.630157998168791</v>
      </c>
      <c r="U1654" s="22">
        <f t="shared" si="372"/>
        <v>7.6858818213123792E-2</v>
      </c>
      <c r="V1654" s="22">
        <f t="shared" si="373"/>
        <v>1.6183304288415634E-2</v>
      </c>
      <c r="W1654" s="22">
        <f t="shared" si="374"/>
        <v>6.0675513924708158E-2</v>
      </c>
      <c r="Z1654" s="37"/>
      <c r="AA1654" s="37"/>
    </row>
    <row r="1655" spans="1:27">
      <c r="A1655" s="61">
        <f t="shared" si="375"/>
        <v>39538</v>
      </c>
      <c r="B1655" s="13">
        <v>2008.03</v>
      </c>
      <c r="C1655" s="14">
        <v>1316.94</v>
      </c>
      <c r="D1655" s="15">
        <v>28.3</v>
      </c>
      <c r="E1655" s="14">
        <v>60.39</v>
      </c>
      <c r="F1655" s="14">
        <v>213.52799999999999</v>
      </c>
      <c r="G1655" s="15">
        <f t="shared" si="383"/>
        <v>2008.2083333332087</v>
      </c>
      <c r="H1655" s="40">
        <v>3.51</v>
      </c>
      <c r="I1655" s="15">
        <f t="shared" si="376"/>
        <v>1938.1735474036202</v>
      </c>
      <c r="J1655" s="15">
        <f t="shared" si="377"/>
        <v>41.649818056648328</v>
      </c>
      <c r="K1655" s="17">
        <f t="shared" si="381"/>
        <v>940788.85891741642</v>
      </c>
      <c r="L1655" s="15">
        <f t="shared" si="378"/>
        <v>88.877473937844258</v>
      </c>
      <c r="M1655" s="17">
        <f t="shared" si="379"/>
        <v>43141.099207270468</v>
      </c>
      <c r="N1655" s="36">
        <f t="shared" si="369"/>
        <v>22.606810842249342</v>
      </c>
      <c r="O1655" s="18"/>
      <c r="P1655" s="19">
        <f t="shared" si="370"/>
        <v>24.384051798830338</v>
      </c>
      <c r="Q1655" s="19"/>
      <c r="R1655" s="38">
        <f t="shared" si="371"/>
        <v>3.7009681686571733E-2</v>
      </c>
      <c r="S1655" s="16">
        <f t="shared" si="380"/>
        <v>0.98881826703656417</v>
      </c>
      <c r="T1655" s="16">
        <f t="shared" si="382"/>
        <v>41.181479532704643</v>
      </c>
      <c r="U1655" s="22">
        <f t="shared" si="372"/>
        <v>8.0486857466501416E-2</v>
      </c>
      <c r="V1655" s="22">
        <f t="shared" si="373"/>
        <v>1.5001668304679638E-2</v>
      </c>
      <c r="W1655" s="22">
        <f t="shared" si="374"/>
        <v>6.5485189161821777E-2</v>
      </c>
      <c r="Z1655" s="37"/>
      <c r="AA1655" s="37"/>
    </row>
    <row r="1656" spans="1:27">
      <c r="A1656" s="61">
        <f t="shared" si="375"/>
        <v>39568</v>
      </c>
      <c r="B1656" s="13">
        <v>2008.04</v>
      </c>
      <c r="C1656" s="14">
        <v>1370.47</v>
      </c>
      <c r="D1656" s="15">
        <f>D1655*2/3+D1658/3</f>
        <v>28.436666666666667</v>
      </c>
      <c r="E1656" s="14">
        <f>E1655*2/3+E1658/3</f>
        <v>57.383333333333326</v>
      </c>
      <c r="F1656" s="14">
        <v>214.82300000000001</v>
      </c>
      <c r="G1656" s="15">
        <f t="shared" si="383"/>
        <v>2008.2916666665419</v>
      </c>
      <c r="H1656" s="40">
        <v>3.68</v>
      </c>
      <c r="I1656" s="15">
        <f t="shared" si="376"/>
        <v>2004.7963421747215</v>
      </c>
      <c r="J1656" s="15">
        <f t="shared" si="377"/>
        <v>41.598667111994537</v>
      </c>
      <c r="K1656" s="17">
        <f t="shared" si="381"/>
        <v>974810.20857381029</v>
      </c>
      <c r="L1656" s="15">
        <f t="shared" si="378"/>
        <v>83.943389325165384</v>
      </c>
      <c r="M1656" s="17">
        <f t="shared" si="379"/>
        <v>40816.551354883457</v>
      </c>
      <c r="N1656" s="36">
        <f t="shared" si="369"/>
        <v>23.356040643201613</v>
      </c>
      <c r="O1656" s="18"/>
      <c r="P1656" s="19">
        <f t="shared" si="370"/>
        <v>25.204092441252204</v>
      </c>
      <c r="Q1656" s="19"/>
      <c r="R1656" s="38">
        <f t="shared" si="371"/>
        <v>3.4322355344470298E-2</v>
      </c>
      <c r="S1656" s="16">
        <f t="shared" si="380"/>
        <v>0.98662501786302048</v>
      </c>
      <c r="T1656" s="16">
        <f t="shared" si="382"/>
        <v>40.475524141405373</v>
      </c>
      <c r="U1656" s="22">
        <f t="shared" si="372"/>
        <v>7.4425037507496405E-2</v>
      </c>
      <c r="V1656" s="22">
        <f t="shared" si="373"/>
        <v>1.633261635775618E-2</v>
      </c>
      <c r="W1656" s="22">
        <f t="shared" si="374"/>
        <v>5.8092421149740225E-2</v>
      </c>
      <c r="Z1656" s="37"/>
      <c r="AA1656" s="37"/>
    </row>
    <row r="1657" spans="1:27">
      <c r="A1657" s="61">
        <f t="shared" si="375"/>
        <v>39599</v>
      </c>
      <c r="B1657" s="13">
        <v>2008.05</v>
      </c>
      <c r="C1657" s="14">
        <v>1403.22</v>
      </c>
      <c r="D1657" s="15">
        <f>D1655/3+D1658*2/3</f>
        <v>28.573333333333334</v>
      </c>
      <c r="E1657" s="14">
        <f>E1655/3+E1658*2/3</f>
        <v>54.376666666666665</v>
      </c>
      <c r="F1657" s="14">
        <v>216.63200000000001</v>
      </c>
      <c r="G1657" s="15">
        <f t="shared" si="383"/>
        <v>2008.3749999998752</v>
      </c>
      <c r="H1657" s="40">
        <v>3.88</v>
      </c>
      <c r="I1657" s="15">
        <f t="shared" si="376"/>
        <v>2035.5635339654355</v>
      </c>
      <c r="J1657" s="15">
        <f t="shared" si="377"/>
        <v>41.449548450829077</v>
      </c>
      <c r="K1657" s="17">
        <f t="shared" si="381"/>
        <v>991449.95007398829</v>
      </c>
      <c r="L1657" s="15">
        <f t="shared" si="378"/>
        <v>78.88083106373945</v>
      </c>
      <c r="M1657" s="17">
        <f t="shared" si="379"/>
        <v>38420.022129000841</v>
      </c>
      <c r="N1657" s="36">
        <f t="shared" si="369"/>
        <v>23.696432116623178</v>
      </c>
      <c r="O1657" s="18"/>
      <c r="P1657" s="19">
        <f t="shared" si="370"/>
        <v>25.583647878051796</v>
      </c>
      <c r="Q1657" s="19"/>
      <c r="R1657" s="38">
        <f t="shared" si="371"/>
        <v>3.2380178781063008E-2</v>
      </c>
      <c r="S1657" s="16">
        <f t="shared" si="380"/>
        <v>0.9853319464608985</v>
      </c>
      <c r="T1657" s="16">
        <f t="shared" si="382"/>
        <v>39.600691816464042</v>
      </c>
      <c r="U1657" s="22">
        <f t="shared" si="372"/>
        <v>7.4248898963235055E-2</v>
      </c>
      <c r="V1657" s="22">
        <f t="shared" si="373"/>
        <v>1.7448841256749503E-2</v>
      </c>
      <c r="W1657" s="22">
        <f t="shared" si="374"/>
        <v>5.6800057706485552E-2</v>
      </c>
      <c r="Z1657" s="37"/>
      <c r="AA1657" s="37"/>
    </row>
    <row r="1658" spans="1:27">
      <c r="A1658" s="61">
        <f t="shared" si="375"/>
        <v>39629</v>
      </c>
      <c r="B1658" s="13">
        <v>2008.06</v>
      </c>
      <c r="C1658" s="14">
        <v>1341.25</v>
      </c>
      <c r="D1658" s="15">
        <v>28.71</v>
      </c>
      <c r="E1658" s="14">
        <v>51.37</v>
      </c>
      <c r="F1658" s="14">
        <v>218.815</v>
      </c>
      <c r="G1658" s="15">
        <f t="shared" si="383"/>
        <v>2008.4583333332084</v>
      </c>
      <c r="H1658" s="40">
        <v>4.0999999999999996</v>
      </c>
      <c r="I1658" s="15">
        <f t="shared" si="376"/>
        <v>1926.2566465964405</v>
      </c>
      <c r="J1658" s="15">
        <f t="shared" si="377"/>
        <v>41.232304435253539</v>
      </c>
      <c r="K1658" s="17">
        <f t="shared" si="381"/>
        <v>939884.05242838431</v>
      </c>
      <c r="L1658" s="15">
        <f t="shared" si="378"/>
        <v>73.775809085300395</v>
      </c>
      <c r="M1658" s="17">
        <f t="shared" si="379"/>
        <v>35997.64680204742</v>
      </c>
      <c r="N1658" s="36">
        <f t="shared" si="369"/>
        <v>22.416812802281935</v>
      </c>
      <c r="O1658" s="18"/>
      <c r="P1658" s="19">
        <f t="shared" si="370"/>
        <v>24.21673551565436</v>
      </c>
      <c r="Q1658" s="19"/>
      <c r="R1658" s="38">
        <f t="shared" si="371"/>
        <v>3.3494886255305917E-2</v>
      </c>
      <c r="S1658" s="16">
        <f t="shared" si="380"/>
        <v>1.0107706962630596</v>
      </c>
      <c r="T1658" s="16">
        <f t="shared" si="382"/>
        <v>38.630546846548732</v>
      </c>
      <c r="U1658" s="22">
        <f t="shared" si="372"/>
        <v>8.2091352218717439E-2</v>
      </c>
      <c r="V1658" s="22">
        <f t="shared" si="373"/>
        <v>2.064221025532742E-2</v>
      </c>
      <c r="W1658" s="22">
        <f t="shared" si="374"/>
        <v>6.1449141963390019E-2</v>
      </c>
      <c r="Z1658" s="37"/>
      <c r="AA1658" s="37"/>
    </row>
    <row r="1659" spans="1:27">
      <c r="A1659" s="61">
        <f t="shared" si="375"/>
        <v>39660</v>
      </c>
      <c r="B1659" s="13">
        <v>2008.07</v>
      </c>
      <c r="C1659" s="14">
        <v>1257.33</v>
      </c>
      <c r="D1659" s="15">
        <f>D1658*2/3+D1661/3</f>
        <v>28.756666666666668</v>
      </c>
      <c r="E1659" s="14">
        <f>E1658*2/3+E1661/3</f>
        <v>49.563333333333333</v>
      </c>
      <c r="F1659" s="14">
        <v>219.964</v>
      </c>
      <c r="G1659" s="15">
        <f t="shared" si="383"/>
        <v>2008.5416666665417</v>
      </c>
      <c r="H1659" s="40">
        <v>4.01</v>
      </c>
      <c r="I1659" s="15">
        <f t="shared" si="376"/>
        <v>1796.3012605926431</v>
      </c>
      <c r="J1659" s="15">
        <f t="shared" si="377"/>
        <v>41.083595065556203</v>
      </c>
      <c r="K1659" s="17">
        <f t="shared" si="381"/>
        <v>878145.04321722954</v>
      </c>
      <c r="L1659" s="15">
        <f t="shared" si="378"/>
        <v>70.809316683639167</v>
      </c>
      <c r="M1659" s="17">
        <f t="shared" si="379"/>
        <v>34616.047888772198</v>
      </c>
      <c r="N1659" s="36">
        <f t="shared" si="369"/>
        <v>20.907206462661577</v>
      </c>
      <c r="O1659" s="18"/>
      <c r="P1659" s="19">
        <f t="shared" si="370"/>
        <v>22.603177385642244</v>
      </c>
      <c r="Q1659" s="19"/>
      <c r="R1659" s="38">
        <f t="shared" si="371"/>
        <v>3.8029082463546783E-2</v>
      </c>
      <c r="S1659" s="16">
        <f t="shared" si="380"/>
        <v>1.0132020522151037</v>
      </c>
      <c r="T1659" s="16">
        <f t="shared" si="382"/>
        <v>38.842661485403084</v>
      </c>
      <c r="U1659" s="22">
        <f t="shared" si="372"/>
        <v>9.1172768943963201E-2</v>
      </c>
      <c r="V1659" s="22">
        <f t="shared" si="373"/>
        <v>2.0498899592648057E-2</v>
      </c>
      <c r="W1659" s="22">
        <f t="shared" si="374"/>
        <v>7.0673869351315144E-2</v>
      </c>
      <c r="Z1659" s="37"/>
      <c r="AA1659" s="37"/>
    </row>
    <row r="1660" spans="1:27">
      <c r="A1660" s="61">
        <f t="shared" si="375"/>
        <v>39691</v>
      </c>
      <c r="B1660" s="13">
        <v>2008.08</v>
      </c>
      <c r="C1660" s="14">
        <v>1281.47</v>
      </c>
      <c r="D1660" s="15">
        <f>D1658/3+D1661*2/3</f>
        <v>28.803333333333335</v>
      </c>
      <c r="E1660" s="14">
        <f>E1658/3+E1661*2/3</f>
        <v>47.756666666666668</v>
      </c>
      <c r="F1660" s="14">
        <v>219.08600000000001</v>
      </c>
      <c r="G1660" s="15">
        <f t="shared" si="383"/>
        <v>2008.6249999998749</v>
      </c>
      <c r="H1660" s="40">
        <v>3.89</v>
      </c>
      <c r="I1660" s="15">
        <f t="shared" si="376"/>
        <v>1838.1261884145958</v>
      </c>
      <c r="J1660" s="15">
        <f t="shared" si="377"/>
        <v>41.315178126397868</v>
      </c>
      <c r="K1660" s="17">
        <f t="shared" si="381"/>
        <v>900274.82019949495</v>
      </c>
      <c r="L1660" s="15">
        <f t="shared" si="378"/>
        <v>68.501626781263994</v>
      </c>
      <c r="M1660" s="17">
        <f t="shared" si="379"/>
        <v>33550.628962566851</v>
      </c>
      <c r="N1660" s="36">
        <f t="shared" si="369"/>
        <v>21.401617360047926</v>
      </c>
      <c r="O1660" s="18"/>
      <c r="P1660" s="19">
        <f t="shared" si="370"/>
        <v>23.155126607759254</v>
      </c>
      <c r="Q1660" s="19"/>
      <c r="R1660" s="38">
        <f t="shared" si="371"/>
        <v>3.7586008022024407E-2</v>
      </c>
      <c r="S1660" s="16">
        <f t="shared" si="380"/>
        <v>1.0198300499840234</v>
      </c>
      <c r="T1660" s="16">
        <f t="shared" si="382"/>
        <v>39.513183663016513</v>
      </c>
      <c r="U1660" s="22">
        <f t="shared" si="372"/>
        <v>9.103986829691868E-2</v>
      </c>
      <c r="V1660" s="22">
        <f t="shared" si="373"/>
        <v>1.8942279635364212E-2</v>
      </c>
      <c r="W1660" s="22">
        <f t="shared" si="374"/>
        <v>7.2097588661554468E-2</v>
      </c>
      <c r="Z1660" s="37"/>
      <c r="AA1660" s="37"/>
    </row>
    <row r="1661" spans="1:27">
      <c r="A1661" s="61">
        <f t="shared" si="375"/>
        <v>39721</v>
      </c>
      <c r="B1661" s="13">
        <v>2008.09</v>
      </c>
      <c r="C1661" s="14">
        <v>1216.95</v>
      </c>
      <c r="D1661" s="15">
        <v>28.85</v>
      </c>
      <c r="E1661" s="14">
        <f>45.95</f>
        <v>45.95</v>
      </c>
      <c r="F1661" s="14">
        <v>218.78299999999999</v>
      </c>
      <c r="G1661" s="15">
        <f t="shared" si="383"/>
        <v>2008.7083333332082</v>
      </c>
      <c r="H1661" s="40">
        <v>3.69</v>
      </c>
      <c r="I1661" s="15">
        <f t="shared" si="376"/>
        <v>1747.9969365764259</v>
      </c>
      <c r="J1661" s="15">
        <f t="shared" si="377"/>
        <v>41.439427766325558</v>
      </c>
      <c r="K1661" s="17">
        <f t="shared" si="381"/>
        <v>857822.78922903026</v>
      </c>
      <c r="L1661" s="15">
        <f t="shared" si="378"/>
        <v>66.001445610490791</v>
      </c>
      <c r="M1661" s="17">
        <f t="shared" si="379"/>
        <v>32389.956173280691</v>
      </c>
      <c r="N1661" s="36">
        <f t="shared" si="369"/>
        <v>20.36273394609751</v>
      </c>
      <c r="O1661" s="18"/>
      <c r="P1661" s="19">
        <f t="shared" si="370"/>
        <v>22.050373871028615</v>
      </c>
      <c r="Q1661" s="19"/>
      <c r="R1661" s="38">
        <f t="shared" si="371"/>
        <v>4.1701440614025413E-2</v>
      </c>
      <c r="S1661" s="16">
        <f t="shared" si="380"/>
        <v>0.99317770086629609</v>
      </c>
      <c r="T1661" s="16">
        <f t="shared" si="382"/>
        <v>40.352540381592689</v>
      </c>
      <c r="U1661" s="22">
        <f t="shared" si="372"/>
        <v>9.8024277924335435E-2</v>
      </c>
      <c r="V1661" s="22">
        <f t="shared" si="373"/>
        <v>1.5968976270918533E-2</v>
      </c>
      <c r="W1661" s="22">
        <f t="shared" si="374"/>
        <v>8.2055301653416901E-2</v>
      </c>
      <c r="Z1661" s="37"/>
      <c r="AA1661" s="37"/>
    </row>
    <row r="1662" spans="1:27">
      <c r="A1662" s="61">
        <f t="shared" si="375"/>
        <v>39447</v>
      </c>
      <c r="B1662" s="13">
        <v>2008.1</v>
      </c>
      <c r="C1662" s="14">
        <v>968.8</v>
      </c>
      <c r="D1662" s="15">
        <f>D1661*2/3+D1664/3</f>
        <v>28.696666666666665</v>
      </c>
      <c r="E1662" s="14">
        <f>E1661*2/3+E1664/3</f>
        <v>35.593333333333334</v>
      </c>
      <c r="F1662" s="14">
        <v>216.57300000000001</v>
      </c>
      <c r="G1662" s="15">
        <f t="shared" si="383"/>
        <v>2008.7916666665415</v>
      </c>
      <c r="H1662" s="16">
        <v>3.81</v>
      </c>
      <c r="I1662" s="15">
        <f t="shared" si="376"/>
        <v>1405.7604576747799</v>
      </c>
      <c r="J1662" s="15">
        <f t="shared" si="377"/>
        <v>41.639801060150631</v>
      </c>
      <c r="K1662" s="17">
        <f t="shared" si="381"/>
        <v>691574.43148354569</v>
      </c>
      <c r="L1662" s="15">
        <f t="shared" si="378"/>
        <v>51.647089757264311</v>
      </c>
      <c r="M1662" s="17">
        <f t="shared" si="379"/>
        <v>25408.17430285336</v>
      </c>
      <c r="N1662" s="36">
        <f t="shared" si="369"/>
        <v>16.387356548789828</v>
      </c>
      <c r="O1662" s="18"/>
      <c r="P1662" s="19">
        <f t="shared" si="370"/>
        <v>17.770107910955758</v>
      </c>
      <c r="Q1662" s="19"/>
      <c r="R1662" s="38">
        <f t="shared" si="371"/>
        <v>5.111897773667283E-2</v>
      </c>
      <c r="S1662" s="16">
        <f t="shared" si="380"/>
        <v>1.0265737057388291</v>
      </c>
      <c r="T1662" s="16">
        <f t="shared" si="382"/>
        <v>40.486207960340771</v>
      </c>
      <c r="U1662" s="22">
        <f t="shared" si="372"/>
        <v>0.11734462068573026</v>
      </c>
      <c r="V1662" s="22">
        <f t="shared" si="373"/>
        <v>1.4406924360982343E-2</v>
      </c>
      <c r="W1662" s="22">
        <f t="shared" si="374"/>
        <v>0.10293769632474792</v>
      </c>
      <c r="Z1662" s="37"/>
      <c r="AA1662" s="37"/>
    </row>
    <row r="1663" spans="1:27">
      <c r="A1663" s="61">
        <f t="shared" si="375"/>
        <v>39782</v>
      </c>
      <c r="B1663" s="13">
        <v>2008.11</v>
      </c>
      <c r="C1663" s="14">
        <v>883.04</v>
      </c>
      <c r="D1663" s="15">
        <f>D1661/3+D1664*2/3</f>
        <v>28.543333333333333</v>
      </c>
      <c r="E1663" s="14">
        <f>E1661/3+E1664*2/3</f>
        <v>25.236666666666668</v>
      </c>
      <c r="F1663" s="14">
        <v>212.42500000000001</v>
      </c>
      <c r="G1663" s="15">
        <f t="shared" si="383"/>
        <v>2008.8749999998747</v>
      </c>
      <c r="H1663" s="16">
        <v>3.53</v>
      </c>
      <c r="I1663" s="15">
        <f t="shared" si="376"/>
        <v>1306.3400902906913</v>
      </c>
      <c r="J1663" s="15">
        <f t="shared" si="377"/>
        <v>42.226060703777819</v>
      </c>
      <c r="K1663" s="17">
        <f t="shared" si="381"/>
        <v>644394.95291091467</v>
      </c>
      <c r="L1663" s="15">
        <f t="shared" si="378"/>
        <v>37.334287701541733</v>
      </c>
      <c r="M1663" s="17">
        <f t="shared" si="379"/>
        <v>18416.357841428606</v>
      </c>
      <c r="N1663" s="36">
        <f t="shared" si="369"/>
        <v>15.259659405704577</v>
      </c>
      <c r="O1663" s="18"/>
      <c r="P1663" s="19">
        <f t="shared" si="370"/>
        <v>16.575738507639599</v>
      </c>
      <c r="Q1663" s="19"/>
      <c r="R1663" s="38">
        <f t="shared" si="371"/>
        <v>5.6442109765604806E-2</v>
      </c>
      <c r="S1663" s="16">
        <f t="shared" si="380"/>
        <v>1.1007174876584529</v>
      </c>
      <c r="T1663" s="16">
        <f t="shared" si="382"/>
        <v>42.373654710520576</v>
      </c>
      <c r="U1663" s="22">
        <f t="shared" si="372"/>
        <v>0.1232877349303918</v>
      </c>
      <c r="V1663" s="22">
        <f t="shared" si="373"/>
        <v>1.0656217325840434E-2</v>
      </c>
      <c r="W1663" s="22">
        <f t="shared" si="374"/>
        <v>0.11263151760455137</v>
      </c>
      <c r="Z1663" s="37"/>
      <c r="AA1663" s="37"/>
    </row>
    <row r="1664" spans="1:27">
      <c r="A1664" s="61">
        <f t="shared" si="375"/>
        <v>39813</v>
      </c>
      <c r="B1664" s="13">
        <v>2008.12</v>
      </c>
      <c r="C1664" s="14">
        <v>877.56</v>
      </c>
      <c r="D1664" s="15">
        <v>28.39</v>
      </c>
      <c r="E1664" s="14">
        <v>14.88</v>
      </c>
      <c r="F1664" s="14">
        <v>210.22800000000001</v>
      </c>
      <c r="G1664" s="15">
        <f t="shared" si="383"/>
        <v>2008.958333333208</v>
      </c>
      <c r="H1664" s="16">
        <v>2.42</v>
      </c>
      <c r="I1664" s="15">
        <f t="shared" si="376"/>
        <v>1311.8004215423259</v>
      </c>
      <c r="J1664" s="15">
        <f t="shared" si="377"/>
        <v>42.438139805354204</v>
      </c>
      <c r="K1664" s="17">
        <f t="shared" si="381"/>
        <v>648832.9397730825</v>
      </c>
      <c r="L1664" s="15">
        <f t="shared" si="378"/>
        <v>22.24302642844912</v>
      </c>
      <c r="M1664" s="17">
        <f t="shared" si="379"/>
        <v>11001.679821121596</v>
      </c>
      <c r="N1664" s="36">
        <f t="shared" si="369"/>
        <v>15.376080747423766</v>
      </c>
      <c r="O1664" s="18"/>
      <c r="P1664" s="19">
        <f t="shared" si="370"/>
        <v>16.732842670212033</v>
      </c>
      <c r="Q1664" s="19"/>
      <c r="R1664" s="38">
        <f t="shared" si="371"/>
        <v>6.6042129114535095E-2</v>
      </c>
      <c r="S1664" s="16">
        <f t="shared" si="380"/>
        <v>0.99325011039598909</v>
      </c>
      <c r="T1664" s="16">
        <f t="shared" si="382"/>
        <v>47.128851670167116</v>
      </c>
      <c r="U1664" s="22">
        <f t="shared" si="372"/>
        <v>0.11646979702600335</v>
      </c>
      <c r="V1664" s="22">
        <f t="shared" si="373"/>
        <v>3.0158747949355913E-3</v>
      </c>
      <c r="W1664" s="22">
        <f t="shared" si="374"/>
        <v>0.11345392223106776</v>
      </c>
      <c r="Z1664" s="37"/>
      <c r="AA1664" s="37"/>
    </row>
    <row r="1665" spans="1:27">
      <c r="A1665" s="61">
        <f t="shared" si="375"/>
        <v>39844</v>
      </c>
      <c r="B1665" s="13">
        <v>2009.01</v>
      </c>
      <c r="C1665" s="14">
        <v>865.58</v>
      </c>
      <c r="D1665" s="15">
        <f>D1664*2/3+D1667/3</f>
        <v>28.013333333333335</v>
      </c>
      <c r="E1665" s="14">
        <f>E1664*2/3+E1667/3</f>
        <v>12.206666666666667</v>
      </c>
      <c r="F1665" s="14">
        <v>211.143</v>
      </c>
      <c r="G1665" s="15">
        <f t="shared" si="383"/>
        <v>2009.0416666665412</v>
      </c>
      <c r="H1665" s="16">
        <v>2.52</v>
      </c>
      <c r="I1665" s="15">
        <f t="shared" si="376"/>
        <v>1288.2852384876605</v>
      </c>
      <c r="J1665" s="15">
        <f t="shared" si="377"/>
        <v>41.693620247888894</v>
      </c>
      <c r="K1665" s="17">
        <f t="shared" si="381"/>
        <v>638920.55095169134</v>
      </c>
      <c r="L1665" s="15">
        <f t="shared" si="378"/>
        <v>18.167781692975858</v>
      </c>
      <c r="M1665" s="17">
        <f t="shared" si="379"/>
        <v>9010.2476858872815</v>
      </c>
      <c r="N1665" s="36">
        <f t="shared" ref="N1665:N1728" si="384">I1665/AVERAGE(L1545:L1664)</f>
        <v>15.174651936879664</v>
      </c>
      <c r="O1665" s="18"/>
      <c r="P1665" s="19">
        <f t="shared" ref="P1665:P1728" si="385">K1665/AVERAGE(M1545:M1664)</f>
        <v>16.545978292696997</v>
      </c>
      <c r="Q1665" s="19"/>
      <c r="R1665" s="38">
        <f t="shared" ref="R1665:R1728" si="386">1/N1665-(H1665/100-(((F1665/F1545)^(1/10))-1))</f>
        <v>6.6100784914300645E-2</v>
      </c>
      <c r="S1665" s="16">
        <f t="shared" si="380"/>
        <v>0.97192494277408814</v>
      </c>
      <c r="T1665" s="16">
        <f t="shared" si="382"/>
        <v>46.607880176717003</v>
      </c>
      <c r="U1665" s="22">
        <f t="shared" si="372"/>
        <v>0.11990380141313706</v>
      </c>
      <c r="V1665" s="22">
        <f t="shared" si="373"/>
        <v>5.216205961303011E-3</v>
      </c>
      <c r="W1665" s="22">
        <f t="shared" si="374"/>
        <v>0.11468759545183405</v>
      </c>
      <c r="Z1665" s="37"/>
      <c r="AA1665" s="37"/>
    </row>
    <row r="1666" spans="1:27">
      <c r="A1666" s="61">
        <f t="shared" si="375"/>
        <v>39872</v>
      </c>
      <c r="B1666" s="13">
        <v>2009.02</v>
      </c>
      <c r="C1666" s="14">
        <v>805.23</v>
      </c>
      <c r="D1666" s="15">
        <f>D1664/3+D1667*2/3</f>
        <v>27.63666666666667</v>
      </c>
      <c r="E1666" s="14">
        <f>E1664/3+E1667*2/3</f>
        <v>9.5333333333333332</v>
      </c>
      <c r="F1666" s="14">
        <v>212.19300000000001</v>
      </c>
      <c r="G1666" s="15">
        <f t="shared" si="383"/>
        <v>2009.1249999998745</v>
      </c>
      <c r="H1666" s="16">
        <v>2.87</v>
      </c>
      <c r="I1666" s="15">
        <f t="shared" si="376"/>
        <v>1192.5329819315439</v>
      </c>
      <c r="J1666" s="15">
        <f t="shared" si="377"/>
        <v>40.929469233198105</v>
      </c>
      <c r="K1666" s="17">
        <f t="shared" si="381"/>
        <v>593124.12365563551</v>
      </c>
      <c r="L1666" s="15">
        <f t="shared" si="378"/>
        <v>14.118716922801417</v>
      </c>
      <c r="M1666" s="17">
        <f t="shared" si="379"/>
        <v>7022.155134372033</v>
      </c>
      <c r="N1666" s="36">
        <f t="shared" si="384"/>
        <v>14.122181801918893</v>
      </c>
      <c r="O1666" s="18"/>
      <c r="P1666" s="19">
        <f t="shared" si="385"/>
        <v>15.431495098996711</v>
      </c>
      <c r="Q1666" s="19"/>
      <c r="R1666" s="38">
        <f t="shared" si="386"/>
        <v>6.7895991981292814E-2</v>
      </c>
      <c r="S1666" s="16">
        <f t="shared" si="380"/>
        <v>1.0067126526027683</v>
      </c>
      <c r="T1666" s="16">
        <f t="shared" si="382"/>
        <v>45.075205296060268</v>
      </c>
      <c r="U1666" s="22">
        <f t="shared" ref="U1666:U1685" si="387">(($K1786/$K1666)^(1/10)-1)</f>
        <v>0.13419728561579247</v>
      </c>
      <c r="V1666" s="22">
        <f t="shared" ref="V1666:V1729" si="388">(($T1786/$T1666)^(1/10)-1)</f>
        <v>8.647385664905638E-3</v>
      </c>
      <c r="W1666" s="22">
        <f t="shared" ref="W1666:W1729" si="389">U1666-V1666</f>
        <v>0.12554989995088683</v>
      </c>
      <c r="Z1666" s="37"/>
      <c r="AA1666" s="37"/>
    </row>
    <row r="1667" spans="1:27">
      <c r="A1667" s="61">
        <f t="shared" si="375"/>
        <v>39903</v>
      </c>
      <c r="B1667" s="13">
        <v>2009.03</v>
      </c>
      <c r="C1667" s="14">
        <v>757.13</v>
      </c>
      <c r="D1667" s="15">
        <v>27.26</v>
      </c>
      <c r="E1667" s="14">
        <v>6.86</v>
      </c>
      <c r="F1667" s="14">
        <v>212.709</v>
      </c>
      <c r="G1667" s="15">
        <f>G1666+1/12</f>
        <v>2009.2083333332077</v>
      </c>
      <c r="H1667" s="16">
        <v>2.82</v>
      </c>
      <c r="I1667" s="15">
        <f t="shared" si="376"/>
        <v>1118.5775382564916</v>
      </c>
      <c r="J1667" s="15">
        <f t="shared" si="377"/>
        <v>40.273696317504218</v>
      </c>
      <c r="K1667" s="17">
        <f t="shared" si="381"/>
        <v>558010.50419949729</v>
      </c>
      <c r="L1667" s="15">
        <f t="shared" si="378"/>
        <v>10.134906703524539</v>
      </c>
      <c r="M1667" s="17">
        <f t="shared" si="379"/>
        <v>5055.8715924723001</v>
      </c>
      <c r="N1667" s="36">
        <f t="shared" si="384"/>
        <v>13.323667656863929</v>
      </c>
      <c r="O1667" s="18"/>
      <c r="P1667" s="19">
        <f t="shared" si="385"/>
        <v>14.592703772466317</v>
      </c>
      <c r="Q1667" s="19"/>
      <c r="R1667" s="38">
        <f t="shared" si="386"/>
        <v>7.2577640954996622E-2</v>
      </c>
      <c r="S1667" s="16">
        <f t="shared" si="380"/>
        <v>0.99289340879634969</v>
      </c>
      <c r="T1667" s="16">
        <f t="shared" si="382"/>
        <v>45.267699831066764</v>
      </c>
      <c r="U1667" s="22">
        <f t="shared" si="387"/>
        <v>0.14270204314620294</v>
      </c>
      <c r="V1667" s="22">
        <f t="shared" si="388"/>
        <v>8.8387323571454957E-3</v>
      </c>
      <c r="W1667" s="22">
        <f t="shared" si="389"/>
        <v>0.13386331078905744</v>
      </c>
      <c r="Z1667" s="37"/>
      <c r="AA1667" s="37"/>
    </row>
    <row r="1668" spans="1:27">
      <c r="A1668" s="61">
        <f t="shared" si="375"/>
        <v>39933</v>
      </c>
      <c r="B1668" s="13">
        <v>2009.04</v>
      </c>
      <c r="C1668" s="14">
        <v>848.15</v>
      </c>
      <c r="D1668" s="15">
        <f>D1667*2/3+D1670/3</f>
        <v>26.703333333333333</v>
      </c>
      <c r="E1668" s="14">
        <f>E1667*2/3+E1670/3</f>
        <v>7.0766666666666662</v>
      </c>
      <c r="F1668" s="14">
        <v>213.24</v>
      </c>
      <c r="G1668" s="15">
        <f t="shared" si="383"/>
        <v>2009.291666666541</v>
      </c>
      <c r="H1668" s="16">
        <v>2.93</v>
      </c>
      <c r="I1668" s="15">
        <f t="shared" si="376"/>
        <v>1249.9294418261118</v>
      </c>
      <c r="J1668" s="15">
        <f t="shared" si="377"/>
        <v>39.353041948039781</v>
      </c>
      <c r="K1668" s="17">
        <f t="shared" si="381"/>
        <v>625172.31486289774</v>
      </c>
      <c r="L1668" s="15">
        <f t="shared" si="378"/>
        <v>10.428973668167325</v>
      </c>
      <c r="M1668" s="17">
        <f t="shared" si="379"/>
        <v>5216.2189253234756</v>
      </c>
      <c r="N1668" s="36">
        <f t="shared" si="384"/>
        <v>14.981866453039247</v>
      </c>
      <c r="O1668" s="18"/>
      <c r="P1668" s="19">
        <f t="shared" si="385"/>
        <v>16.441219972398432</v>
      </c>
      <c r="Q1668" s="19"/>
      <c r="R1668" s="38">
        <f t="shared" si="386"/>
        <v>6.268316394846539E-2</v>
      </c>
      <c r="S1668" s="16">
        <f t="shared" si="380"/>
        <v>0.9720157544991832</v>
      </c>
      <c r="T1668" s="16">
        <f t="shared" si="382"/>
        <v>44.834078422500028</v>
      </c>
      <c r="U1668" s="22">
        <f t="shared" si="387"/>
        <v>0.13332895853557436</v>
      </c>
      <c r="V1668" s="22">
        <f t="shared" si="388"/>
        <v>9.8455428084029961E-3</v>
      </c>
      <c r="W1668" s="22">
        <f t="shared" si="389"/>
        <v>0.12348341572717136</v>
      </c>
      <c r="Z1668" s="37"/>
      <c r="AA1668" s="37"/>
    </row>
    <row r="1669" spans="1:27">
      <c r="A1669" s="61">
        <f t="shared" si="375"/>
        <v>39964</v>
      </c>
      <c r="B1669" s="13">
        <v>2009.05</v>
      </c>
      <c r="C1669" s="14">
        <v>902.41</v>
      </c>
      <c r="D1669" s="15">
        <f>D1667/3+D1670*2/3</f>
        <v>26.146666666666668</v>
      </c>
      <c r="E1669" s="14">
        <f>E1667/3+E1670*2/3</f>
        <v>7.293333333333333</v>
      </c>
      <c r="F1669" s="14">
        <v>213.85599999999999</v>
      </c>
      <c r="G1669" s="15">
        <f t="shared" si="383"/>
        <v>2009.3749999998743</v>
      </c>
      <c r="H1669" s="16">
        <v>3.29</v>
      </c>
      <c r="I1669" s="15">
        <f t="shared" si="376"/>
        <v>1326.0624127684055</v>
      </c>
      <c r="J1669" s="15">
        <f t="shared" si="377"/>
        <v>38.421684030375594</v>
      </c>
      <c r="K1669" s="17">
        <f t="shared" si="381"/>
        <v>664852.88011499634</v>
      </c>
      <c r="L1669" s="15">
        <f t="shared" si="378"/>
        <v>10.717318288942096</v>
      </c>
      <c r="M1669" s="17">
        <f t="shared" si="379"/>
        <v>5373.3820240305104</v>
      </c>
      <c r="N1669" s="36">
        <f t="shared" si="384"/>
        <v>15.996355755263151</v>
      </c>
      <c r="O1669" s="18"/>
      <c r="P1669" s="19">
        <f t="shared" si="385"/>
        <v>17.585230774696505</v>
      </c>
      <c r="Q1669" s="19"/>
      <c r="R1669" s="38">
        <f t="shared" si="386"/>
        <v>5.5145826881175128E-2</v>
      </c>
      <c r="S1669" s="16">
        <f t="shared" si="380"/>
        <v>0.96712671402633488</v>
      </c>
      <c r="T1669" s="16">
        <f t="shared" si="382"/>
        <v>43.453902503117028</v>
      </c>
      <c r="U1669" s="22">
        <f t="shared" si="387"/>
        <v>0.12440077540897709</v>
      </c>
      <c r="V1669" s="22">
        <f t="shared" si="388"/>
        <v>1.4158755547390545E-2</v>
      </c>
      <c r="W1669" s="22">
        <f t="shared" si="389"/>
        <v>0.11024201986158655</v>
      </c>
      <c r="Z1669" s="37"/>
      <c r="AA1669" s="37"/>
    </row>
    <row r="1670" spans="1:27">
      <c r="A1670" s="61">
        <f t="shared" si="375"/>
        <v>39994</v>
      </c>
      <c r="B1670" s="13">
        <v>2009.06</v>
      </c>
      <c r="C1670" s="14">
        <v>926.12</v>
      </c>
      <c r="D1670" s="15">
        <v>25.59</v>
      </c>
      <c r="E1670" s="14">
        <v>7.51</v>
      </c>
      <c r="F1670" s="14">
        <v>215.69300000000001</v>
      </c>
      <c r="G1670" s="15">
        <f t="shared" si="383"/>
        <v>2009.4583333332075</v>
      </c>
      <c r="H1670" s="16">
        <v>3.72</v>
      </c>
      <c r="I1670" s="15">
        <f t="shared" si="376"/>
        <v>1349.3130400152074</v>
      </c>
      <c r="J1670" s="15">
        <f t="shared" si="377"/>
        <v>37.283419744729791</v>
      </c>
      <c r="K1670" s="17">
        <f t="shared" si="381"/>
        <v>678067.87819547916</v>
      </c>
      <c r="L1670" s="15">
        <f t="shared" si="378"/>
        <v>10.94171482152875</v>
      </c>
      <c r="M1670" s="17">
        <f t="shared" si="379"/>
        <v>5498.5204565801923</v>
      </c>
      <c r="N1670" s="36">
        <f t="shared" si="384"/>
        <v>16.384182816215343</v>
      </c>
      <c r="O1670" s="18"/>
      <c r="P1670" s="19">
        <f t="shared" si="385"/>
        <v>18.040717081299729</v>
      </c>
      <c r="Q1670" s="19"/>
      <c r="R1670" s="38">
        <f t="shared" si="386"/>
        <v>5.0243597361463208E-2</v>
      </c>
      <c r="S1670" s="16">
        <f t="shared" si="380"/>
        <v>1.0164518630076158</v>
      </c>
      <c r="T1670" s="16">
        <f t="shared" si="382"/>
        <v>41.667510513244387</v>
      </c>
      <c r="U1670" s="22">
        <f t="shared" si="387"/>
        <v>0.12373531710759544</v>
      </c>
      <c r="V1670" s="22">
        <f t="shared" si="388"/>
        <v>2.1664392570096558E-2</v>
      </c>
      <c r="W1670" s="22">
        <f t="shared" si="389"/>
        <v>0.10207092453749889</v>
      </c>
      <c r="Z1670" s="37"/>
      <c r="AA1670" s="37"/>
    </row>
    <row r="1671" spans="1:27">
      <c r="A1671" s="61">
        <f t="shared" si="375"/>
        <v>40025</v>
      </c>
      <c r="B1671" s="13">
        <v>2009.07</v>
      </c>
      <c r="C1671" s="14">
        <v>935.82</v>
      </c>
      <c r="D1671" s="15">
        <f>D1670*2/3+D1673/3</f>
        <v>25.026666666666664</v>
      </c>
      <c r="E1671" s="14">
        <f>E1670*2/3+E1673/3</f>
        <v>9.1866666666666674</v>
      </c>
      <c r="F1671" s="14">
        <v>215.351</v>
      </c>
      <c r="G1671" s="15">
        <f t="shared" si="383"/>
        <v>2009.5416666665408</v>
      </c>
      <c r="H1671" s="16">
        <v>3.56</v>
      </c>
      <c r="I1671" s="15">
        <f t="shared" si="376"/>
        <v>1365.6107758496598</v>
      </c>
      <c r="J1671" s="15">
        <f t="shared" si="377"/>
        <v>36.520576268510489</v>
      </c>
      <c r="K1671" s="17">
        <f t="shared" si="381"/>
        <v>687787.33536081959</v>
      </c>
      <c r="L1671" s="15">
        <f t="shared" si="378"/>
        <v>13.405794911562991</v>
      </c>
      <c r="M1671" s="17">
        <f t="shared" si="379"/>
        <v>6751.8037523399062</v>
      </c>
      <c r="N1671" s="36">
        <f t="shared" si="384"/>
        <v>16.694620816995613</v>
      </c>
      <c r="O1671" s="18"/>
      <c r="P1671" s="19">
        <f t="shared" si="385"/>
        <v>18.410569541960594</v>
      </c>
      <c r="Q1671" s="19"/>
      <c r="R1671" s="38">
        <f t="shared" si="386"/>
        <v>5.0237564816960865E-2</v>
      </c>
      <c r="S1671" s="16">
        <f t="shared" si="380"/>
        <v>1.0004667153457725</v>
      </c>
      <c r="T1671" s="16">
        <f t="shared" si="382"/>
        <v>42.420279728848818</v>
      </c>
      <c r="U1671" s="22">
        <f t="shared" si="387"/>
        <v>0.12617285794027766</v>
      </c>
      <c r="V1671" s="22">
        <f t="shared" si="388"/>
        <v>2.3778419341503154E-2</v>
      </c>
      <c r="W1671" s="22">
        <f t="shared" si="389"/>
        <v>0.10239443859877451</v>
      </c>
      <c r="Z1671" s="37"/>
      <c r="AA1671" s="37"/>
    </row>
    <row r="1672" spans="1:27">
      <c r="A1672" s="61">
        <f t="shared" si="375"/>
        <v>40056</v>
      </c>
      <c r="B1672" s="13">
        <v>2009.08</v>
      </c>
      <c r="C1672" s="14">
        <v>1009.73</v>
      </c>
      <c r="D1672" s="15">
        <f>D1670/3+D1673*2/3</f>
        <v>24.463333333333331</v>
      </c>
      <c r="E1672" s="14">
        <f>E1670/3+E1673*2/3</f>
        <v>10.863333333333333</v>
      </c>
      <c r="F1672" s="14">
        <v>215.834</v>
      </c>
      <c r="G1672" s="15">
        <f t="shared" si="383"/>
        <v>2009.624999999874</v>
      </c>
      <c r="H1672" s="16">
        <v>3.59</v>
      </c>
      <c r="I1672" s="15">
        <f t="shared" si="376"/>
        <v>1470.1677969411683</v>
      </c>
      <c r="J1672" s="15">
        <f t="shared" si="377"/>
        <v>35.618635548616076</v>
      </c>
      <c r="K1672" s="17">
        <f t="shared" si="381"/>
        <v>741942.22349372215</v>
      </c>
      <c r="L1672" s="15">
        <f t="shared" si="378"/>
        <v>15.817023198383948</v>
      </c>
      <c r="M1672" s="17">
        <f t="shared" si="379"/>
        <v>7982.2979290372687</v>
      </c>
      <c r="N1672" s="36">
        <f t="shared" si="384"/>
        <v>18.094069801576079</v>
      </c>
      <c r="O1672" s="18"/>
      <c r="P1672" s="19">
        <f t="shared" si="385"/>
        <v>19.979249781377394</v>
      </c>
      <c r="Q1672" s="19"/>
      <c r="R1672" s="38">
        <f t="shared" si="386"/>
        <v>4.5288721336082284E-2</v>
      </c>
      <c r="S1672" s="16">
        <f t="shared" si="380"/>
        <v>1.0189667410869547</v>
      </c>
      <c r="T1672" s="16">
        <f t="shared" si="382"/>
        <v>42.345104205505407</v>
      </c>
      <c r="U1672" s="22">
        <f t="shared" si="387"/>
        <v>0.1141228756118684</v>
      </c>
      <c r="V1672" s="22">
        <f t="shared" si="388"/>
        <v>2.4104218349018547E-2</v>
      </c>
      <c r="W1672" s="22">
        <f t="shared" si="389"/>
        <v>9.0018657262849855E-2</v>
      </c>
      <c r="Z1672" s="37"/>
      <c r="AA1672" s="37"/>
    </row>
    <row r="1673" spans="1:27">
      <c r="A1673" s="61">
        <f t="shared" ref="A1673:A1736" si="390">EOMONTH(DATE(LEFT(B1673,4),RIGHT(B1673,2),1),0)</f>
        <v>40086</v>
      </c>
      <c r="B1673" s="13">
        <v>2009.09</v>
      </c>
      <c r="C1673" s="14">
        <v>1044.55</v>
      </c>
      <c r="D1673" s="15">
        <v>23.9</v>
      </c>
      <c r="E1673" s="14">
        <v>12.54</v>
      </c>
      <c r="F1673" s="14">
        <v>215.96899999999999</v>
      </c>
      <c r="G1673" s="15">
        <f t="shared" si="383"/>
        <v>2009.7083333332073</v>
      </c>
      <c r="H1673" s="16">
        <v>3.4</v>
      </c>
      <c r="I1673" s="15">
        <f t="shared" ref="I1673:I1736" si="391">C1673*$F$1852/F1673</f>
        <v>1519.9150710287129</v>
      </c>
      <c r="J1673" s="15">
        <f t="shared" ref="J1673:J1736" si="392">D1673*$F$1852/F1673</f>
        <v>34.776669568317686</v>
      </c>
      <c r="K1673" s="17">
        <f t="shared" si="381"/>
        <v>768510.47862258181</v>
      </c>
      <c r="L1673" s="15">
        <f t="shared" ref="L1673:L1736" si="393">E1673*$F$1852/F1673</f>
        <v>18.246838342539906</v>
      </c>
      <c r="M1673" s="17">
        <f t="shared" ref="M1673:M1736" si="394">L1673*(K1673/I1673)</f>
        <v>9226.0987046356568</v>
      </c>
      <c r="N1673" s="36">
        <f t="shared" si="384"/>
        <v>18.831902264840071</v>
      </c>
      <c r="O1673" s="18"/>
      <c r="P1673" s="19">
        <f t="shared" si="385"/>
        <v>20.817180576489974</v>
      </c>
      <c r="Q1673" s="19"/>
      <c r="R1673" s="38">
        <f t="shared" si="386"/>
        <v>4.4597619535910044E-2</v>
      </c>
      <c r="S1673" s="16">
        <f t="shared" ref="S1673:S1736" si="395">((H1673/H1674+H1673/1200+((1+H1674/1200)^(-119))*(1-H1673/H1674)))</f>
        <v>1.0036745227795021</v>
      </c>
      <c r="T1673" s="16">
        <f t="shared" si="382"/>
        <v>43.121281304336676</v>
      </c>
      <c r="U1673" s="22">
        <f t="shared" si="387"/>
        <v>0.11350254571629592</v>
      </c>
      <c r="V1673" s="22">
        <f t="shared" si="388"/>
        <v>2.1650823143270381E-2</v>
      </c>
      <c r="W1673" s="22">
        <f t="shared" si="389"/>
        <v>9.185172257302554E-2</v>
      </c>
      <c r="Z1673" s="37"/>
      <c r="AA1673" s="37"/>
    </row>
    <row r="1674" spans="1:27">
      <c r="A1674" s="61">
        <f t="shared" si="390"/>
        <v>39813</v>
      </c>
      <c r="B1674" s="13">
        <v>2009.1</v>
      </c>
      <c r="C1674" s="14">
        <v>1067.6600000000001</v>
      </c>
      <c r="D1674" s="15">
        <f>D1673*2/3+D1676/3</f>
        <v>23.403333333333332</v>
      </c>
      <c r="E1674" s="14">
        <f>E1673*2/3+E1676/3</f>
        <v>25.349999999999998</v>
      </c>
      <c r="F1674" s="14">
        <v>216.17699999999999</v>
      </c>
      <c r="G1674" s="15">
        <f t="shared" si="383"/>
        <v>2009.7916666665406</v>
      </c>
      <c r="H1674" s="16">
        <v>3.39</v>
      </c>
      <c r="I1674" s="15">
        <f t="shared" si="391"/>
        <v>1552.0474401532088</v>
      </c>
      <c r="J1674" s="15">
        <f t="shared" si="392"/>
        <v>34.021208616087755</v>
      </c>
      <c r="K1674" s="17">
        <f t="shared" ref="K1674:K1737" si="396">K1673*((I1674+(J1674/12))/I1673)</f>
        <v>786190.98426208098</v>
      </c>
      <c r="L1674" s="15">
        <f t="shared" si="393"/>
        <v>36.851059895363534</v>
      </c>
      <c r="M1674" s="17">
        <f t="shared" si="394"/>
        <v>18666.936525713943</v>
      </c>
      <c r="N1674" s="36">
        <f t="shared" si="384"/>
        <v>19.358008443486842</v>
      </c>
      <c r="O1674" s="18"/>
      <c r="P1674" s="19">
        <f t="shared" si="385"/>
        <v>21.420018718305105</v>
      </c>
      <c r="Q1674" s="19"/>
      <c r="R1674" s="38">
        <f t="shared" si="386"/>
        <v>4.3170097780186531E-2</v>
      </c>
      <c r="S1674" s="16">
        <f t="shared" si="395"/>
        <v>1.0019842066094584</v>
      </c>
      <c r="T1674" s="16">
        <f t="shared" ref="T1674:T1737" si="397">T1673*S1673*F1673/F1674</f>
        <v>43.238088780194055</v>
      </c>
      <c r="U1674" s="22">
        <f t="shared" si="387"/>
        <v>0.11073097359151762</v>
      </c>
      <c r="V1674" s="22">
        <f t="shared" si="388"/>
        <v>2.1192844126104893E-2</v>
      </c>
      <c r="W1674" s="22">
        <f t="shared" si="389"/>
        <v>8.953812946541273E-2</v>
      </c>
      <c r="Z1674" s="37"/>
      <c r="AA1674" s="37"/>
    </row>
    <row r="1675" spans="1:27">
      <c r="A1675" s="61">
        <f t="shared" si="390"/>
        <v>40147</v>
      </c>
      <c r="B1675" s="13">
        <v>2009.11</v>
      </c>
      <c r="C1675" s="14">
        <v>1088.07</v>
      </c>
      <c r="D1675" s="15">
        <f>D1673/3+D1676*2/3</f>
        <v>22.906666666666666</v>
      </c>
      <c r="E1675" s="14">
        <f>E1673/3+E1676*2/3</f>
        <v>38.159999999999997</v>
      </c>
      <c r="F1675" s="14">
        <v>216.33</v>
      </c>
      <c r="G1675" s="15">
        <f t="shared" ref="G1675:G1738" si="398">G1674+1/12</f>
        <v>2009.8749999998738</v>
      </c>
      <c r="H1675" s="16">
        <v>3.4</v>
      </c>
      <c r="I1675" s="15">
        <f t="shared" si="391"/>
        <v>1580.5985938843439</v>
      </c>
      <c r="J1675" s="15">
        <f t="shared" si="392"/>
        <v>33.27565793001434</v>
      </c>
      <c r="K1675" s="17">
        <f t="shared" si="396"/>
        <v>802058.24721094978</v>
      </c>
      <c r="L1675" s="15">
        <f t="shared" si="393"/>
        <v>55.433604770489538</v>
      </c>
      <c r="M1675" s="17">
        <f t="shared" si="394"/>
        <v>28129.203740172816</v>
      </c>
      <c r="N1675" s="36">
        <f t="shared" si="384"/>
        <v>19.812761079966055</v>
      </c>
      <c r="O1675" s="18"/>
      <c r="P1675" s="19">
        <f t="shared" si="385"/>
        <v>21.938367056892993</v>
      </c>
      <c r="Q1675" s="19"/>
      <c r="R1675" s="38">
        <f t="shared" si="386"/>
        <v>4.1896014709401859E-2</v>
      </c>
      <c r="S1675" s="16">
        <f t="shared" si="395"/>
        <v>0.98700030830100394</v>
      </c>
      <c r="T1675" s="16">
        <f t="shared" si="397"/>
        <v>43.29324114446721</v>
      </c>
      <c r="U1675" s="22">
        <f t="shared" si="387"/>
        <v>0.11339393605862647</v>
      </c>
      <c r="V1675" s="22">
        <f t="shared" si="388"/>
        <v>2.0333961691598956E-2</v>
      </c>
      <c r="W1675" s="22">
        <f t="shared" si="389"/>
        <v>9.3059974367027509E-2</v>
      </c>
      <c r="Z1675" s="37"/>
      <c r="AA1675" s="37"/>
    </row>
    <row r="1676" spans="1:27">
      <c r="A1676" s="61">
        <f t="shared" si="390"/>
        <v>40178</v>
      </c>
      <c r="B1676" s="13">
        <v>2009.12</v>
      </c>
      <c r="C1676" s="14">
        <v>1110.3800000000001</v>
      </c>
      <c r="D1676" s="15">
        <v>22.41</v>
      </c>
      <c r="E1676" s="14">
        <v>50.97</v>
      </c>
      <c r="F1676" s="14">
        <v>215.94900000000001</v>
      </c>
      <c r="G1676" s="15">
        <f t="shared" si="398"/>
        <v>2009.9583333332071</v>
      </c>
      <c r="H1676" s="16">
        <v>3.59</v>
      </c>
      <c r="I1676" s="15">
        <f t="shared" si="391"/>
        <v>1615.8533343984004</v>
      </c>
      <c r="J1676" s="15">
        <f t="shared" si="392"/>
        <v>32.611604337135169</v>
      </c>
      <c r="K1676" s="17">
        <f t="shared" si="396"/>
        <v>821326.93188408762</v>
      </c>
      <c r="L1676" s="15">
        <f t="shared" si="393"/>
        <v>74.172845741355616</v>
      </c>
      <c r="M1676" s="17">
        <f t="shared" si="394"/>
        <v>37701.537958295296</v>
      </c>
      <c r="N1676" s="36">
        <f t="shared" si="384"/>
        <v>20.322376500216546</v>
      </c>
      <c r="O1676" s="18"/>
      <c r="P1676" s="19">
        <f t="shared" si="385"/>
        <v>22.511278992034399</v>
      </c>
      <c r="Q1676" s="19"/>
      <c r="R1676" s="38">
        <f t="shared" si="386"/>
        <v>3.8549596504990999E-2</v>
      </c>
      <c r="S1676" s="16">
        <f t="shared" si="395"/>
        <v>0.99140152775318757</v>
      </c>
      <c r="T1676" s="16">
        <f t="shared" si="397"/>
        <v>42.805831909740633</v>
      </c>
      <c r="U1676" s="22">
        <f t="shared" si="387"/>
        <v>0.11356901199859681</v>
      </c>
      <c r="V1676" s="22">
        <f t="shared" si="388"/>
        <v>2.1274266242021111E-2</v>
      </c>
      <c r="W1676" s="22">
        <f t="shared" si="389"/>
        <v>9.2294745756575702E-2</v>
      </c>
      <c r="Z1676" s="37"/>
      <c r="AA1676" s="37"/>
    </row>
    <row r="1677" spans="1:27">
      <c r="A1677" s="61">
        <f t="shared" si="390"/>
        <v>40209</v>
      </c>
      <c r="B1677" s="13">
        <v>2010.01</v>
      </c>
      <c r="C1677" s="14">
        <v>1123.58</v>
      </c>
      <c r="D1677" s="15">
        <f>D1676*2/3+D1679/3</f>
        <v>22.24</v>
      </c>
      <c r="E1677" s="14">
        <f>E1676*2/3+E1679/3</f>
        <v>54.289999999999992</v>
      </c>
      <c r="F1677" s="14">
        <v>216.68700000000001</v>
      </c>
      <c r="G1677" s="15">
        <f t="shared" si="398"/>
        <v>2010.0416666665403</v>
      </c>
      <c r="H1677" s="16">
        <v>3.73</v>
      </c>
      <c r="I1677" s="15">
        <f t="shared" si="391"/>
        <v>1629.4935603427991</v>
      </c>
      <c r="J1677" s="15">
        <f t="shared" si="392"/>
        <v>32.253988841047232</v>
      </c>
      <c r="K1677" s="17">
        <f t="shared" si="396"/>
        <v>829626.36957496672</v>
      </c>
      <c r="L1677" s="15">
        <f t="shared" si="393"/>
        <v>78.735119342646314</v>
      </c>
      <c r="M1677" s="17">
        <f t="shared" si="394"/>
        <v>40086.523081778723</v>
      </c>
      <c r="N1677" s="36">
        <f t="shared" si="384"/>
        <v>20.527859801454419</v>
      </c>
      <c r="O1677" s="18"/>
      <c r="P1677" s="19">
        <f t="shared" si="385"/>
        <v>22.741430277197477</v>
      </c>
      <c r="Q1677" s="19"/>
      <c r="R1677" s="38">
        <f t="shared" si="386"/>
        <v>3.6702678750251259E-2</v>
      </c>
      <c r="S1677" s="16">
        <f t="shared" si="395"/>
        <v>1.0064260099968045</v>
      </c>
      <c r="T1677" s="16">
        <f t="shared" si="397"/>
        <v>42.293231152403486</v>
      </c>
      <c r="U1677" s="22">
        <f t="shared" si="387"/>
        <v>0.11568692952420068</v>
      </c>
      <c r="V1677" s="22">
        <f t="shared" si="388"/>
        <v>2.3192198999803626E-2</v>
      </c>
      <c r="W1677" s="22">
        <f t="shared" si="389"/>
        <v>9.2494730524397051E-2</v>
      </c>
      <c r="Z1677" s="37"/>
      <c r="AA1677" s="37"/>
    </row>
    <row r="1678" spans="1:27">
      <c r="A1678" s="61">
        <f t="shared" si="390"/>
        <v>40237</v>
      </c>
      <c r="B1678" s="13">
        <v>2010.02</v>
      </c>
      <c r="C1678" s="14">
        <v>1089.1600000000001</v>
      </c>
      <c r="D1678" s="15">
        <f>D1676/3+D1679*2/3</f>
        <v>22.07</v>
      </c>
      <c r="E1678" s="14">
        <f>E1676/3+E1679*2/3</f>
        <v>57.61</v>
      </c>
      <c r="F1678" s="14">
        <v>216.74100000000001</v>
      </c>
      <c r="G1678" s="15">
        <f t="shared" si="398"/>
        <v>2010.1249999998736</v>
      </c>
      <c r="H1678" s="16">
        <v>3.69</v>
      </c>
      <c r="I1678" s="15">
        <f t="shared" si="391"/>
        <v>1579.1817478926466</v>
      </c>
      <c r="J1678" s="15">
        <f t="shared" si="392"/>
        <v>31.999468559248143</v>
      </c>
      <c r="K1678" s="17">
        <f t="shared" si="396"/>
        <v>805368.70631832501</v>
      </c>
      <c r="L1678" s="15">
        <f t="shared" si="393"/>
        <v>83.529197267706635</v>
      </c>
      <c r="M1678" s="17">
        <f t="shared" si="394"/>
        <v>42599.150878657587</v>
      </c>
      <c r="N1678" s="36">
        <f t="shared" si="384"/>
        <v>19.920539306600443</v>
      </c>
      <c r="O1678" s="18"/>
      <c r="P1678" s="19">
        <f t="shared" si="385"/>
        <v>22.070377804640184</v>
      </c>
      <c r="Q1678" s="19"/>
      <c r="R1678" s="38">
        <f t="shared" si="386"/>
        <v>3.800794407364607E-2</v>
      </c>
      <c r="S1678" s="16">
        <f t="shared" si="395"/>
        <v>0.99976353173900601</v>
      </c>
      <c r="T1678" s="16">
        <f t="shared" si="397"/>
        <v>42.554403007216735</v>
      </c>
      <c r="U1678" s="22">
        <f t="shared" si="387"/>
        <v>0.11883422247401354</v>
      </c>
      <c r="V1678" s="22">
        <f t="shared" si="388"/>
        <v>2.4851064787257959E-2</v>
      </c>
      <c r="W1678" s="22">
        <f t="shared" si="389"/>
        <v>9.3983157686755581E-2</v>
      </c>
      <c r="Z1678" s="37"/>
      <c r="AA1678" s="37"/>
    </row>
    <row r="1679" spans="1:27">
      <c r="A1679" s="61">
        <f t="shared" si="390"/>
        <v>40268</v>
      </c>
      <c r="B1679" s="13">
        <v>2010.03</v>
      </c>
      <c r="C1679" s="14">
        <v>1152.05</v>
      </c>
      <c r="D1679" s="15">
        <v>21.9</v>
      </c>
      <c r="E1679" s="14">
        <v>60.93</v>
      </c>
      <c r="F1679" s="14">
        <v>217.631</v>
      </c>
      <c r="G1679" s="15">
        <f t="shared" si="398"/>
        <v>2010.2083333332068</v>
      </c>
      <c r="H1679" s="16">
        <v>3.73</v>
      </c>
      <c r="I1679" s="15">
        <f t="shared" si="391"/>
        <v>1663.5355106809238</v>
      </c>
      <c r="J1679" s="15">
        <f t="shared" si="392"/>
        <v>31.623130666127537</v>
      </c>
      <c r="K1679" s="17">
        <f t="shared" si="396"/>
        <v>849732.33802583872</v>
      </c>
      <c r="L1679" s="15">
        <f t="shared" si="393"/>
        <v>87.981614223157578</v>
      </c>
      <c r="M1679" s="17">
        <f t="shared" si="394"/>
        <v>44940.923879965587</v>
      </c>
      <c r="N1679" s="36">
        <f t="shared" si="384"/>
        <v>21.004601209715364</v>
      </c>
      <c r="O1679" s="18"/>
      <c r="P1679" s="19">
        <f t="shared" si="385"/>
        <v>23.269199472972982</v>
      </c>
      <c r="Q1679" s="19"/>
      <c r="R1679" s="38">
        <f t="shared" si="386"/>
        <v>3.459570815052708E-2</v>
      </c>
      <c r="S1679" s="16">
        <f t="shared" si="395"/>
        <v>0.9932295149287379</v>
      </c>
      <c r="T1679" s="16">
        <f t="shared" si="397"/>
        <v>42.370355548114091</v>
      </c>
      <c r="U1679" s="22">
        <f t="shared" si="387"/>
        <v>8.9995831852772934E-2</v>
      </c>
      <c r="V1679" s="22">
        <f t="shared" si="388"/>
        <v>3.1617360277725215E-2</v>
      </c>
      <c r="W1679" s="22">
        <f t="shared" si="389"/>
        <v>5.8378471575047719E-2</v>
      </c>
      <c r="Z1679" s="37"/>
      <c r="AA1679" s="37"/>
    </row>
    <row r="1680" spans="1:27">
      <c r="A1680" s="61">
        <f t="shared" si="390"/>
        <v>40298</v>
      </c>
      <c r="B1680" s="13">
        <v>2010.04</v>
      </c>
      <c r="C1680" s="14">
        <v>1197.32</v>
      </c>
      <c r="D1680" s="15">
        <f>D1679*2/3+D1682/3</f>
        <v>21.946666666666665</v>
      </c>
      <c r="E1680" s="14">
        <f>E1679*2/3+E1682/3</f>
        <v>62.986666666666665</v>
      </c>
      <c r="F1680" s="14">
        <v>218.00899999999999</v>
      </c>
      <c r="G1680" s="15">
        <f t="shared" si="398"/>
        <v>2010.2916666665401</v>
      </c>
      <c r="H1680" s="16">
        <v>3.85</v>
      </c>
      <c r="I1680" s="15">
        <f t="shared" si="391"/>
        <v>1725.9067191721449</v>
      </c>
      <c r="J1680" s="15">
        <f t="shared" si="392"/>
        <v>31.635568990271057</v>
      </c>
      <c r="K1680" s="17">
        <f t="shared" si="396"/>
        <v>882938.10948606941</v>
      </c>
      <c r="L1680" s="15">
        <f t="shared" si="393"/>
        <v>90.79369860877307</v>
      </c>
      <c r="M1680" s="17">
        <f t="shared" si="394"/>
        <v>46448.174581144471</v>
      </c>
      <c r="N1680" s="36">
        <f t="shared" si="384"/>
        <v>21.804845599625157</v>
      </c>
      <c r="O1680" s="18"/>
      <c r="P1680" s="19">
        <f t="shared" si="385"/>
        <v>24.150482266532858</v>
      </c>
      <c r="Q1680" s="19"/>
      <c r="R1680" s="38">
        <f t="shared" si="386"/>
        <v>3.1766404576117534E-2</v>
      </c>
      <c r="S1680" s="16">
        <f t="shared" si="395"/>
        <v>1.039328421597483</v>
      </c>
      <c r="T1680" s="16">
        <f t="shared" si="397"/>
        <v>42.010520249699262</v>
      </c>
      <c r="U1680" s="22">
        <f t="shared" si="387"/>
        <v>9.1157985758824056E-2</v>
      </c>
      <c r="V1680" s="22">
        <f t="shared" si="388"/>
        <v>3.5327636286682118E-2</v>
      </c>
      <c r="W1680" s="22">
        <f t="shared" si="389"/>
        <v>5.5830349472141938E-2</v>
      </c>
      <c r="Z1680" s="37"/>
      <c r="AA1680" s="37"/>
    </row>
    <row r="1681" spans="1:27">
      <c r="A1681" s="61">
        <f t="shared" si="390"/>
        <v>40329</v>
      </c>
      <c r="B1681" s="13">
        <v>2010.05</v>
      </c>
      <c r="C1681" s="14">
        <v>1125.06</v>
      </c>
      <c r="D1681" s="15">
        <f>D1679/3+D1682*2/3</f>
        <v>21.993333333333332</v>
      </c>
      <c r="E1681" s="14">
        <f>E1679/3+E1682*2/3</f>
        <v>65.043333333333322</v>
      </c>
      <c r="F1681" s="14">
        <v>218.178</v>
      </c>
      <c r="G1681" s="15">
        <f t="shared" si="398"/>
        <v>2010.3749999998734</v>
      </c>
      <c r="H1681" s="16">
        <v>3.42</v>
      </c>
      <c r="I1681" s="15">
        <f t="shared" si="391"/>
        <v>1620.4895441795236</v>
      </c>
      <c r="J1681" s="15">
        <f t="shared" si="392"/>
        <v>31.678280899082413</v>
      </c>
      <c r="K1681" s="17">
        <f t="shared" si="396"/>
        <v>830359.36344692018</v>
      </c>
      <c r="L1681" s="15">
        <f t="shared" si="393"/>
        <v>93.685707060290241</v>
      </c>
      <c r="M1681" s="17">
        <f t="shared" si="394"/>
        <v>48005.742683174685</v>
      </c>
      <c r="N1681" s="36">
        <f t="shared" si="384"/>
        <v>20.480068638423408</v>
      </c>
      <c r="O1681" s="18"/>
      <c r="P1681" s="19">
        <f t="shared" si="385"/>
        <v>22.679628014583457</v>
      </c>
      <c r="Q1681" s="19"/>
      <c r="R1681" s="38">
        <f t="shared" si="386"/>
        <v>3.8992847915187666E-2</v>
      </c>
      <c r="S1681" s="16">
        <f t="shared" si="395"/>
        <v>1.0215228025568179</v>
      </c>
      <c r="T1681" s="16">
        <f t="shared" si="397"/>
        <v>43.628906688575761</v>
      </c>
      <c r="U1681" s="22">
        <f t="shared" si="387"/>
        <v>0.10417436781651523</v>
      </c>
      <c r="V1681" s="22">
        <f t="shared" si="388"/>
        <v>3.1377276679924737E-2</v>
      </c>
      <c r="W1681" s="22">
        <f t="shared" si="389"/>
        <v>7.2797091136590497E-2</v>
      </c>
      <c r="Z1681" s="37"/>
      <c r="AA1681" s="37"/>
    </row>
    <row r="1682" spans="1:27">
      <c r="A1682" s="61">
        <f t="shared" si="390"/>
        <v>40359</v>
      </c>
      <c r="B1682" s="13">
        <v>2010.06</v>
      </c>
      <c r="C1682" s="14">
        <v>1083.3599999999999</v>
      </c>
      <c r="D1682" s="15">
        <v>22.04</v>
      </c>
      <c r="E1682" s="14">
        <v>67.099999999999994</v>
      </c>
      <c r="F1682" s="14">
        <v>217.965</v>
      </c>
      <c r="G1682" s="15">
        <f t="shared" si="398"/>
        <v>2010.4583333332066</v>
      </c>
      <c r="H1682" s="16">
        <v>3.2</v>
      </c>
      <c r="I1682" s="15">
        <f t="shared" si="391"/>
        <v>1561.9514835868149</v>
      </c>
      <c r="J1682" s="15">
        <f t="shared" si="392"/>
        <v>31.776519991741804</v>
      </c>
      <c r="K1682" s="17">
        <f t="shared" si="396"/>
        <v>801720.61084169976</v>
      </c>
      <c r="L1682" s="15">
        <f t="shared" si="393"/>
        <v>96.742490537471639</v>
      </c>
      <c r="M1682" s="17">
        <f t="shared" si="394"/>
        <v>49656.118914744911</v>
      </c>
      <c r="N1682" s="36">
        <f t="shared" si="384"/>
        <v>19.742039853739453</v>
      </c>
      <c r="O1682" s="18"/>
      <c r="P1682" s="19">
        <f t="shared" si="385"/>
        <v>21.85941808647981</v>
      </c>
      <c r="Q1682" s="19"/>
      <c r="R1682" s="38">
        <f t="shared" si="386"/>
        <v>4.2382194886901634E-2</v>
      </c>
      <c r="S1682" s="16">
        <f t="shared" si="395"/>
        <v>1.0189388850860499</v>
      </c>
      <c r="T1682" s="16">
        <f t="shared" si="397"/>
        <v>44.611475748375675</v>
      </c>
      <c r="U1682" s="22">
        <f t="shared" si="387"/>
        <v>0.11445705377866222</v>
      </c>
      <c r="V1682" s="22">
        <f t="shared" si="388"/>
        <v>2.7987409428008148E-2</v>
      </c>
      <c r="W1682" s="22">
        <f t="shared" si="389"/>
        <v>8.6469644350654074E-2</v>
      </c>
      <c r="Z1682" s="37"/>
      <c r="AA1682" s="37"/>
    </row>
    <row r="1683" spans="1:27">
      <c r="A1683" s="61">
        <f t="shared" si="390"/>
        <v>40390</v>
      </c>
      <c r="B1683" s="13">
        <v>2010.07</v>
      </c>
      <c r="C1683" s="14">
        <v>1079.8</v>
      </c>
      <c r="D1683" s="15">
        <f>D1682*2/3+D1685/3</f>
        <v>22.143333333333334</v>
      </c>
      <c r="E1683" s="14">
        <f>E1682*2/3+E1685/3</f>
        <v>68.686666666666667</v>
      </c>
      <c r="F1683" s="14">
        <v>218.011</v>
      </c>
      <c r="G1683" s="15">
        <f t="shared" si="398"/>
        <v>2010.5416666665399</v>
      </c>
      <c r="H1683" s="16">
        <v>3.01</v>
      </c>
      <c r="I1683" s="15">
        <f t="shared" si="391"/>
        <v>1556.4903105806595</v>
      </c>
      <c r="J1683" s="15">
        <f t="shared" si="392"/>
        <v>31.918766231979138</v>
      </c>
      <c r="K1683" s="17">
        <f t="shared" si="396"/>
        <v>800282.76812681905</v>
      </c>
      <c r="L1683" s="15">
        <f t="shared" si="393"/>
        <v>99.009197196471789</v>
      </c>
      <c r="M1683" s="17">
        <f t="shared" si="394"/>
        <v>50906.423164849148</v>
      </c>
      <c r="N1683" s="36">
        <f t="shared" si="384"/>
        <v>19.668660470717704</v>
      </c>
      <c r="O1683" s="18"/>
      <c r="P1683" s="19">
        <f t="shared" si="385"/>
        <v>21.774656015068249</v>
      </c>
      <c r="Q1683" s="19"/>
      <c r="R1683" s="38">
        <f t="shared" si="386"/>
        <v>4.4255547690110753E-2</v>
      </c>
      <c r="S1683" s="16">
        <f t="shared" si="395"/>
        <v>1.0294520196577643</v>
      </c>
      <c r="T1683" s="16">
        <f t="shared" si="397"/>
        <v>45.446776134510152</v>
      </c>
      <c r="U1683" s="22">
        <f t="shared" si="387"/>
        <v>0.11790785238337098</v>
      </c>
      <c r="V1683" s="22">
        <f t="shared" si="388"/>
        <v>2.6706010440047612E-2</v>
      </c>
      <c r="W1683" s="22">
        <f t="shared" si="389"/>
        <v>9.120184194332337E-2</v>
      </c>
      <c r="Z1683" s="37"/>
      <c r="AA1683" s="37"/>
    </row>
    <row r="1684" spans="1:27">
      <c r="A1684" s="61">
        <f t="shared" si="390"/>
        <v>40421</v>
      </c>
      <c r="B1684" s="13">
        <v>2010.08</v>
      </c>
      <c r="C1684" s="14">
        <v>1087.28</v>
      </c>
      <c r="D1684" s="15">
        <f>D1682/3+D1685*2/3</f>
        <v>22.246666666666666</v>
      </c>
      <c r="E1684" s="14">
        <f>E1682/3+E1685*2/3</f>
        <v>70.273333333333326</v>
      </c>
      <c r="F1684" s="14">
        <v>218.31200000000001</v>
      </c>
      <c r="G1684" s="15">
        <f t="shared" si="398"/>
        <v>2010.6249999998731</v>
      </c>
      <c r="H1684" s="16">
        <v>2.7</v>
      </c>
      <c r="I1684" s="15">
        <f t="shared" si="391"/>
        <v>1565.1115502583464</v>
      </c>
      <c r="J1684" s="15">
        <f t="shared" si="392"/>
        <v>32.023503563706996</v>
      </c>
      <c r="K1684" s="17">
        <f t="shared" si="396"/>
        <v>806087.54849215923</v>
      </c>
      <c r="L1684" s="15">
        <f t="shared" si="393"/>
        <v>101.15665300120931</v>
      </c>
      <c r="M1684" s="17">
        <f t="shared" si="394"/>
        <v>52099.237538664376</v>
      </c>
      <c r="N1684" s="36">
        <f t="shared" si="384"/>
        <v>19.770299174358573</v>
      </c>
      <c r="O1684" s="18"/>
      <c r="P1684" s="19">
        <f t="shared" si="385"/>
        <v>21.88271764122473</v>
      </c>
      <c r="Q1684" s="19"/>
      <c r="R1684" s="38">
        <f t="shared" si="386"/>
        <v>4.7235393545863251E-2</v>
      </c>
      <c r="S1684" s="16">
        <f t="shared" si="395"/>
        <v>1.006606134301999</v>
      </c>
      <c r="T1684" s="16">
        <f t="shared" si="397"/>
        <v>46.720769780709809</v>
      </c>
      <c r="U1684" s="22">
        <f t="shared" si="387"/>
        <v>0.12316107219014527</v>
      </c>
      <c r="V1684" s="22">
        <f t="shared" si="388"/>
        <v>2.330691784663852E-2</v>
      </c>
      <c r="W1684" s="22">
        <f t="shared" si="389"/>
        <v>9.9854154343506751E-2</v>
      </c>
      <c r="Z1684" s="37"/>
      <c r="AA1684" s="37"/>
    </row>
    <row r="1685" spans="1:27">
      <c r="A1685" s="61">
        <f t="shared" si="390"/>
        <v>40451</v>
      </c>
      <c r="B1685" s="13">
        <v>2010.09</v>
      </c>
      <c r="C1685" s="14">
        <v>1122.08</v>
      </c>
      <c r="D1685" s="15">
        <v>22.35</v>
      </c>
      <c r="E1685" s="14">
        <v>71.86</v>
      </c>
      <c r="F1685" s="14">
        <v>218.43899999999999</v>
      </c>
      <c r="G1685" s="15">
        <f t="shared" si="398"/>
        <v>2010.7083333332064</v>
      </c>
      <c r="H1685" s="16">
        <v>2.65</v>
      </c>
      <c r="I1685" s="15">
        <f t="shared" si="391"/>
        <v>1614.2661766442811</v>
      </c>
      <c r="J1685" s="15">
        <f t="shared" si="392"/>
        <v>32.153544353343513</v>
      </c>
      <c r="K1685" s="17">
        <f t="shared" si="396"/>
        <v>832783.92885698553</v>
      </c>
      <c r="L1685" s="15">
        <f t="shared" si="393"/>
        <v>103.3804786233228</v>
      </c>
      <c r="M1685" s="17">
        <f t="shared" si="394"/>
        <v>53332.96478652412</v>
      </c>
      <c r="N1685" s="36">
        <f t="shared" si="384"/>
        <v>20.381395233204024</v>
      </c>
      <c r="O1685" s="18"/>
      <c r="P1685" s="19">
        <f t="shared" si="385"/>
        <v>22.552614727121703</v>
      </c>
      <c r="Q1685" s="19"/>
      <c r="R1685" s="38">
        <f t="shared" si="386"/>
        <v>4.5746695534279888E-2</v>
      </c>
      <c r="S1685" s="16">
        <f t="shared" si="395"/>
        <v>1.0118423248854442</v>
      </c>
      <c r="T1685" s="16">
        <f t="shared" si="397"/>
        <v>47.002070653156359</v>
      </c>
      <c r="U1685" s="22">
        <f t="shared" si="387"/>
        <v>0.11864716983627432</v>
      </c>
      <c r="V1685" s="22">
        <f t="shared" si="388"/>
        <v>2.2311539911794798E-2</v>
      </c>
      <c r="W1685" s="22">
        <f t="shared" si="389"/>
        <v>9.6335629924479527E-2</v>
      </c>
      <c r="Z1685" s="37"/>
      <c r="AA1685" s="37"/>
    </row>
    <row r="1686" spans="1:27">
      <c r="A1686" s="61">
        <f t="shared" si="390"/>
        <v>40178</v>
      </c>
      <c r="B1686" s="13">
        <v>2010.1</v>
      </c>
      <c r="C1686" s="14">
        <v>1171.58</v>
      </c>
      <c r="D1686" s="15">
        <f>D1685*2/3+D1688/3</f>
        <v>22.476666666666667</v>
      </c>
      <c r="E1686" s="14">
        <f>E1685*2/3+E1688/3</f>
        <v>73.69</v>
      </c>
      <c r="F1686" s="14">
        <v>218.71100000000001</v>
      </c>
      <c r="G1686" s="15">
        <f t="shared" si="398"/>
        <v>2010.7916666665396</v>
      </c>
      <c r="H1686" s="16">
        <v>2.54</v>
      </c>
      <c r="I1686" s="15">
        <f t="shared" si="391"/>
        <v>1683.3825784254111</v>
      </c>
      <c r="J1686" s="15">
        <f t="shared" si="392"/>
        <v>32.295557356511573</v>
      </c>
      <c r="K1686" s="17">
        <f t="shared" si="396"/>
        <v>869828.80901199894</v>
      </c>
      <c r="L1686" s="15">
        <f t="shared" si="393"/>
        <v>105.88134161061861</v>
      </c>
      <c r="M1686" s="17">
        <f t="shared" si="394"/>
        <v>54710.463592835484</v>
      </c>
      <c r="N1686" s="36">
        <f t="shared" si="384"/>
        <v>21.240127651759416</v>
      </c>
      <c r="O1686" s="18"/>
      <c r="P1686" s="19">
        <f t="shared" si="385"/>
        <v>23.493816810047196</v>
      </c>
      <c r="Q1686" s="19"/>
      <c r="R1686" s="38">
        <f t="shared" si="386"/>
        <v>4.4813802887339091E-2</v>
      </c>
      <c r="S1686" s="16">
        <f t="shared" si="395"/>
        <v>0.98304994184036232</v>
      </c>
      <c r="T1686" s="16">
        <f t="shared" si="397"/>
        <v>47.499538072109083</v>
      </c>
      <c r="U1686" s="22">
        <f t="shared" ref="U1686:U1727" si="399">(K1806/K1686)^(1/10)-1</f>
        <v>0.11564998089743628</v>
      </c>
      <c r="V1686" s="22">
        <f t="shared" si="388"/>
        <v>2.01756368609185E-2</v>
      </c>
      <c r="W1686" s="22">
        <f t="shared" si="389"/>
        <v>9.5474344036517778E-2</v>
      </c>
      <c r="Z1686" s="37"/>
      <c r="AA1686" s="37"/>
    </row>
    <row r="1687" spans="1:27">
      <c r="A1687" s="61">
        <f t="shared" si="390"/>
        <v>40512</v>
      </c>
      <c r="B1687" s="13">
        <v>2010.11</v>
      </c>
      <c r="C1687" s="14">
        <v>1198.8900000000001</v>
      </c>
      <c r="D1687" s="15">
        <f>D1685/3+D1688*2/3</f>
        <v>22.603333333333335</v>
      </c>
      <c r="E1687" s="14">
        <f>E1685/3+E1688*2/3</f>
        <v>75.52</v>
      </c>
      <c r="F1687" s="14">
        <v>218.803</v>
      </c>
      <c r="G1687" s="15">
        <f t="shared" si="398"/>
        <v>2010.8749999998729</v>
      </c>
      <c r="H1687" s="16">
        <v>2.76</v>
      </c>
      <c r="I1687" s="15">
        <f t="shared" si="391"/>
        <v>1721.8985914498437</v>
      </c>
      <c r="J1687" s="15">
        <f t="shared" si="392"/>
        <v>32.463902300242701</v>
      </c>
      <c r="K1687" s="17">
        <f t="shared" si="396"/>
        <v>891128.48740117787</v>
      </c>
      <c r="L1687" s="15">
        <f t="shared" si="393"/>
        <v>108.46514828407292</v>
      </c>
      <c r="M1687" s="17">
        <f t="shared" si="394"/>
        <v>56133.609729447198</v>
      </c>
      <c r="N1687" s="36">
        <f t="shared" si="384"/>
        <v>21.700723827760605</v>
      </c>
      <c r="O1687" s="18"/>
      <c r="P1687" s="19">
        <f t="shared" si="385"/>
        <v>23.993185849903519</v>
      </c>
      <c r="Q1687" s="19"/>
      <c r="R1687" s="38">
        <f t="shared" si="386"/>
        <v>4.1598763705560954E-2</v>
      </c>
      <c r="S1687" s="16">
        <f t="shared" si="395"/>
        <v>0.95750629597564929</v>
      </c>
      <c r="T1687" s="16">
        <f t="shared" si="397"/>
        <v>46.674784558024029</v>
      </c>
      <c r="U1687" s="22">
        <f t="shared" si="399"/>
        <v>0.11734634061825444</v>
      </c>
      <c r="V1687" s="22">
        <f t="shared" si="388"/>
        <v>2.1315070488141297E-2</v>
      </c>
      <c r="W1687" s="22">
        <f t="shared" si="389"/>
        <v>9.6031270130113144E-2</v>
      </c>
      <c r="Z1687" s="37"/>
      <c r="AA1687" s="37"/>
    </row>
    <row r="1688" spans="1:27">
      <c r="A1688" s="61">
        <f t="shared" si="390"/>
        <v>40543</v>
      </c>
      <c r="B1688" s="13">
        <v>2010.12</v>
      </c>
      <c r="C1688" s="14">
        <v>1241.53</v>
      </c>
      <c r="D1688" s="15">
        <v>22.73</v>
      </c>
      <c r="E1688" s="14">
        <v>77.349999999999994</v>
      </c>
      <c r="F1688" s="14">
        <v>219.179</v>
      </c>
      <c r="G1688" s="15">
        <f t="shared" si="398"/>
        <v>2010.9583333332062</v>
      </c>
      <c r="H1688" s="16">
        <v>3.29</v>
      </c>
      <c r="I1688" s="15">
        <f t="shared" si="391"/>
        <v>1780.0810724795722</v>
      </c>
      <c r="J1688" s="15">
        <f t="shared" si="392"/>
        <v>32.589822861679281</v>
      </c>
      <c r="K1688" s="17">
        <f t="shared" si="396"/>
        <v>922644.98313367378</v>
      </c>
      <c r="L1688" s="15">
        <f t="shared" si="393"/>
        <v>110.90289478006565</v>
      </c>
      <c r="M1688" s="17">
        <f t="shared" si="394"/>
        <v>57482.774838618214</v>
      </c>
      <c r="N1688" s="36">
        <f t="shared" si="384"/>
        <v>22.396379773044206</v>
      </c>
      <c r="O1688" s="18"/>
      <c r="P1688" s="19">
        <f t="shared" si="385"/>
        <v>24.750553777970637</v>
      </c>
      <c r="Q1688" s="19"/>
      <c r="R1688" s="38">
        <f t="shared" si="386"/>
        <v>3.5101900448263779E-2</v>
      </c>
      <c r="S1688" s="16">
        <f t="shared" si="395"/>
        <v>0.99432977220497754</v>
      </c>
      <c r="T1688" s="16">
        <f t="shared" si="397"/>
        <v>44.614732301828184</v>
      </c>
      <c r="U1688" s="22">
        <f t="shared" si="399"/>
        <v>0.11801886562262776</v>
      </c>
      <c r="V1688" s="22">
        <f t="shared" si="388"/>
        <v>2.5329539767073417E-2</v>
      </c>
      <c r="W1688" s="22">
        <f t="shared" si="389"/>
        <v>9.2689325855554339E-2</v>
      </c>
      <c r="Z1688" s="37"/>
      <c r="AA1688" s="37"/>
    </row>
    <row r="1689" spans="1:27">
      <c r="A1689" s="61">
        <f t="shared" si="390"/>
        <v>40574</v>
      </c>
      <c r="B1689" s="13">
        <v>2011.01</v>
      </c>
      <c r="C1689" s="14">
        <v>1282.6199999999999</v>
      </c>
      <c r="D1689" s="15">
        <f>D1688*2/3+D1691/3</f>
        <v>22.963333333333335</v>
      </c>
      <c r="E1689" s="14">
        <f>E1688*2/3+E1691/3</f>
        <v>78.67</v>
      </c>
      <c r="F1689" s="14">
        <v>220.22300000000001</v>
      </c>
      <c r="G1689" s="15">
        <f t="shared" si="398"/>
        <v>2011.0416666665394</v>
      </c>
      <c r="H1689" s="16">
        <v>3.39</v>
      </c>
      <c r="I1689" s="15">
        <f t="shared" si="391"/>
        <v>1830.2770681990532</v>
      </c>
      <c r="J1689" s="15">
        <f t="shared" si="392"/>
        <v>32.768288666488075</v>
      </c>
      <c r="K1689" s="17">
        <f t="shared" si="396"/>
        <v>950077.74587368278</v>
      </c>
      <c r="L1689" s="15">
        <f t="shared" si="393"/>
        <v>112.26076075160182</v>
      </c>
      <c r="M1689" s="17">
        <f t="shared" si="394"/>
        <v>58273.390612872579</v>
      </c>
      <c r="N1689" s="36">
        <f t="shared" si="384"/>
        <v>22.978299430554973</v>
      </c>
      <c r="O1689" s="18"/>
      <c r="P1689" s="19">
        <f t="shared" si="385"/>
        <v>25.380551443716659</v>
      </c>
      <c r="Q1689" s="19"/>
      <c r="R1689" s="38">
        <f t="shared" si="386"/>
        <v>3.2812539448880615E-2</v>
      </c>
      <c r="S1689" s="16">
        <f t="shared" si="395"/>
        <v>0.98698454237292954</v>
      </c>
      <c r="T1689" s="16">
        <f t="shared" si="397"/>
        <v>44.151453078433043</v>
      </c>
      <c r="U1689" s="22">
        <f t="shared" si="399"/>
        <v>0.11735056505854025</v>
      </c>
      <c r="V1689" s="22">
        <f t="shared" si="388"/>
        <v>2.4589398477465663E-2</v>
      </c>
      <c r="W1689" s="22">
        <f t="shared" si="389"/>
        <v>9.2761166581074583E-2</v>
      </c>
      <c r="Z1689" s="37"/>
      <c r="AA1689" s="37"/>
    </row>
    <row r="1690" spans="1:27">
      <c r="A1690" s="61">
        <f t="shared" si="390"/>
        <v>40602</v>
      </c>
      <c r="B1690" s="13">
        <v>2011.02</v>
      </c>
      <c r="C1690" s="14">
        <v>1321.12</v>
      </c>
      <c r="D1690" s="15">
        <f>D1688/3+D1691*2/3</f>
        <v>23.196666666666665</v>
      </c>
      <c r="E1690" s="14">
        <f>E1688/3+E1691*2/3</f>
        <v>79.990000000000009</v>
      </c>
      <c r="F1690" s="14">
        <v>221.309</v>
      </c>
      <c r="G1690" s="15">
        <f t="shared" si="398"/>
        <v>2011.1249999998727</v>
      </c>
      <c r="H1690" s="16">
        <v>3.58</v>
      </c>
      <c r="I1690" s="15">
        <f t="shared" si="391"/>
        <v>1875.964850232029</v>
      </c>
      <c r="J1690" s="15">
        <f t="shared" si="392"/>
        <v>32.938818055298256</v>
      </c>
      <c r="K1690" s="17">
        <f t="shared" si="396"/>
        <v>975218.64699816576</v>
      </c>
      <c r="L1690" s="15">
        <f t="shared" si="393"/>
        <v>113.58425303534882</v>
      </c>
      <c r="M1690" s="17">
        <f t="shared" si="394"/>
        <v>59046.67219736534</v>
      </c>
      <c r="N1690" s="36">
        <f t="shared" si="384"/>
        <v>23.489828703298517</v>
      </c>
      <c r="O1690" s="18"/>
      <c r="P1690" s="19">
        <f t="shared" si="385"/>
        <v>25.931891523572485</v>
      </c>
      <c r="Q1690" s="19"/>
      <c r="R1690" s="38">
        <f t="shared" si="386"/>
        <v>3.0059945553653114E-2</v>
      </c>
      <c r="S1690" s="16">
        <f t="shared" si="395"/>
        <v>1.0172700924103824</v>
      </c>
      <c r="T1690" s="16">
        <f t="shared" si="397"/>
        <v>43.362963112026527</v>
      </c>
      <c r="U1690" s="22">
        <f t="shared" si="399"/>
        <v>0.11657182162075608</v>
      </c>
      <c r="V1690" s="22">
        <f t="shared" si="388"/>
        <v>2.4237185033735509E-2</v>
      </c>
      <c r="W1690" s="22">
        <f t="shared" si="389"/>
        <v>9.2334636587020569E-2</v>
      </c>
      <c r="Z1690" s="37"/>
      <c r="AA1690" s="37"/>
    </row>
    <row r="1691" spans="1:27">
      <c r="A1691" s="61">
        <f t="shared" si="390"/>
        <v>40633</v>
      </c>
      <c r="B1691" s="13">
        <v>2011.03</v>
      </c>
      <c r="C1691" s="14">
        <v>1304.49</v>
      </c>
      <c r="D1691" s="15">
        <v>23.43</v>
      </c>
      <c r="E1691" s="14">
        <v>81.31</v>
      </c>
      <c r="F1691" s="14">
        <v>223.46700000000001</v>
      </c>
      <c r="G1691" s="15">
        <f t="shared" si="398"/>
        <v>2011.2083333332059</v>
      </c>
      <c r="H1691" s="16">
        <v>3.41</v>
      </c>
      <c r="I1691" s="15">
        <f t="shared" si="391"/>
        <v>1834.4625949469055</v>
      </c>
      <c r="J1691" s="15">
        <f t="shared" si="392"/>
        <v>32.948860167273033</v>
      </c>
      <c r="K1691" s="17">
        <f t="shared" si="396"/>
        <v>955071.10638416244</v>
      </c>
      <c r="L1691" s="15">
        <f t="shared" si="393"/>
        <v>114.34365429795007</v>
      </c>
      <c r="M1691" s="17">
        <f t="shared" si="394"/>
        <v>59530.415457455594</v>
      </c>
      <c r="N1691" s="36">
        <f t="shared" si="384"/>
        <v>22.899336430143631</v>
      </c>
      <c r="O1691" s="18"/>
      <c r="P1691" s="19">
        <f t="shared" si="385"/>
        <v>25.267990036105875</v>
      </c>
      <c r="Q1691" s="19"/>
      <c r="R1691" s="38">
        <f t="shared" si="386"/>
        <v>3.3618415146610431E-2</v>
      </c>
      <c r="S1691" s="16">
        <f t="shared" si="395"/>
        <v>0.99864955434184033</v>
      </c>
      <c r="T1691" s="16">
        <f t="shared" si="397"/>
        <v>43.685861509861702</v>
      </c>
      <c r="U1691" s="22">
        <f t="shared" si="399"/>
        <v>0.11903020592699298</v>
      </c>
      <c r="V1691" s="22">
        <f t="shared" si="388"/>
        <v>1.953879574426054E-2</v>
      </c>
      <c r="W1691" s="22">
        <f t="shared" si="389"/>
        <v>9.9491410182732443E-2</v>
      </c>
      <c r="Z1691" s="37"/>
      <c r="AA1691" s="37"/>
    </row>
    <row r="1692" spans="1:27">
      <c r="A1692" s="61">
        <f t="shared" si="390"/>
        <v>40663</v>
      </c>
      <c r="B1692" s="13">
        <v>2011.04</v>
      </c>
      <c r="C1692" s="14">
        <v>1331.51</v>
      </c>
      <c r="D1692" s="15">
        <f>D1691*2/3+D1694/3</f>
        <v>23.733333333333334</v>
      </c>
      <c r="E1692" s="14">
        <f>E1691*2/3+E1694/3</f>
        <v>82.163333333333341</v>
      </c>
      <c r="F1692" s="14">
        <v>224.90600000000001</v>
      </c>
      <c r="G1692" s="15">
        <f t="shared" si="398"/>
        <v>2011.2916666665392</v>
      </c>
      <c r="H1692" s="16">
        <v>3.46</v>
      </c>
      <c r="I1692" s="15">
        <f t="shared" si="391"/>
        <v>1860.4795305372029</v>
      </c>
      <c r="J1692" s="15">
        <f t="shared" si="392"/>
        <v>33.161884520644193</v>
      </c>
      <c r="K1692" s="17">
        <f t="shared" si="396"/>
        <v>970054.97868891363</v>
      </c>
      <c r="L1692" s="15">
        <f t="shared" si="393"/>
        <v>114.80439488052792</v>
      </c>
      <c r="M1692" s="17">
        <f t="shared" si="394"/>
        <v>59859.07020275986</v>
      </c>
      <c r="N1692" s="36">
        <f t="shared" si="384"/>
        <v>23.143929447285934</v>
      </c>
      <c r="O1692" s="18"/>
      <c r="P1692" s="19">
        <f t="shared" si="385"/>
        <v>25.526061033561682</v>
      </c>
      <c r="Q1692" s="19"/>
      <c r="R1692" s="38">
        <f t="shared" si="386"/>
        <v>3.290822396948332E-2</v>
      </c>
      <c r="S1692" s="16">
        <f t="shared" si="395"/>
        <v>1.0275324139969944</v>
      </c>
      <c r="T1692" s="16">
        <f t="shared" si="397"/>
        <v>43.347731465568302</v>
      </c>
      <c r="U1692" s="22">
        <f t="shared" si="399"/>
        <v>0.12292232877039755</v>
      </c>
      <c r="V1692" s="22">
        <f t="shared" si="388"/>
        <v>1.9353414887507636E-2</v>
      </c>
      <c r="W1692" s="22">
        <f t="shared" si="389"/>
        <v>0.10356891388288991</v>
      </c>
      <c r="Z1692" s="37"/>
      <c r="AA1692" s="37"/>
    </row>
    <row r="1693" spans="1:27">
      <c r="A1693" s="61">
        <f t="shared" si="390"/>
        <v>40694</v>
      </c>
      <c r="B1693" s="13">
        <v>2011.05</v>
      </c>
      <c r="C1693" s="14">
        <v>1338.31</v>
      </c>
      <c r="D1693" s="15">
        <f>D1691/3+D1694*2/3</f>
        <v>24.036666666666665</v>
      </c>
      <c r="E1693" s="14">
        <f>E1691/3+E1694*2/3</f>
        <v>83.016666666666666</v>
      </c>
      <c r="F1693" s="14">
        <v>225.964</v>
      </c>
      <c r="G1693" s="15">
        <f t="shared" si="398"/>
        <v>2011.3749999998724</v>
      </c>
      <c r="H1693" s="16">
        <v>3.17</v>
      </c>
      <c r="I1693" s="15">
        <f t="shared" si="391"/>
        <v>1861.2254159733416</v>
      </c>
      <c r="J1693" s="15">
        <f t="shared" si="392"/>
        <v>33.428469424333088</v>
      </c>
      <c r="K1693" s="17">
        <f t="shared" si="396"/>
        <v>971896.35215789278</v>
      </c>
      <c r="L1693" s="15">
        <f t="shared" si="393"/>
        <v>115.45361683719534</v>
      </c>
      <c r="M1693" s="17">
        <f t="shared" si="394"/>
        <v>60287.672887179404</v>
      </c>
      <c r="N1693" s="36">
        <f t="shared" si="384"/>
        <v>23.059491506095327</v>
      </c>
      <c r="O1693" s="18"/>
      <c r="P1693" s="19">
        <f t="shared" si="385"/>
        <v>25.422751410495938</v>
      </c>
      <c r="Q1693" s="19"/>
      <c r="R1693" s="38">
        <f t="shared" si="386"/>
        <v>3.5984982522714593E-2</v>
      </c>
      <c r="S1693" s="16">
        <f t="shared" si="395"/>
        <v>1.0172079264743594</v>
      </c>
      <c r="T1693" s="16">
        <f t="shared" si="397"/>
        <v>44.33265005467247</v>
      </c>
      <c r="U1693" s="22">
        <f t="shared" si="399"/>
        <v>0.12266336224044827</v>
      </c>
      <c r="V1693" s="22">
        <f t="shared" si="388"/>
        <v>1.6578487443136503E-2</v>
      </c>
      <c r="W1693" s="22">
        <f t="shared" si="389"/>
        <v>0.10608487479731177</v>
      </c>
      <c r="Z1693" s="37"/>
      <c r="AA1693" s="37"/>
    </row>
    <row r="1694" spans="1:27">
      <c r="A1694" s="61">
        <f t="shared" si="390"/>
        <v>40724</v>
      </c>
      <c r="B1694" s="13">
        <v>2011.06</v>
      </c>
      <c r="C1694" s="14">
        <v>1287.29</v>
      </c>
      <c r="D1694" s="15">
        <v>24.34</v>
      </c>
      <c r="E1694" s="14">
        <v>83.87</v>
      </c>
      <c r="F1694" s="14">
        <v>225.72200000000001</v>
      </c>
      <c r="G1694" s="15">
        <f t="shared" si="398"/>
        <v>2011.4583333332057</v>
      </c>
      <c r="H1694" s="16">
        <v>3</v>
      </c>
      <c r="I1694" s="15">
        <f t="shared" si="391"/>
        <v>1792.1898410655592</v>
      </c>
      <c r="J1694" s="15">
        <f t="shared" si="392"/>
        <v>33.886615084041445</v>
      </c>
      <c r="K1694" s="17">
        <f t="shared" si="396"/>
        <v>937321.87249655591</v>
      </c>
      <c r="L1694" s="15">
        <f t="shared" si="393"/>
        <v>116.76542346337536</v>
      </c>
      <c r="M1694" s="17">
        <f t="shared" si="394"/>
        <v>61068.745540077332</v>
      </c>
      <c r="N1694" s="36">
        <f t="shared" si="384"/>
        <v>22.100831286610983</v>
      </c>
      <c r="O1694" s="18"/>
      <c r="P1694" s="19">
        <f t="shared" si="385"/>
        <v>24.359226657703825</v>
      </c>
      <c r="Q1694" s="19"/>
      <c r="R1694" s="38">
        <f t="shared" si="386"/>
        <v>3.9283553984869671E-2</v>
      </c>
      <c r="S1694" s="16">
        <f t="shared" si="395"/>
        <v>1.0024999999999999</v>
      </c>
      <c r="T1694" s="16">
        <f t="shared" si="397"/>
        <v>45.143870635489286</v>
      </c>
      <c r="U1694" s="22">
        <f t="shared" si="399"/>
        <v>0.12771753734754632</v>
      </c>
      <c r="V1694" s="22">
        <f t="shared" si="388"/>
        <v>1.4863335423374924E-2</v>
      </c>
      <c r="W1694" s="22">
        <f t="shared" si="389"/>
        <v>0.11285420192417139</v>
      </c>
      <c r="Z1694" s="37"/>
      <c r="AA1694" s="37"/>
    </row>
    <row r="1695" spans="1:27">
      <c r="A1695" s="61">
        <f t="shared" si="390"/>
        <v>40755</v>
      </c>
      <c r="B1695" s="13">
        <v>2011.07</v>
      </c>
      <c r="C1695" s="14">
        <v>1325.19</v>
      </c>
      <c r="D1695" s="15">
        <f>D1694*2/3+D1697/3</f>
        <v>24.619999999999997</v>
      </c>
      <c r="E1695" s="14">
        <f>E1694*2/3+E1697/3</f>
        <v>84.906666666666666</v>
      </c>
      <c r="F1695" s="14">
        <v>225.922</v>
      </c>
      <c r="G1695" s="15">
        <f t="shared" si="398"/>
        <v>2011.541666666539</v>
      </c>
      <c r="H1695" s="16">
        <v>3</v>
      </c>
      <c r="I1695" s="15">
        <f t="shared" si="391"/>
        <v>1843.3216811775753</v>
      </c>
      <c r="J1695" s="15">
        <f t="shared" si="392"/>
        <v>34.246092855056183</v>
      </c>
      <c r="K1695" s="17">
        <f t="shared" si="396"/>
        <v>965556.58213234972</v>
      </c>
      <c r="L1695" s="15">
        <f t="shared" si="393"/>
        <v>118.10404511291512</v>
      </c>
      <c r="M1695" s="17">
        <f t="shared" si="394"/>
        <v>61864.480464625718</v>
      </c>
      <c r="N1695" s="36">
        <f t="shared" si="384"/>
        <v>22.610981701156611</v>
      </c>
      <c r="O1695" s="18"/>
      <c r="P1695" s="19">
        <f t="shared" si="385"/>
        <v>24.91508907841196</v>
      </c>
      <c r="Q1695" s="19"/>
      <c r="R1695" s="38">
        <f t="shared" si="386"/>
        <v>3.864150412461094E-2</v>
      </c>
      <c r="S1695" s="16">
        <f t="shared" si="395"/>
        <v>1.0645164336237931</v>
      </c>
      <c r="T1695" s="16">
        <f t="shared" si="397"/>
        <v>45.216666280852998</v>
      </c>
      <c r="U1695" s="22">
        <f t="shared" si="399"/>
        <v>0.12723865357579878</v>
      </c>
      <c r="V1695" s="22">
        <f t="shared" si="388"/>
        <v>1.6208166046813854E-2</v>
      </c>
      <c r="W1695" s="22">
        <f t="shared" si="389"/>
        <v>0.11103048752898492</v>
      </c>
      <c r="Z1695" s="37"/>
      <c r="AA1695" s="37"/>
    </row>
    <row r="1696" spans="1:27">
      <c r="A1696" s="61">
        <f t="shared" si="390"/>
        <v>40786</v>
      </c>
      <c r="B1696" s="13">
        <v>2011.08</v>
      </c>
      <c r="C1696" s="14">
        <v>1185.31</v>
      </c>
      <c r="D1696" s="15">
        <f>D1694/3+D1697*2/3</f>
        <v>24.9</v>
      </c>
      <c r="E1696" s="14">
        <f>E1694/3+E1697*2/3</f>
        <v>85.943333333333342</v>
      </c>
      <c r="F1696" s="14">
        <v>226.54499999999999</v>
      </c>
      <c r="G1696" s="15">
        <f t="shared" si="398"/>
        <v>2011.6249999998722</v>
      </c>
      <c r="H1696" s="16">
        <v>2.2999999999999998</v>
      </c>
      <c r="I1696" s="15">
        <f t="shared" si="391"/>
        <v>1644.2163870092043</v>
      </c>
      <c r="J1696" s="15">
        <f t="shared" si="392"/>
        <v>34.540321128252678</v>
      </c>
      <c r="K1696" s="17">
        <f t="shared" si="396"/>
        <v>862770.28621784563</v>
      </c>
      <c r="L1696" s="15">
        <f t="shared" si="393"/>
        <v>119.21728241629704</v>
      </c>
      <c r="M1696" s="17">
        <f t="shared" si="394"/>
        <v>62556.929662717528</v>
      </c>
      <c r="N1696" s="36">
        <f t="shared" si="384"/>
        <v>20.049852721660486</v>
      </c>
      <c r="O1696" s="18"/>
      <c r="P1696" s="19">
        <f t="shared" si="385"/>
        <v>22.0926187121208</v>
      </c>
      <c r="Q1696" s="19"/>
      <c r="R1696" s="38">
        <f t="shared" si="386"/>
        <v>5.1573026527262582E-2</v>
      </c>
      <c r="S1696" s="16">
        <f t="shared" si="395"/>
        <v>1.0307073647848104</v>
      </c>
      <c r="T1696" s="16">
        <f t="shared" si="397"/>
        <v>48.001515882157548</v>
      </c>
      <c r="U1696" s="22">
        <f t="shared" si="399"/>
        <v>0.1422302518538705</v>
      </c>
      <c r="V1696" s="22">
        <f t="shared" si="388"/>
        <v>1.0430351899859192E-2</v>
      </c>
      <c r="W1696" s="22">
        <f t="shared" si="389"/>
        <v>0.13179989995401131</v>
      </c>
      <c r="Z1696" s="37"/>
      <c r="AA1696" s="37"/>
    </row>
    <row r="1697" spans="1:27">
      <c r="A1697" s="61">
        <f t="shared" si="390"/>
        <v>40816</v>
      </c>
      <c r="B1697" s="13">
        <v>2011.09</v>
      </c>
      <c r="C1697" s="14">
        <v>1173.8800000000001</v>
      </c>
      <c r="D1697" s="15">
        <v>25.18</v>
      </c>
      <c r="E1697" s="14">
        <v>86.98</v>
      </c>
      <c r="F1697" s="14">
        <v>226.88900000000001</v>
      </c>
      <c r="G1697" s="15">
        <f t="shared" si="398"/>
        <v>2011.7083333332055</v>
      </c>
      <c r="H1697" s="16">
        <v>1.98</v>
      </c>
      <c r="I1697" s="15">
        <f t="shared" si="391"/>
        <v>1625.8922753416875</v>
      </c>
      <c r="J1697" s="15">
        <f t="shared" si="392"/>
        <v>34.875768812062297</v>
      </c>
      <c r="K1697" s="17">
        <f t="shared" si="396"/>
        <v>854680.0994558325</v>
      </c>
      <c r="L1697" s="15">
        <f t="shared" si="393"/>
        <v>120.47237375985618</v>
      </c>
      <c r="M1697" s="17">
        <f t="shared" si="394"/>
        <v>63328.513179088412</v>
      </c>
      <c r="N1697" s="36">
        <f t="shared" si="384"/>
        <v>19.698114568877696</v>
      </c>
      <c r="O1697" s="18"/>
      <c r="P1697" s="19">
        <f t="shared" si="385"/>
        <v>21.70640003107507</v>
      </c>
      <c r="Q1697" s="19"/>
      <c r="R1697" s="38">
        <f t="shared" si="386"/>
        <v>5.5358354551440649E-2</v>
      </c>
      <c r="S1697" s="16">
        <f t="shared" si="395"/>
        <v>0.98647982816789093</v>
      </c>
      <c r="T1697" s="16">
        <f t="shared" si="397"/>
        <v>49.400503148048266</v>
      </c>
      <c r="U1697" s="22">
        <f t="shared" si="399"/>
        <v>0.14290119686247271</v>
      </c>
      <c r="V1697" s="22">
        <f t="shared" si="388"/>
        <v>6.5234102391205084E-3</v>
      </c>
      <c r="W1697" s="22">
        <f t="shared" si="389"/>
        <v>0.1363777866233522</v>
      </c>
      <c r="Z1697" s="37"/>
      <c r="AA1697" s="37"/>
    </row>
    <row r="1698" spans="1:27">
      <c r="A1698" s="61">
        <f t="shared" si="390"/>
        <v>40543</v>
      </c>
      <c r="B1698" s="13">
        <v>2011.1</v>
      </c>
      <c r="C1698" s="14">
        <v>1207.22</v>
      </c>
      <c r="D1698" s="15">
        <f>D1697*2/3+D1700/3</f>
        <v>25.596666666666664</v>
      </c>
      <c r="E1698" s="14">
        <f>E1697*2/3+E1700/3</f>
        <v>86.97</v>
      </c>
      <c r="F1698" s="14">
        <v>226.42099999999999</v>
      </c>
      <c r="G1698" s="15">
        <f t="shared" si="398"/>
        <v>2011.7916666665387</v>
      </c>
      <c r="H1698" s="16">
        <v>2.15</v>
      </c>
      <c r="I1698" s="15">
        <f t="shared" si="391"/>
        <v>1675.5261989391452</v>
      </c>
      <c r="J1698" s="15">
        <f t="shared" si="392"/>
        <v>35.526155634857204</v>
      </c>
      <c r="K1698" s="17">
        <f t="shared" si="396"/>
        <v>882327.32981522707</v>
      </c>
      <c r="L1698" s="15">
        <f t="shared" si="393"/>
        <v>120.70750444967565</v>
      </c>
      <c r="M1698" s="17">
        <f t="shared" si="394"/>
        <v>63564.228453828036</v>
      </c>
      <c r="N1698" s="36">
        <f t="shared" si="384"/>
        <v>20.155824786688736</v>
      </c>
      <c r="O1698" s="18"/>
      <c r="P1698" s="19">
        <f t="shared" si="385"/>
        <v>22.212668163493955</v>
      </c>
      <c r="Q1698" s="19"/>
      <c r="R1698" s="38">
        <f t="shared" si="386"/>
        <v>5.2639316240052074E-2</v>
      </c>
      <c r="S1698" s="16">
        <f t="shared" si="395"/>
        <v>1.0143693635798472</v>
      </c>
      <c r="T1698" s="16">
        <f t="shared" si="397"/>
        <v>48.833327513485166</v>
      </c>
      <c r="U1698" s="22">
        <f t="shared" si="399"/>
        <v>0.13884072918840928</v>
      </c>
      <c r="V1698" s="22">
        <f t="shared" si="388"/>
        <v>5.0132943302627631E-3</v>
      </c>
      <c r="W1698" s="22">
        <f t="shared" si="389"/>
        <v>0.13382743485814652</v>
      </c>
      <c r="Z1698" s="37"/>
      <c r="AA1698" s="37"/>
    </row>
    <row r="1699" spans="1:27">
      <c r="A1699" s="61">
        <f t="shared" si="390"/>
        <v>40877</v>
      </c>
      <c r="B1699" s="13">
        <v>2011.11</v>
      </c>
      <c r="C1699" s="14">
        <v>1226.42</v>
      </c>
      <c r="D1699" s="15">
        <f>D1697/3+D1700*2/3</f>
        <v>26.013333333333335</v>
      </c>
      <c r="E1699" s="14">
        <f>E1697/3+E1700*2/3</f>
        <v>86.960000000000008</v>
      </c>
      <c r="F1699" s="14">
        <v>226.23</v>
      </c>
      <c r="G1699" s="15">
        <f t="shared" si="398"/>
        <v>2011.874999999872</v>
      </c>
      <c r="H1699" s="16">
        <v>2.0099999999999998</v>
      </c>
      <c r="I1699" s="15">
        <f t="shared" si="391"/>
        <v>1703.611386155683</v>
      </c>
      <c r="J1699" s="15">
        <f t="shared" si="392"/>
        <v>36.134938160279383</v>
      </c>
      <c r="K1699" s="17">
        <f t="shared" si="396"/>
        <v>898702.62247642234</v>
      </c>
      <c r="L1699" s="15">
        <f t="shared" si="393"/>
        <v>120.79552367060079</v>
      </c>
      <c r="M1699" s="17">
        <f t="shared" si="394"/>
        <v>63723.014995311314</v>
      </c>
      <c r="N1699" s="36">
        <f t="shared" si="384"/>
        <v>20.34524679764581</v>
      </c>
      <c r="O1699" s="18"/>
      <c r="P1699" s="19">
        <f t="shared" si="385"/>
        <v>22.423888769998211</v>
      </c>
      <c r="Q1699" s="19"/>
      <c r="R1699" s="38">
        <f t="shared" si="386"/>
        <v>5.3664048821724625E-2</v>
      </c>
      <c r="S1699" s="16">
        <f t="shared" si="395"/>
        <v>1.0043741279485761</v>
      </c>
      <c r="T1699" s="16">
        <f t="shared" si="397"/>
        <v>49.576852466966351</v>
      </c>
      <c r="U1699" s="22">
        <f t="shared" si="399"/>
        <v>0.14147135410418943</v>
      </c>
      <c r="V1699" s="22">
        <f t="shared" si="388"/>
        <v>3.3198404340519794E-3</v>
      </c>
      <c r="W1699" s="22">
        <f t="shared" si="389"/>
        <v>0.13815151367013745</v>
      </c>
      <c r="Z1699" s="37"/>
      <c r="AA1699" s="37"/>
    </row>
    <row r="1700" spans="1:27">
      <c r="A1700" s="61">
        <f t="shared" si="390"/>
        <v>40908</v>
      </c>
      <c r="B1700" s="13">
        <v>2011.12</v>
      </c>
      <c r="C1700" s="14">
        <v>1243.32</v>
      </c>
      <c r="D1700" s="15">
        <v>26.43</v>
      </c>
      <c r="E1700" s="14">
        <v>86.95</v>
      </c>
      <c r="F1700" s="14">
        <v>225.672</v>
      </c>
      <c r="G1700" s="15">
        <f t="shared" si="398"/>
        <v>2011.9583333332052</v>
      </c>
      <c r="H1700" s="16">
        <v>1.98</v>
      </c>
      <c r="I1700" s="15">
        <f t="shared" si="391"/>
        <v>1731.3574787301932</v>
      </c>
      <c r="J1700" s="15">
        <f t="shared" si="392"/>
        <v>36.80450580931619</v>
      </c>
      <c r="K1700" s="17">
        <f t="shared" si="396"/>
        <v>914957.41227729525</v>
      </c>
      <c r="L1700" s="15">
        <f t="shared" si="393"/>
        <v>121.08027923269175</v>
      </c>
      <c r="M1700" s="17">
        <f t="shared" si="394"/>
        <v>63986.380817095218</v>
      </c>
      <c r="N1700" s="36">
        <f t="shared" si="384"/>
        <v>20.523575499431686</v>
      </c>
      <c r="O1700" s="18"/>
      <c r="P1700" s="19">
        <f t="shared" si="385"/>
        <v>22.623608815264827</v>
      </c>
      <c r="Q1700" s="19"/>
      <c r="R1700" s="38">
        <f t="shared" si="386"/>
        <v>5.3689049554547091E-2</v>
      </c>
      <c r="S1700" s="16">
        <f t="shared" si="395"/>
        <v>1.0025501440208808</v>
      </c>
      <c r="T1700" s="16">
        <f t="shared" si="397"/>
        <v>49.916828638275653</v>
      </c>
      <c r="U1700" s="22">
        <f t="shared" si="399"/>
        <v>0.13938028915548339</v>
      </c>
      <c r="V1700" s="22">
        <f t="shared" si="388"/>
        <v>3.2849756444806033E-3</v>
      </c>
      <c r="W1700" s="22">
        <f t="shared" si="389"/>
        <v>0.13609531351100279</v>
      </c>
      <c r="Z1700" s="37"/>
      <c r="AA1700" s="37"/>
    </row>
    <row r="1701" spans="1:27">
      <c r="A1701" s="61">
        <f t="shared" si="390"/>
        <v>40939</v>
      </c>
      <c r="B1701" s="13">
        <v>2012.01</v>
      </c>
      <c r="C1701" s="14">
        <v>1300.58</v>
      </c>
      <c r="D1701" s="15">
        <f>D1700*2/3+D1703/3</f>
        <v>26.736666666666668</v>
      </c>
      <c r="E1701" s="14">
        <f>E1700*2/3+E1703/3</f>
        <v>87.48</v>
      </c>
      <c r="F1701" s="14">
        <v>226.66499999999999</v>
      </c>
      <c r="G1701" s="15">
        <f t="shared" si="398"/>
        <v>2012.0416666665385</v>
      </c>
      <c r="H1701" s="16">
        <v>1.97</v>
      </c>
      <c r="I1701" s="15">
        <f t="shared" si="391"/>
        <v>1803.1593656276891</v>
      </c>
      <c r="J1701" s="15">
        <f t="shared" si="392"/>
        <v>37.068439392936732</v>
      </c>
      <c r="K1701" s="17">
        <f t="shared" si="396"/>
        <v>954534.45308072981</v>
      </c>
      <c r="L1701" s="15">
        <f t="shared" si="393"/>
        <v>121.28464324002388</v>
      </c>
      <c r="M1701" s="17">
        <f t="shared" si="394"/>
        <v>64204.181177245737</v>
      </c>
      <c r="N1701" s="36">
        <f t="shared" si="384"/>
        <v>21.213008091803438</v>
      </c>
      <c r="O1701" s="18"/>
      <c r="P1701" s="19">
        <f t="shared" si="385"/>
        <v>23.386046013731438</v>
      </c>
      <c r="Q1701" s="19"/>
      <c r="R1701" s="38">
        <f t="shared" si="386"/>
        <v>5.2423716122966466E-2</v>
      </c>
      <c r="S1701" s="16">
        <f t="shared" si="395"/>
        <v>1.0016416666666668</v>
      </c>
      <c r="T1701" s="16">
        <f t="shared" si="397"/>
        <v>49.824884709754606</v>
      </c>
      <c r="U1701" s="22">
        <f t="shared" si="399"/>
        <v>0.13126854152476009</v>
      </c>
      <c r="V1701" s="22">
        <f t="shared" si="388"/>
        <v>7.9281946645526347E-5</v>
      </c>
      <c r="W1701" s="22">
        <f t="shared" si="389"/>
        <v>0.13118925957811456</v>
      </c>
      <c r="Z1701" s="37"/>
      <c r="AA1701" s="37"/>
    </row>
    <row r="1702" spans="1:27">
      <c r="A1702" s="61">
        <f t="shared" si="390"/>
        <v>40968</v>
      </c>
      <c r="B1702" s="13">
        <v>2012.02</v>
      </c>
      <c r="C1702" s="14">
        <v>1352.49</v>
      </c>
      <c r="D1702" s="15">
        <f>D1700/3+D1703*2/3</f>
        <v>27.043333333333337</v>
      </c>
      <c r="E1702" s="14">
        <f>E1700/3+E1703*2/3</f>
        <v>88.01</v>
      </c>
      <c r="F1702" s="14">
        <v>227.66300000000001</v>
      </c>
      <c r="G1702" s="15">
        <f t="shared" si="398"/>
        <v>2012.1249999998718</v>
      </c>
      <c r="H1702" s="16">
        <v>1.97</v>
      </c>
      <c r="I1702" s="15">
        <f t="shared" si="391"/>
        <v>1866.9088464309095</v>
      </c>
      <c r="J1702" s="15">
        <f t="shared" si="392"/>
        <v>37.329250668751634</v>
      </c>
      <c r="K1702" s="17">
        <f t="shared" si="396"/>
        <v>989928.11544829153</v>
      </c>
      <c r="L1702" s="15">
        <f t="shared" si="393"/>
        <v>121.48455631789098</v>
      </c>
      <c r="M1702" s="17">
        <f t="shared" si="394"/>
        <v>64417.166441603367</v>
      </c>
      <c r="N1702" s="36">
        <f t="shared" si="384"/>
        <v>21.797435963717518</v>
      </c>
      <c r="O1702" s="18"/>
      <c r="P1702" s="19">
        <f t="shared" si="385"/>
        <v>24.031932260644229</v>
      </c>
      <c r="Q1702" s="19"/>
      <c r="R1702" s="38">
        <f t="shared" si="386"/>
        <v>5.1205760095649311E-2</v>
      </c>
      <c r="S1702" s="16">
        <f t="shared" si="395"/>
        <v>0.98381158299933291</v>
      </c>
      <c r="T1702" s="16">
        <f t="shared" si="397"/>
        <v>49.687906026101899</v>
      </c>
      <c r="U1702" s="22">
        <f t="shared" si="399"/>
        <v>0.12282176668922729</v>
      </c>
      <c r="V1702" s="22">
        <f t="shared" si="388"/>
        <v>-1.9490135365755057E-3</v>
      </c>
      <c r="W1702" s="22">
        <f t="shared" si="389"/>
        <v>0.12477078022580279</v>
      </c>
      <c r="Z1702" s="37"/>
      <c r="AA1702" s="37"/>
    </row>
    <row r="1703" spans="1:27">
      <c r="A1703" s="61">
        <f t="shared" si="390"/>
        <v>40999</v>
      </c>
      <c r="B1703" s="13">
        <v>2012.03</v>
      </c>
      <c r="C1703" s="14">
        <v>1389.24</v>
      </c>
      <c r="D1703" s="15">
        <v>27.35</v>
      </c>
      <c r="E1703" s="14">
        <v>88.54</v>
      </c>
      <c r="F1703" s="14">
        <v>229.392</v>
      </c>
      <c r="G1703" s="15">
        <f t="shared" si="398"/>
        <v>2012.208333333205</v>
      </c>
      <c r="H1703" s="16">
        <v>2.17</v>
      </c>
      <c r="I1703" s="15">
        <f t="shared" si="391"/>
        <v>1903.1828554613944</v>
      </c>
      <c r="J1703" s="15">
        <f t="shared" si="392"/>
        <v>37.468004878112595</v>
      </c>
      <c r="K1703" s="17">
        <f t="shared" si="396"/>
        <v>1010818.0198636802</v>
      </c>
      <c r="L1703" s="15">
        <f t="shared" si="393"/>
        <v>121.29495985038716</v>
      </c>
      <c r="M1703" s="17">
        <f t="shared" si="394"/>
        <v>64422.149865199848</v>
      </c>
      <c r="N1703" s="36">
        <f t="shared" si="384"/>
        <v>22.053943972904694</v>
      </c>
      <c r="O1703" s="18"/>
      <c r="P1703" s="19">
        <f t="shared" si="385"/>
        <v>24.315942005487827</v>
      </c>
      <c r="Q1703" s="19"/>
      <c r="R1703" s="38">
        <f t="shared" si="386"/>
        <v>4.887281930267473E-2</v>
      </c>
      <c r="S1703" s="16">
        <f t="shared" si="395"/>
        <v>1.0125684261707941</v>
      </c>
      <c r="T1703" s="16">
        <f t="shared" si="397"/>
        <v>48.515086812518632</v>
      </c>
      <c r="U1703" s="22">
        <f t="shared" si="399"/>
        <v>0.11799260850579563</v>
      </c>
      <c r="V1703" s="22">
        <f t="shared" si="388"/>
        <v>-2.5243235935009656E-3</v>
      </c>
      <c r="W1703" s="22">
        <f t="shared" si="389"/>
        <v>0.12051693209929659</v>
      </c>
      <c r="Z1703" s="37"/>
      <c r="AA1703" s="37"/>
    </row>
    <row r="1704" spans="1:27">
      <c r="A1704" s="61">
        <f t="shared" si="390"/>
        <v>41029</v>
      </c>
      <c r="B1704" s="13">
        <v>2012.04</v>
      </c>
      <c r="C1704" s="14">
        <v>1386.43</v>
      </c>
      <c r="D1704" s="15">
        <f>D1703*2/3+D1706/3</f>
        <v>27.673333333333332</v>
      </c>
      <c r="E1704" s="14">
        <f>E1703*2/3+E1706/3</f>
        <v>88.333333333333343</v>
      </c>
      <c r="F1704" s="14">
        <v>230.08500000000001</v>
      </c>
      <c r="G1704" s="15">
        <f t="shared" si="398"/>
        <v>2012.2916666665383</v>
      </c>
      <c r="H1704" s="16">
        <v>2.0499999999999998</v>
      </c>
      <c r="I1704" s="15">
        <f t="shared" si="391"/>
        <v>1893.6126493904435</v>
      </c>
      <c r="J1704" s="15">
        <f t="shared" si="392"/>
        <v>37.796768715909344</v>
      </c>
      <c r="K1704" s="17">
        <f t="shared" si="396"/>
        <v>1007407.9785448369</v>
      </c>
      <c r="L1704" s="15">
        <f t="shared" si="393"/>
        <v>120.64735858487086</v>
      </c>
      <c r="M1704" s="17">
        <f t="shared" si="394"/>
        <v>64184.780170265054</v>
      </c>
      <c r="N1704" s="36">
        <f t="shared" si="384"/>
        <v>21.779246906824881</v>
      </c>
      <c r="O1704" s="18"/>
      <c r="P1704" s="19">
        <f t="shared" si="385"/>
        <v>24.015130965765515</v>
      </c>
      <c r="Q1704" s="19"/>
      <c r="R1704" s="38">
        <f t="shared" si="386"/>
        <v>5.0382220122844483E-2</v>
      </c>
      <c r="S1704" s="16">
        <f t="shared" si="395"/>
        <v>1.0243977858120352</v>
      </c>
      <c r="T1704" s="16">
        <f t="shared" si="397"/>
        <v>48.976884486240564</v>
      </c>
      <c r="U1704" s="22">
        <f t="shared" si="399"/>
        <v>0.11788165486930313</v>
      </c>
      <c r="V1704" s="22">
        <f t="shared" si="388"/>
        <v>-9.3262172199778393E-3</v>
      </c>
      <c r="W1704" s="22">
        <f t="shared" si="389"/>
        <v>0.12720787208928097</v>
      </c>
      <c r="Z1704" s="37"/>
      <c r="AA1704" s="37"/>
    </row>
    <row r="1705" spans="1:27">
      <c r="A1705" s="61">
        <f t="shared" si="390"/>
        <v>41060</v>
      </c>
      <c r="B1705" s="13">
        <v>2012.05</v>
      </c>
      <c r="C1705" s="14">
        <v>1341.27</v>
      </c>
      <c r="D1705" s="15">
        <f>D1703/3+D1706*2/3</f>
        <v>27.996666666666666</v>
      </c>
      <c r="E1705" s="14">
        <f>E1703/3+E1706*2/3</f>
        <v>88.126666666666665</v>
      </c>
      <c r="F1705" s="14">
        <v>229.815</v>
      </c>
      <c r="G1705" s="15">
        <f t="shared" si="398"/>
        <v>2012.3749999998715</v>
      </c>
      <c r="H1705" s="16">
        <v>1.8</v>
      </c>
      <c r="I1705" s="15">
        <f t="shared" si="391"/>
        <v>1834.0845167417278</v>
      </c>
      <c r="J1705" s="15">
        <f t="shared" si="392"/>
        <v>38.283308247938578</v>
      </c>
      <c r="K1705" s="17">
        <f t="shared" si="396"/>
        <v>977436.05867237027</v>
      </c>
      <c r="L1705" s="15">
        <f t="shared" si="393"/>
        <v>120.50650118573641</v>
      </c>
      <c r="M1705" s="17">
        <f t="shared" si="394"/>
        <v>64221.358660523554</v>
      </c>
      <c r="N1705" s="36">
        <f t="shared" si="384"/>
        <v>20.941467419743464</v>
      </c>
      <c r="O1705" s="18"/>
      <c r="P1705" s="19">
        <f t="shared" si="385"/>
        <v>23.095237989596889</v>
      </c>
      <c r="Q1705" s="19"/>
      <c r="R1705" s="38">
        <f t="shared" si="386"/>
        <v>5.4598754439490138E-2</v>
      </c>
      <c r="S1705" s="16">
        <f t="shared" si="395"/>
        <v>1.0179797396872907</v>
      </c>
      <c r="T1705" s="16">
        <f t="shared" si="397"/>
        <v>50.230756780313044</v>
      </c>
      <c r="U1705" s="22">
        <f t="shared" si="399"/>
        <v>0.11088943740564572</v>
      </c>
      <c r="V1705" s="22">
        <f t="shared" si="388"/>
        <v>-1.3963687404937475E-2</v>
      </c>
      <c r="W1705" s="22">
        <f t="shared" si="389"/>
        <v>0.12485312481058319</v>
      </c>
      <c r="Z1705" s="37"/>
      <c r="AA1705" s="37"/>
    </row>
    <row r="1706" spans="1:27">
      <c r="A1706" s="61">
        <f t="shared" si="390"/>
        <v>41090</v>
      </c>
      <c r="B1706" s="13">
        <v>2012.06</v>
      </c>
      <c r="C1706" s="14">
        <v>1323.48</v>
      </c>
      <c r="D1706" s="15">
        <v>28.32</v>
      </c>
      <c r="E1706" s="14">
        <v>87.92</v>
      </c>
      <c r="F1706" s="14">
        <v>229.47800000000001</v>
      </c>
      <c r="G1706" s="15">
        <f t="shared" si="398"/>
        <v>2012.4583333332048</v>
      </c>
      <c r="H1706" s="16">
        <v>1.62</v>
      </c>
      <c r="I1706" s="15">
        <f t="shared" si="391"/>
        <v>1812.415768221791</v>
      </c>
      <c r="J1706" s="15">
        <f t="shared" si="392"/>
        <v>38.782312204220027</v>
      </c>
      <c r="K1706" s="17">
        <f t="shared" si="396"/>
        <v>967610.51349187177</v>
      </c>
      <c r="L1706" s="15">
        <f t="shared" si="393"/>
        <v>120.40045511988082</v>
      </c>
      <c r="M1706" s="17">
        <f t="shared" si="394"/>
        <v>64279.260998432437</v>
      </c>
      <c r="N1706" s="36">
        <f t="shared" si="384"/>
        <v>20.547504086856076</v>
      </c>
      <c r="O1706" s="18"/>
      <c r="P1706" s="19">
        <f t="shared" si="385"/>
        <v>22.665536337915764</v>
      </c>
      <c r="Q1706" s="19"/>
      <c r="R1706" s="38">
        <f t="shared" si="386"/>
        <v>5.7106964442697791E-2</v>
      </c>
      <c r="S1706" s="16">
        <f t="shared" si="395"/>
        <v>1.009626024902085</v>
      </c>
      <c r="T1706" s="16">
        <f t="shared" si="397"/>
        <v>51.208985408177099</v>
      </c>
      <c r="U1706" s="22">
        <f t="shared" si="399"/>
        <v>0.1066982746530154</v>
      </c>
      <c r="V1706" s="22">
        <f t="shared" si="388"/>
        <v>-1.8990050147513204E-2</v>
      </c>
      <c r="W1706" s="22">
        <f t="shared" si="389"/>
        <v>0.12568832480052861</v>
      </c>
      <c r="Z1706" s="37"/>
      <c r="AA1706" s="37"/>
    </row>
    <row r="1707" spans="1:27">
      <c r="A1707" s="61">
        <f t="shared" si="390"/>
        <v>41121</v>
      </c>
      <c r="B1707" s="13">
        <v>2012.07</v>
      </c>
      <c r="C1707" s="14">
        <v>1359.78</v>
      </c>
      <c r="D1707" s="15">
        <f>D1706*2/3+D1709/3</f>
        <v>28.743333333333332</v>
      </c>
      <c r="E1707" s="14">
        <f>E1706*2/3+E1709/3</f>
        <v>87.446666666666673</v>
      </c>
      <c r="F1707" s="14">
        <v>229.10400000000001</v>
      </c>
      <c r="G1707" s="15">
        <f t="shared" si="398"/>
        <v>2012.541666666538</v>
      </c>
      <c r="H1707" s="16">
        <v>1.53</v>
      </c>
      <c r="I1707" s="15">
        <f t="shared" si="391"/>
        <v>1865.165968337524</v>
      </c>
      <c r="J1707" s="15">
        <f t="shared" si="392"/>
        <v>39.426294804979413</v>
      </c>
      <c r="K1707" s="17">
        <f t="shared" si="396"/>
        <v>997526.80382928415</v>
      </c>
      <c r="L1707" s="15">
        <f t="shared" si="393"/>
        <v>119.94774648194712</v>
      </c>
      <c r="M1707" s="17">
        <f t="shared" si="394"/>
        <v>64150.372784954059</v>
      </c>
      <c r="N1707" s="36">
        <f t="shared" si="384"/>
        <v>20.999341293380546</v>
      </c>
      <c r="O1707" s="18"/>
      <c r="P1707" s="19">
        <f t="shared" si="385"/>
        <v>23.168289603671184</v>
      </c>
      <c r="Q1707" s="19"/>
      <c r="R1707" s="38">
        <f t="shared" si="386"/>
        <v>5.667885353740202E-2</v>
      </c>
      <c r="S1707" s="16">
        <f t="shared" si="395"/>
        <v>0.98758185677390697</v>
      </c>
      <c r="T1707" s="16">
        <f t="shared" si="397"/>
        <v>51.786324997243128</v>
      </c>
      <c r="U1707" s="22">
        <f t="shared" si="399"/>
        <v>0.10385926245499943</v>
      </c>
      <c r="V1707" s="22">
        <f t="shared" si="388"/>
        <v>-1.7820101163145141E-2</v>
      </c>
      <c r="W1707" s="22">
        <f t="shared" si="389"/>
        <v>0.12167936361814458</v>
      </c>
      <c r="Z1707" s="37"/>
      <c r="AA1707" s="37"/>
    </row>
    <row r="1708" spans="1:27">
      <c r="A1708" s="61">
        <f t="shared" si="390"/>
        <v>41152</v>
      </c>
      <c r="B1708" s="13">
        <v>2012.08</v>
      </c>
      <c r="C1708" s="14">
        <v>1403.45</v>
      </c>
      <c r="D1708" s="15">
        <f>D1706/3+D1709*2/3</f>
        <v>29.166666666666664</v>
      </c>
      <c r="E1708" s="14">
        <f>E1706/3+E1709*2/3</f>
        <v>86.973333333333329</v>
      </c>
      <c r="F1708" s="14">
        <v>230.37899999999999</v>
      </c>
      <c r="G1708" s="15">
        <f t="shared" si="398"/>
        <v>2012.6249999998713</v>
      </c>
      <c r="H1708" s="16">
        <v>1.68</v>
      </c>
      <c r="I1708" s="15">
        <f t="shared" si="391"/>
        <v>1914.4126766111503</v>
      </c>
      <c r="J1708" s="15">
        <f t="shared" si="392"/>
        <v>39.785554455918302</v>
      </c>
      <c r="K1708" s="17">
        <f t="shared" si="396"/>
        <v>1025638.0687111365</v>
      </c>
      <c r="L1708" s="15">
        <f t="shared" si="393"/>
        <v>118.63824992729377</v>
      </c>
      <c r="M1708" s="17">
        <f t="shared" si="394"/>
        <v>63559.91423233453</v>
      </c>
      <c r="N1708" s="36">
        <f t="shared" si="384"/>
        <v>21.410428453442922</v>
      </c>
      <c r="O1708" s="18"/>
      <c r="P1708" s="19">
        <f t="shared" si="385"/>
        <v>23.625464836831146</v>
      </c>
      <c r="Q1708" s="19"/>
      <c r="R1708" s="38">
        <f t="shared" si="386"/>
        <v>5.4492344264520612E-2</v>
      </c>
      <c r="S1708" s="16">
        <f t="shared" si="395"/>
        <v>0.99775557799757064</v>
      </c>
      <c r="T1708" s="16">
        <f t="shared" si="397"/>
        <v>50.860189993820796</v>
      </c>
      <c r="U1708" s="22">
        <f t="shared" si="399"/>
        <v>0.10773537236902442</v>
      </c>
      <c r="V1708" s="22">
        <f t="shared" si="388"/>
        <v>-1.5773679081037995E-2</v>
      </c>
      <c r="W1708" s="22">
        <f t="shared" si="389"/>
        <v>0.12350905145006241</v>
      </c>
      <c r="Z1708" s="37"/>
      <c r="AA1708" s="37"/>
    </row>
    <row r="1709" spans="1:27">
      <c r="A1709" s="61">
        <f t="shared" si="390"/>
        <v>41182</v>
      </c>
      <c r="B1709" s="13">
        <v>2012.09</v>
      </c>
      <c r="C1709" s="14">
        <v>1443.42</v>
      </c>
      <c r="D1709" s="15">
        <v>29.59</v>
      </c>
      <c r="E1709" s="14">
        <v>86.5</v>
      </c>
      <c r="F1709" s="14">
        <v>231.40700000000001</v>
      </c>
      <c r="G1709" s="15">
        <f t="shared" si="398"/>
        <v>2012.7083333332046</v>
      </c>
      <c r="H1709" s="16">
        <v>1.72</v>
      </c>
      <c r="I1709" s="15">
        <f t="shared" si="391"/>
        <v>1960.1880253838483</v>
      </c>
      <c r="J1709" s="15">
        <f t="shared" si="392"/>
        <v>40.183705138565401</v>
      </c>
      <c r="K1709" s="17">
        <f t="shared" si="396"/>
        <v>1051956.0281231031</v>
      </c>
      <c r="L1709" s="15">
        <f t="shared" si="393"/>
        <v>117.4684181982395</v>
      </c>
      <c r="M1709" s="17">
        <f t="shared" si="394"/>
        <v>63040.692544545884</v>
      </c>
      <c r="N1709" s="36">
        <f t="shared" si="384"/>
        <v>21.783690301727667</v>
      </c>
      <c r="O1709" s="18"/>
      <c r="P1709" s="19">
        <f t="shared" si="385"/>
        <v>24.040589108752922</v>
      </c>
      <c r="Q1709" s="19"/>
      <c r="R1709" s="38">
        <f t="shared" si="386"/>
        <v>5.3578290187035318E-2</v>
      </c>
      <c r="S1709" s="16">
        <f t="shared" si="395"/>
        <v>0.99870399172195323</v>
      </c>
      <c r="T1709" s="16">
        <f t="shared" si="397"/>
        <v>50.520604602725506</v>
      </c>
      <c r="U1709" s="22">
        <f t="shared" si="399"/>
        <v>9.638058344793432E-2</v>
      </c>
      <c r="V1709" s="22">
        <f t="shared" si="388"/>
        <v>-2.0303581951340743E-2</v>
      </c>
      <c r="W1709" s="22">
        <f t="shared" si="389"/>
        <v>0.11668416539927506</v>
      </c>
      <c r="Z1709" s="37"/>
      <c r="AA1709" s="37"/>
    </row>
    <row r="1710" spans="1:27">
      <c r="A1710" s="61">
        <f t="shared" si="390"/>
        <v>40908</v>
      </c>
      <c r="B1710" s="13">
        <v>2012.1</v>
      </c>
      <c r="C1710" s="42">
        <v>1437.82</v>
      </c>
      <c r="D1710" s="15">
        <f>D1709*2/3+D1712/3</f>
        <v>30.143333333333331</v>
      </c>
      <c r="E1710" s="14">
        <f>E1709*2/3+E1712/3</f>
        <v>86.50333333333333</v>
      </c>
      <c r="F1710" s="14">
        <v>231.31700000000001</v>
      </c>
      <c r="G1710" s="43">
        <f t="shared" si="398"/>
        <v>2012.7916666665378</v>
      </c>
      <c r="H1710" s="16">
        <v>1.75</v>
      </c>
      <c r="I1710" s="15">
        <f t="shared" si="391"/>
        <v>1953.342837707562</v>
      </c>
      <c r="J1710" s="15">
        <f t="shared" si="392"/>
        <v>40.951067777119725</v>
      </c>
      <c r="K1710" s="17">
        <f t="shared" si="396"/>
        <v>1050113.8870415208</v>
      </c>
      <c r="L1710" s="15">
        <f t="shared" si="393"/>
        <v>117.51865087736746</v>
      </c>
      <c r="M1710" s="17">
        <f t="shared" si="394"/>
        <v>63177.832836318201</v>
      </c>
      <c r="N1710" s="36">
        <f t="shared" si="384"/>
        <v>21.577109654528769</v>
      </c>
      <c r="O1710" s="18"/>
      <c r="P1710" s="19">
        <f t="shared" si="385"/>
        <v>23.816813659366247</v>
      </c>
      <c r="Q1710" s="19"/>
      <c r="R1710" s="38">
        <f t="shared" si="386"/>
        <v>5.3508222372874711E-2</v>
      </c>
      <c r="S1710" s="16">
        <f t="shared" si="395"/>
        <v>1.0106004066436509</v>
      </c>
      <c r="T1710" s="16">
        <f t="shared" si="397"/>
        <v>50.47476038422527</v>
      </c>
      <c r="U1710" s="22">
        <f t="shared" si="399"/>
        <v>9.2693827456812095E-2</v>
      </c>
      <c r="V1710" s="22">
        <f t="shared" si="388"/>
        <v>-2.4064601069763936E-2</v>
      </c>
      <c r="W1710" s="22">
        <f t="shared" si="389"/>
        <v>0.11675842852657603</v>
      </c>
      <c r="Z1710" s="37"/>
      <c r="AA1710" s="37"/>
    </row>
    <row r="1711" spans="1:27">
      <c r="A1711" s="61">
        <f t="shared" si="390"/>
        <v>41243</v>
      </c>
      <c r="B1711" s="13">
        <v>2012.11</v>
      </c>
      <c r="C1711" s="42">
        <v>1394.51</v>
      </c>
      <c r="D1711" s="15">
        <f>D1709/3+D1712*2/3</f>
        <v>30.696666666666665</v>
      </c>
      <c r="E1711" s="14">
        <f>E1709/3+E1712*2/3</f>
        <v>86.506666666666675</v>
      </c>
      <c r="F1711" s="14">
        <v>230.221</v>
      </c>
      <c r="G1711" s="43">
        <f t="shared" si="398"/>
        <v>2012.8749999998711</v>
      </c>
      <c r="H1711" s="16">
        <v>1.65</v>
      </c>
      <c r="I1711" s="15">
        <f t="shared" si="391"/>
        <v>1903.5233223511329</v>
      </c>
      <c r="J1711" s="15">
        <f t="shared" si="392"/>
        <v>41.90132800656761</v>
      </c>
      <c r="K1711" s="17">
        <f t="shared" si="396"/>
        <v>1025208.1715093747</v>
      </c>
      <c r="L1711" s="15">
        <f t="shared" si="393"/>
        <v>118.08266526511487</v>
      </c>
      <c r="M1711" s="17">
        <f t="shared" si="394"/>
        <v>63597.49414253344</v>
      </c>
      <c r="N1711" s="36">
        <f t="shared" si="384"/>
        <v>20.898162059573689</v>
      </c>
      <c r="O1711" s="18"/>
      <c r="P1711" s="19">
        <f t="shared" si="385"/>
        <v>23.073935342391625</v>
      </c>
      <c r="Q1711" s="19"/>
      <c r="R1711" s="38">
        <f t="shared" si="386"/>
        <v>5.552737765751057E-2</v>
      </c>
      <c r="S1711" s="16">
        <f t="shared" si="395"/>
        <v>0.99499726149574863</v>
      </c>
      <c r="T1711" s="16">
        <f t="shared" si="397"/>
        <v>51.252652882237626</v>
      </c>
      <c r="U1711" s="22">
        <f t="shared" si="399"/>
        <v>0.10108790636910037</v>
      </c>
      <c r="V1711" s="22">
        <f t="shared" si="388"/>
        <v>-2.4418648856516456E-2</v>
      </c>
      <c r="W1711" s="22">
        <f t="shared" si="389"/>
        <v>0.12550655522561682</v>
      </c>
      <c r="Z1711" s="37"/>
      <c r="AA1711" s="37"/>
    </row>
    <row r="1712" spans="1:27">
      <c r="A1712" s="61">
        <f t="shared" si="390"/>
        <v>41274</v>
      </c>
      <c r="B1712" s="13">
        <v>2012.12</v>
      </c>
      <c r="C1712" s="14">
        <v>1422.29</v>
      </c>
      <c r="D1712" s="15">
        <v>31.25</v>
      </c>
      <c r="E1712" s="14">
        <v>86.51</v>
      </c>
      <c r="F1712" s="14">
        <v>229.601</v>
      </c>
      <c r="G1712" s="43">
        <f t="shared" si="398"/>
        <v>2012.9583333332043</v>
      </c>
      <c r="H1712" s="16">
        <v>1.72</v>
      </c>
      <c r="I1712" s="15">
        <f t="shared" si="391"/>
        <v>1946.6859151528092</v>
      </c>
      <c r="J1712" s="15">
        <f t="shared" si="392"/>
        <v>42.771822095722598</v>
      </c>
      <c r="K1712" s="17">
        <f t="shared" si="396"/>
        <v>1050374.5620345408</v>
      </c>
      <c r="L1712" s="15">
        <f t="shared" si="393"/>
        <v>118.40609054403079</v>
      </c>
      <c r="M1712" s="17">
        <f t="shared" si="394"/>
        <v>63888.449867191739</v>
      </c>
      <c r="N1712" s="36">
        <f t="shared" si="384"/>
        <v>21.238261139845601</v>
      </c>
      <c r="O1712" s="18"/>
      <c r="P1712" s="19">
        <f t="shared" si="385"/>
        <v>23.456313867189635</v>
      </c>
      <c r="Q1712" s="19"/>
      <c r="R1712" s="38">
        <f t="shared" si="386"/>
        <v>5.4011137971734818E-2</v>
      </c>
      <c r="S1712" s="16">
        <f t="shared" si="395"/>
        <v>0.98428092591792593</v>
      </c>
      <c r="T1712" s="16">
        <f t="shared" si="397"/>
        <v>51.133956304185233</v>
      </c>
      <c r="U1712" s="22">
        <f t="shared" si="399"/>
        <v>9.8771828705218834E-2</v>
      </c>
      <c r="V1712" s="22">
        <f t="shared" si="388"/>
        <v>-2.1411373169075598E-2</v>
      </c>
      <c r="W1712" s="22">
        <f t="shared" si="389"/>
        <v>0.12018320187429443</v>
      </c>
      <c r="Z1712" s="37"/>
      <c r="AA1712" s="37"/>
    </row>
    <row r="1713" spans="1:27">
      <c r="A1713" s="61">
        <f t="shared" si="390"/>
        <v>41305</v>
      </c>
      <c r="B1713" s="13">
        <v>2013.01</v>
      </c>
      <c r="C1713" s="14">
        <v>1480.4</v>
      </c>
      <c r="D1713" s="15">
        <f>D1712*2/3+D1715/3</f>
        <v>31.536666666666665</v>
      </c>
      <c r="E1713" s="14">
        <f>E1712*2/3+E1715/3</f>
        <v>86.906666666666666</v>
      </c>
      <c r="F1713" s="14">
        <v>230.28</v>
      </c>
      <c r="G1713" s="43">
        <f t="shared" si="398"/>
        <v>2013.0416666665376</v>
      </c>
      <c r="H1713" s="16">
        <v>1.91</v>
      </c>
      <c r="I1713" s="15">
        <f t="shared" si="391"/>
        <v>2020.246490359563</v>
      </c>
      <c r="J1713" s="15">
        <f t="shared" si="392"/>
        <v>43.036909045509823</v>
      </c>
      <c r="K1713" s="17">
        <f t="shared" si="396"/>
        <v>1092000.8096018627</v>
      </c>
      <c r="L1713" s="15">
        <f t="shared" si="393"/>
        <v>118.59827635921491</v>
      </c>
      <c r="M1713" s="17">
        <f t="shared" si="394"/>
        <v>64105.748689407737</v>
      </c>
      <c r="N1713" s="36">
        <f t="shared" si="384"/>
        <v>21.900475413821795</v>
      </c>
      <c r="O1713" s="18"/>
      <c r="P1713" s="19">
        <f t="shared" si="385"/>
        <v>24.193771416596867</v>
      </c>
      <c r="Q1713" s="19"/>
      <c r="R1713" s="38">
        <f t="shared" si="386"/>
        <v>5.0537938236435161E-2</v>
      </c>
      <c r="S1713" s="16">
        <f t="shared" si="395"/>
        <v>0.99529370145332274</v>
      </c>
      <c r="T1713" s="16">
        <f t="shared" si="397"/>
        <v>50.18177508306858</v>
      </c>
      <c r="U1713" s="22">
        <f t="shared" si="399"/>
        <v>9.5135580101541883E-2</v>
      </c>
      <c r="V1713" s="22">
        <f t="shared" si="388"/>
        <v>-1.9323204210377476E-2</v>
      </c>
      <c r="W1713" s="22">
        <f t="shared" si="389"/>
        <v>0.11445878431191936</v>
      </c>
      <c r="Z1713" s="37"/>
      <c r="AA1713" s="37"/>
    </row>
    <row r="1714" spans="1:27">
      <c r="A1714" s="61">
        <f t="shared" si="390"/>
        <v>41333</v>
      </c>
      <c r="B1714" s="13">
        <v>2013.02</v>
      </c>
      <c r="C1714" s="14">
        <v>1512.31</v>
      </c>
      <c r="D1714" s="15">
        <f>D1712/3+D1715*2/3</f>
        <v>31.823333333333331</v>
      </c>
      <c r="E1714" s="14">
        <f>E1712/3+E1715*2/3</f>
        <v>87.303333333333342</v>
      </c>
      <c r="F1714" s="14">
        <v>232.166</v>
      </c>
      <c r="G1714" s="43">
        <f t="shared" si="398"/>
        <v>2013.1249999998709</v>
      </c>
      <c r="H1714" s="16">
        <v>1.98</v>
      </c>
      <c r="I1714" s="15">
        <f t="shared" si="391"/>
        <v>2047.0276564828623</v>
      </c>
      <c r="J1714" s="15">
        <f t="shared" si="392"/>
        <v>43.075324143070056</v>
      </c>
      <c r="K1714" s="17">
        <f t="shared" si="396"/>
        <v>1108417.07991846</v>
      </c>
      <c r="L1714" s="15">
        <f t="shared" si="393"/>
        <v>118.17176229508203</v>
      </c>
      <c r="M1714" s="17">
        <f t="shared" si="394"/>
        <v>63987.215452176664</v>
      </c>
      <c r="N1714" s="36">
        <f t="shared" si="384"/>
        <v>22.052724336861932</v>
      </c>
      <c r="O1714" s="18"/>
      <c r="P1714" s="19">
        <f t="shared" si="385"/>
        <v>24.36739696242298</v>
      </c>
      <c r="Q1714" s="19"/>
      <c r="R1714" s="38">
        <f t="shared" si="386"/>
        <v>4.9571974966961689E-2</v>
      </c>
      <c r="S1714" s="16">
        <f t="shared" si="395"/>
        <v>1.0034511580252754</v>
      </c>
      <c r="T1714" s="16">
        <f t="shared" si="397"/>
        <v>49.539871656185113</v>
      </c>
      <c r="U1714" s="22">
        <f t="shared" si="399"/>
        <v>9.62866850892663E-2</v>
      </c>
      <c r="V1714" s="22">
        <f t="shared" si="388"/>
        <v>-2.0113744427384672E-2</v>
      </c>
      <c r="W1714" s="22">
        <f t="shared" si="389"/>
        <v>0.11640042951665097</v>
      </c>
      <c r="Z1714" s="37"/>
      <c r="AA1714" s="37"/>
    </row>
    <row r="1715" spans="1:27">
      <c r="A1715" s="61">
        <f t="shared" si="390"/>
        <v>41364</v>
      </c>
      <c r="B1715" s="13">
        <v>2013.03</v>
      </c>
      <c r="C1715" s="14">
        <v>1550.83</v>
      </c>
      <c r="D1715" s="15">
        <v>32.11</v>
      </c>
      <c r="E1715" s="14">
        <v>87.7</v>
      </c>
      <c r="F1715" s="14">
        <v>232.773</v>
      </c>
      <c r="G1715" s="43">
        <f t="shared" si="398"/>
        <v>2013.2083333332041</v>
      </c>
      <c r="H1715" s="16">
        <v>1.96</v>
      </c>
      <c r="I1715" s="15">
        <f t="shared" si="391"/>
        <v>2093.6934534288775</v>
      </c>
      <c r="J1715" s="15">
        <f t="shared" si="392"/>
        <v>43.350010503795559</v>
      </c>
      <c r="K1715" s="17">
        <f t="shared" si="396"/>
        <v>1135641.5895033197</v>
      </c>
      <c r="L1715" s="15">
        <f t="shared" si="393"/>
        <v>118.39912554291095</v>
      </c>
      <c r="M1715" s="17">
        <f t="shared" si="394"/>
        <v>64220.944526119019</v>
      </c>
      <c r="N1715" s="36">
        <f t="shared" si="384"/>
        <v>22.41920711460256</v>
      </c>
      <c r="O1715" s="18"/>
      <c r="P1715" s="19">
        <f t="shared" si="385"/>
        <v>24.777200805369684</v>
      </c>
      <c r="Q1715" s="19"/>
      <c r="R1715" s="38">
        <f t="shared" si="386"/>
        <v>4.868479759534905E-2</v>
      </c>
      <c r="S1715" s="16">
        <f t="shared" si="395"/>
        <v>1.019820122666715</v>
      </c>
      <c r="T1715" s="16">
        <f t="shared" si="397"/>
        <v>49.581211079830545</v>
      </c>
      <c r="U1715" s="22">
        <f t="shared" si="399"/>
        <v>9.0409359165969372E-2</v>
      </c>
      <c r="V1715" s="22">
        <f t="shared" si="388"/>
        <v>-1.9485916171135154E-2</v>
      </c>
      <c r="W1715" s="22">
        <f t="shared" si="389"/>
        <v>0.10989527533710453</v>
      </c>
      <c r="Z1715" s="37"/>
      <c r="AA1715" s="37"/>
    </row>
    <row r="1716" spans="1:27">
      <c r="A1716" s="61">
        <f t="shared" si="390"/>
        <v>41394</v>
      </c>
      <c r="B1716" s="13">
        <v>2013.04</v>
      </c>
      <c r="C1716" s="14">
        <v>1570.7</v>
      </c>
      <c r="D1716" s="15">
        <f>D1715*2/3+D1718/3</f>
        <v>32.49666666666667</v>
      </c>
      <c r="E1716" s="14">
        <f>E1715*2/3+E1718/3</f>
        <v>88.783333333333331</v>
      </c>
      <c r="F1716" s="14">
        <v>232.53100000000001</v>
      </c>
      <c r="G1716" s="43">
        <f t="shared" si="398"/>
        <v>2013.2916666665374</v>
      </c>
      <c r="H1716" s="16">
        <v>1.76</v>
      </c>
      <c r="I1716" s="15">
        <f t="shared" si="391"/>
        <v>2122.7257576409174</v>
      </c>
      <c r="J1716" s="15">
        <f t="shared" si="392"/>
        <v>43.917687254602633</v>
      </c>
      <c r="K1716" s="17">
        <f t="shared" si="396"/>
        <v>1153374.1383577196</v>
      </c>
      <c r="L1716" s="15">
        <f t="shared" si="393"/>
        <v>119.98641912261165</v>
      </c>
      <c r="M1716" s="17">
        <f t="shared" si="394"/>
        <v>65194.11764427297</v>
      </c>
      <c r="N1716" s="36">
        <f t="shared" si="384"/>
        <v>22.595655396105581</v>
      </c>
      <c r="O1716" s="18"/>
      <c r="P1716" s="19">
        <f t="shared" si="385"/>
        <v>24.976932098870421</v>
      </c>
      <c r="Q1716" s="19"/>
      <c r="R1716" s="38">
        <f t="shared" si="386"/>
        <v>5.0452547188244753E-2</v>
      </c>
      <c r="S1716" s="16">
        <f t="shared" si="395"/>
        <v>0.98613460955449705</v>
      </c>
      <c r="T1716" s="16">
        <f t="shared" si="397"/>
        <v>50.616539718281743</v>
      </c>
      <c r="U1716" s="22">
        <f t="shared" si="399"/>
        <v>9.2444602239405649E-2</v>
      </c>
      <c r="V1716" s="22">
        <f t="shared" si="388"/>
        <v>-2.0082681848827222E-2</v>
      </c>
      <c r="W1716" s="22">
        <f t="shared" si="389"/>
        <v>0.11252728408823287</v>
      </c>
      <c r="Z1716" s="37"/>
      <c r="AA1716" s="37"/>
    </row>
    <row r="1717" spans="1:27">
      <c r="A1717" s="61">
        <f t="shared" si="390"/>
        <v>41425</v>
      </c>
      <c r="B1717" s="13">
        <v>2013.05</v>
      </c>
      <c r="C1717" s="14">
        <v>1639.84</v>
      </c>
      <c r="D1717" s="15">
        <f>D1715/3+D1718*2/3</f>
        <v>32.88333333333334</v>
      </c>
      <c r="E1717" s="14">
        <f>E1715/3+E1718*2/3</f>
        <v>89.866666666666674</v>
      </c>
      <c r="F1717" s="14">
        <v>232.94499999999999</v>
      </c>
      <c r="G1717" s="43">
        <f t="shared" si="398"/>
        <v>2013.3749999998706</v>
      </c>
      <c r="H1717" s="16">
        <v>1.93</v>
      </c>
      <c r="I1717" s="15">
        <f t="shared" si="391"/>
        <v>2212.2264881409783</v>
      </c>
      <c r="J1717" s="15">
        <f t="shared" si="392"/>
        <v>44.361267573890864</v>
      </c>
      <c r="K1717" s="17">
        <f t="shared" si="396"/>
        <v>1204012.6106613968</v>
      </c>
      <c r="L1717" s="15">
        <f t="shared" si="393"/>
        <v>121.23464508789634</v>
      </c>
      <c r="M1717" s="17">
        <f t="shared" si="394"/>
        <v>65982.41288465391</v>
      </c>
      <c r="N1717" s="36">
        <f t="shared" si="384"/>
        <v>23.411841781842398</v>
      </c>
      <c r="O1717" s="18"/>
      <c r="P1717" s="19">
        <f t="shared" si="385"/>
        <v>25.881910504712483</v>
      </c>
      <c r="Q1717" s="19"/>
      <c r="R1717" s="38">
        <f t="shared" si="386"/>
        <v>4.7559095488884817E-2</v>
      </c>
      <c r="S1717" s="16">
        <f t="shared" si="395"/>
        <v>0.96882821841789979</v>
      </c>
      <c r="T1717" s="16">
        <f t="shared" si="397"/>
        <v>49.826011014749959</v>
      </c>
      <c r="U1717" s="22">
        <f t="shared" si="399"/>
        <v>8.828702183228887E-2</v>
      </c>
      <c r="V1717" s="22">
        <f t="shared" si="388"/>
        <v>-1.9404900566528327E-2</v>
      </c>
      <c r="W1717" s="22">
        <f t="shared" si="389"/>
        <v>0.1076919223988172</v>
      </c>
      <c r="Z1717" s="37"/>
      <c r="AA1717" s="37"/>
    </row>
    <row r="1718" spans="1:27">
      <c r="A1718" s="61">
        <f t="shared" si="390"/>
        <v>41455</v>
      </c>
      <c r="B1718" s="13">
        <v>2013.06</v>
      </c>
      <c r="C1718" s="14">
        <v>1618.77</v>
      </c>
      <c r="D1718" s="15">
        <v>33.270000000000003</v>
      </c>
      <c r="E1718" s="14">
        <v>90.95</v>
      </c>
      <c r="F1718" s="14">
        <v>233.50399999999999</v>
      </c>
      <c r="G1718" s="43">
        <f t="shared" si="398"/>
        <v>2013.4583333332039</v>
      </c>
      <c r="H1718" s="16">
        <v>2.2999999999999998</v>
      </c>
      <c r="I1718" s="15">
        <f t="shared" si="391"/>
        <v>2178.5740585386125</v>
      </c>
      <c r="J1718" s="15">
        <f t="shared" si="392"/>
        <v>44.77545230488559</v>
      </c>
      <c r="K1718" s="17">
        <f t="shared" si="396"/>
        <v>1187727.916314547</v>
      </c>
      <c r="L1718" s="15">
        <f t="shared" si="393"/>
        <v>122.40238614756069</v>
      </c>
      <c r="M1718" s="17">
        <f t="shared" si="394"/>
        <v>66732.058284257844</v>
      </c>
      <c r="N1718" s="36">
        <f t="shared" si="384"/>
        <v>22.925333173915323</v>
      </c>
      <c r="O1718" s="18"/>
      <c r="P1718" s="19">
        <f t="shared" si="385"/>
        <v>25.347211669351633</v>
      </c>
      <c r="Q1718" s="19"/>
      <c r="R1718" s="38">
        <f t="shared" si="386"/>
        <v>4.4899452656777167E-2</v>
      </c>
      <c r="S1718" s="16">
        <f t="shared" si="395"/>
        <v>0.97744062666193965</v>
      </c>
      <c r="T1718" s="16">
        <f t="shared" si="397"/>
        <v>48.157282063143434</v>
      </c>
      <c r="U1718" s="22">
        <f t="shared" si="399"/>
        <v>9.4687106207306915E-2</v>
      </c>
      <c r="V1718" s="22">
        <f t="shared" si="388"/>
        <v>-1.7554058565415032E-2</v>
      </c>
      <c r="W1718" s="22">
        <f t="shared" si="389"/>
        <v>0.11224116477272195</v>
      </c>
      <c r="Z1718" s="37"/>
      <c r="AA1718" s="37"/>
    </row>
    <row r="1719" spans="1:27">
      <c r="A1719" s="61">
        <f t="shared" si="390"/>
        <v>41486</v>
      </c>
      <c r="B1719" s="13">
        <v>2013.07</v>
      </c>
      <c r="C1719" s="14">
        <v>1668.68</v>
      </c>
      <c r="D1719" s="15">
        <f>D1718*2/3+D1721/3</f>
        <v>33.646666666666668</v>
      </c>
      <c r="E1719" s="14">
        <f>E1718*2/3+E1721/3</f>
        <v>92.09</v>
      </c>
      <c r="F1719" s="14">
        <v>233.596</v>
      </c>
      <c r="G1719" s="43">
        <f t="shared" si="398"/>
        <v>2013.5416666665371</v>
      </c>
      <c r="H1719" s="16">
        <v>2.58</v>
      </c>
      <c r="I1719" s="15">
        <f t="shared" si="391"/>
        <v>2244.8594969948126</v>
      </c>
      <c r="J1719" s="15">
        <f t="shared" si="392"/>
        <v>45.264543956232146</v>
      </c>
      <c r="K1719" s="17">
        <f t="shared" si="396"/>
        <v>1225922.2705129383</v>
      </c>
      <c r="L1719" s="15">
        <f t="shared" si="393"/>
        <v>123.88781017226327</v>
      </c>
      <c r="M1719" s="17">
        <f t="shared" si="394"/>
        <v>67655.381434149444</v>
      </c>
      <c r="N1719" s="36">
        <f t="shared" si="384"/>
        <v>23.492460177159639</v>
      </c>
      <c r="O1719" s="18"/>
      <c r="P1719" s="19">
        <f t="shared" si="385"/>
        <v>25.976012306614166</v>
      </c>
      <c r="Q1719" s="19"/>
      <c r="R1719" s="38">
        <f t="shared" si="386"/>
        <v>4.097532873190432E-2</v>
      </c>
      <c r="S1719" s="16">
        <f t="shared" si="395"/>
        <v>0.98827007178827742</v>
      </c>
      <c r="T1719" s="16">
        <f t="shared" si="397"/>
        <v>47.052345450094542</v>
      </c>
      <c r="U1719" s="22">
        <f t="shared" si="399"/>
        <v>9.5177071372000599E-2</v>
      </c>
      <c r="V1719" s="22">
        <f t="shared" si="388"/>
        <v>-1.6367659498454534E-2</v>
      </c>
      <c r="W1719" s="22">
        <f t="shared" si="389"/>
        <v>0.11154473087045513</v>
      </c>
      <c r="Z1719" s="37"/>
      <c r="AA1719" s="37"/>
    </row>
    <row r="1720" spans="1:27">
      <c r="A1720" s="61">
        <f t="shared" si="390"/>
        <v>41517</v>
      </c>
      <c r="B1720" s="13">
        <v>2013.08</v>
      </c>
      <c r="C1720" s="14">
        <v>1670.09</v>
      </c>
      <c r="D1720" s="15">
        <f>D1718/3+D1721*2/3</f>
        <v>34.023333333333333</v>
      </c>
      <c r="E1720" s="14">
        <f>E1718/3+E1721*2/3</f>
        <v>93.23</v>
      </c>
      <c r="F1720" s="14">
        <v>233.87700000000001</v>
      </c>
      <c r="G1720" s="43">
        <f t="shared" si="398"/>
        <v>2013.6249999998704</v>
      </c>
      <c r="H1720" s="16">
        <v>2.74</v>
      </c>
      <c r="I1720" s="15">
        <f t="shared" si="391"/>
        <v>2244.05690985005</v>
      </c>
      <c r="J1720" s="15">
        <f t="shared" si="392"/>
        <v>45.716276525695143</v>
      </c>
      <c r="K1720" s="17">
        <f t="shared" si="396"/>
        <v>1227564.4552509845</v>
      </c>
      <c r="L1720" s="15">
        <f t="shared" si="393"/>
        <v>125.27074930412144</v>
      </c>
      <c r="M1720" s="17">
        <f t="shared" si="394"/>
        <v>68526.746560394517</v>
      </c>
      <c r="N1720" s="36">
        <f t="shared" si="384"/>
        <v>23.356649094916087</v>
      </c>
      <c r="O1720" s="18"/>
      <c r="P1720" s="19">
        <f t="shared" si="385"/>
        <v>25.827397250944159</v>
      </c>
      <c r="Q1720" s="19"/>
      <c r="R1720" s="38">
        <f t="shared" si="386"/>
        <v>3.9356890135809078E-2</v>
      </c>
      <c r="S1720" s="16">
        <f t="shared" si="395"/>
        <v>0.99623107360015073</v>
      </c>
      <c r="T1720" s="16">
        <f t="shared" si="397"/>
        <v>46.444555194675061</v>
      </c>
      <c r="U1720" s="22">
        <f t="shared" si="399"/>
        <v>9.3456913563226385E-2</v>
      </c>
      <c r="V1720" s="22">
        <f t="shared" si="388"/>
        <v>-1.7368565067377606E-2</v>
      </c>
      <c r="W1720" s="22">
        <f t="shared" si="389"/>
        <v>0.11082547863060399</v>
      </c>
      <c r="Z1720" s="37"/>
      <c r="AA1720" s="37"/>
    </row>
    <row r="1721" spans="1:27">
      <c r="A1721" s="61">
        <f t="shared" si="390"/>
        <v>41547</v>
      </c>
      <c r="B1721" s="13">
        <v>2013.09</v>
      </c>
      <c r="C1721" s="14">
        <v>1687.17</v>
      </c>
      <c r="D1721" s="15">
        <v>34.4</v>
      </c>
      <c r="E1721" s="14">
        <v>94.37</v>
      </c>
      <c r="F1721" s="14">
        <v>234.149</v>
      </c>
      <c r="G1721" s="43">
        <f t="shared" si="398"/>
        <v>2013.7083333332037</v>
      </c>
      <c r="H1721" s="16">
        <v>2.81</v>
      </c>
      <c r="I1721" s="15">
        <f t="shared" si="391"/>
        <v>2264.373389444329</v>
      </c>
      <c r="J1721" s="15">
        <f t="shared" si="392"/>
        <v>46.168699417892043</v>
      </c>
      <c r="K1721" s="17">
        <f t="shared" si="396"/>
        <v>1240782.7962259611</v>
      </c>
      <c r="L1721" s="15">
        <f t="shared" si="393"/>
        <v>126.65523732751373</v>
      </c>
      <c r="M1721" s="17">
        <f t="shared" si="394"/>
        <v>69401.822270336692</v>
      </c>
      <c r="N1721" s="36">
        <f t="shared" si="384"/>
        <v>23.442287167960593</v>
      </c>
      <c r="O1721" s="18"/>
      <c r="P1721" s="19">
        <f t="shared" si="385"/>
        <v>25.923107076121418</v>
      </c>
      <c r="Q1721" s="19"/>
      <c r="R1721" s="38">
        <f t="shared" si="386"/>
        <v>3.8287251690726415E-2</v>
      </c>
      <c r="S1721" s="16">
        <f t="shared" si="395"/>
        <v>1.0189187020214248</v>
      </c>
      <c r="T1721" s="16">
        <f t="shared" si="397"/>
        <v>46.215759948362788</v>
      </c>
      <c r="U1721" s="22">
        <f t="shared" si="399"/>
        <v>9.0969927078267787E-2</v>
      </c>
      <c r="V1721" s="22">
        <f t="shared" si="388"/>
        <v>-1.8451454905172304E-2</v>
      </c>
      <c r="W1721" s="22">
        <f t="shared" si="389"/>
        <v>0.10942138198344009</v>
      </c>
      <c r="Z1721" s="37"/>
      <c r="AA1721" s="37"/>
    </row>
    <row r="1722" spans="1:27">
      <c r="A1722" s="61">
        <f t="shared" si="390"/>
        <v>41274</v>
      </c>
      <c r="B1722" s="13">
        <v>2013.1</v>
      </c>
      <c r="C1722" s="14">
        <v>1720.03</v>
      </c>
      <c r="D1722" s="15">
        <f>D1721*2/3+D1724/3</f>
        <v>34.596666666666664</v>
      </c>
      <c r="E1722" s="14">
        <f>E1721*2/3+E1724/3</f>
        <v>96.313333333333333</v>
      </c>
      <c r="F1722" s="14">
        <v>233.54599999999999</v>
      </c>
      <c r="G1722" s="43">
        <f t="shared" si="398"/>
        <v>2013.7916666665369</v>
      </c>
      <c r="H1722" s="16">
        <v>2.62</v>
      </c>
      <c r="I1722" s="15">
        <f t="shared" si="391"/>
        <v>2314.4355614525625</v>
      </c>
      <c r="J1722" s="15">
        <f t="shared" si="392"/>
        <v>46.552534340130016</v>
      </c>
      <c r="K1722" s="17">
        <f t="shared" si="396"/>
        <v>1270340.5305609219</v>
      </c>
      <c r="L1722" s="15">
        <f t="shared" si="393"/>
        <v>129.59716034528535</v>
      </c>
      <c r="M1722" s="17">
        <f t="shared" si="394"/>
        <v>71132.905220698245</v>
      </c>
      <c r="N1722" s="36">
        <f t="shared" si="384"/>
        <v>23.83473788763142</v>
      </c>
      <c r="O1722" s="18"/>
      <c r="P1722" s="19">
        <f t="shared" si="385"/>
        <v>26.356918954589563</v>
      </c>
      <c r="Q1722" s="19"/>
      <c r="R1722" s="38">
        <f t="shared" si="386"/>
        <v>3.9331513230855583E-2</v>
      </c>
      <c r="S1722" s="16">
        <f t="shared" si="395"/>
        <v>0.99350010533486743</v>
      </c>
      <c r="T1722" s="16">
        <f t="shared" si="397"/>
        <v>47.211685603120436</v>
      </c>
      <c r="U1722" s="22">
        <f t="shared" si="399"/>
        <v>8.5094937339579513E-2</v>
      </c>
      <c r="V1722" s="22">
        <f t="shared" si="388"/>
        <v>-2.3426729790562928E-2</v>
      </c>
      <c r="W1722" s="22">
        <f t="shared" si="389"/>
        <v>0.10852166713014244</v>
      </c>
      <c r="Z1722" s="37"/>
      <c r="AA1722" s="37"/>
    </row>
    <row r="1723" spans="1:27">
      <c r="A1723" s="61">
        <f t="shared" si="390"/>
        <v>41608</v>
      </c>
      <c r="B1723" s="13">
        <v>2013.11</v>
      </c>
      <c r="C1723" s="14">
        <v>1783.54</v>
      </c>
      <c r="D1723" s="15">
        <f>D1721/3+D1724*2/3</f>
        <v>34.793333333333337</v>
      </c>
      <c r="E1723" s="14">
        <f>E1721/3+E1724*2/3</f>
        <v>98.256666666666661</v>
      </c>
      <c r="F1723" s="14">
        <v>233.06899999999999</v>
      </c>
      <c r="G1723" s="43">
        <f t="shared" si="398"/>
        <v>2013.8749999998702</v>
      </c>
      <c r="H1723" s="16">
        <v>2.72</v>
      </c>
      <c r="I1723" s="15">
        <f t="shared" si="391"/>
        <v>2404.8048900969252</v>
      </c>
      <c r="J1723" s="15">
        <f t="shared" si="392"/>
        <v>46.912981005624964</v>
      </c>
      <c r="K1723" s="17">
        <f t="shared" si="396"/>
        <v>1322087.967959044</v>
      </c>
      <c r="L1723" s="15">
        <f t="shared" si="393"/>
        <v>132.48265387074218</v>
      </c>
      <c r="M1723" s="17">
        <f t="shared" si="394"/>
        <v>72834.899565898406</v>
      </c>
      <c r="N1723" s="36">
        <f t="shared" si="384"/>
        <v>24.642077092412048</v>
      </c>
      <c r="O1723" s="18"/>
      <c r="P1723" s="19">
        <f t="shared" si="385"/>
        <v>27.246316008132879</v>
      </c>
      <c r="Q1723" s="19"/>
      <c r="R1723" s="38">
        <f t="shared" si="386"/>
        <v>3.7024686012149408E-2</v>
      </c>
      <c r="S1723" s="16">
        <f t="shared" si="395"/>
        <v>0.98677017693488689</v>
      </c>
      <c r="T1723" s="16">
        <f t="shared" si="397"/>
        <v>47.000810211486936</v>
      </c>
      <c r="U1723" s="22">
        <f t="shared" si="399"/>
        <v>8.5864096873947693E-2</v>
      </c>
      <c r="V1723" s="22">
        <f t="shared" si="388"/>
        <v>-2.0093601815271867E-2</v>
      </c>
      <c r="W1723" s="22">
        <f t="shared" si="389"/>
        <v>0.10595769868921956</v>
      </c>
      <c r="Z1723" s="37"/>
      <c r="AA1723" s="37"/>
    </row>
    <row r="1724" spans="1:27">
      <c r="A1724" s="61">
        <f t="shared" si="390"/>
        <v>41639</v>
      </c>
      <c r="B1724" s="13">
        <v>2013.12</v>
      </c>
      <c r="C1724" s="14">
        <v>1807.78</v>
      </c>
      <c r="D1724" s="15">
        <v>34.99</v>
      </c>
      <c r="E1724" s="14">
        <v>100.2</v>
      </c>
      <c r="F1724" s="14">
        <v>233.04900000000001</v>
      </c>
      <c r="G1724" s="43">
        <f t="shared" si="398"/>
        <v>2013.9583333332034</v>
      </c>
      <c r="H1724" s="16">
        <v>2.9</v>
      </c>
      <c r="I1724" s="15">
        <f t="shared" si="391"/>
        <v>2437.6976516097479</v>
      </c>
      <c r="J1724" s="15">
        <f t="shared" si="392"/>
        <v>47.182201833090915</v>
      </c>
      <c r="K1724" s="17">
        <f t="shared" si="396"/>
        <v>1342333.0099615436</v>
      </c>
      <c r="L1724" s="15">
        <f t="shared" si="393"/>
        <v>135.11450767864275</v>
      </c>
      <c r="M1724" s="17">
        <f t="shared" si="394"/>
        <v>74401.623869136019</v>
      </c>
      <c r="N1724" s="36">
        <f t="shared" si="384"/>
        <v>24.861869296461936</v>
      </c>
      <c r="O1724" s="18"/>
      <c r="P1724" s="19">
        <f t="shared" si="385"/>
        <v>27.483753598662702</v>
      </c>
      <c r="Q1724" s="19"/>
      <c r="R1724" s="38">
        <f t="shared" si="386"/>
        <v>3.4968173305041081E-2</v>
      </c>
      <c r="S1724" s="16">
        <f t="shared" si="395"/>
        <v>1.0058668846418555</v>
      </c>
      <c r="T1724" s="16">
        <f t="shared" si="397"/>
        <v>46.382978001290546</v>
      </c>
      <c r="U1724" s="22">
        <f t="shared" si="399"/>
        <v>8.9808652495178221E-2</v>
      </c>
      <c r="V1724" s="22">
        <f t="shared" si="388"/>
        <v>-1.456289910728148E-2</v>
      </c>
      <c r="W1724" s="22">
        <f t="shared" si="389"/>
        <v>0.1043715516024597</v>
      </c>
      <c r="Z1724" s="37"/>
      <c r="AA1724" s="37"/>
    </row>
    <row r="1725" spans="1:27">
      <c r="A1725" s="61">
        <f t="shared" si="390"/>
        <v>41670</v>
      </c>
      <c r="B1725" s="13">
        <v>2014.01</v>
      </c>
      <c r="C1725" s="14">
        <v>1822.36</v>
      </c>
      <c r="D1725" s="15">
        <f>D1724*2/3+D1727/3</f>
        <v>35.403333333333336</v>
      </c>
      <c r="E1725" s="14">
        <f>E1724*2/3+E1727/3</f>
        <v>100.41666666666666</v>
      </c>
      <c r="F1725" s="14">
        <v>233.916</v>
      </c>
      <c r="G1725" s="43">
        <f t="shared" si="398"/>
        <v>2014.0416666665367</v>
      </c>
      <c r="H1725" s="16">
        <v>2.86</v>
      </c>
      <c r="I1725" s="15">
        <f t="shared" si="391"/>
        <v>2448.2499299748633</v>
      </c>
      <c r="J1725" s="15">
        <f t="shared" si="392"/>
        <v>47.562615703927932</v>
      </c>
      <c r="K1725" s="17">
        <f t="shared" si="396"/>
        <v>1350326.239690104</v>
      </c>
      <c r="L1725" s="15">
        <f t="shared" si="393"/>
        <v>134.90479221173416</v>
      </c>
      <c r="M1725" s="17">
        <f t="shared" si="394"/>
        <v>74406.407022879474</v>
      </c>
      <c r="N1725" s="36">
        <f t="shared" si="384"/>
        <v>24.859609093632702</v>
      </c>
      <c r="O1725" s="18"/>
      <c r="P1725" s="19">
        <f t="shared" si="385"/>
        <v>27.474102609349305</v>
      </c>
      <c r="Q1725" s="19"/>
      <c r="R1725" s="38">
        <f t="shared" si="386"/>
        <v>3.5253275788467722E-2</v>
      </c>
      <c r="S1725" s="16">
        <f t="shared" si="395"/>
        <v>1.0154143860838949</v>
      </c>
      <c r="T1725" s="16">
        <f t="shared" si="397"/>
        <v>46.482176374067258</v>
      </c>
      <c r="U1725" s="22">
        <f t="shared" si="399"/>
        <v>9.1699550059707979E-2</v>
      </c>
      <c r="V1725" s="22">
        <f t="shared" si="388"/>
        <v>-1.529972843184757E-2</v>
      </c>
      <c r="W1725" s="22">
        <f t="shared" si="389"/>
        <v>0.10699927849155555</v>
      </c>
      <c r="Z1725" s="37"/>
      <c r="AA1725" s="37"/>
    </row>
    <row r="1726" spans="1:27">
      <c r="A1726" s="61">
        <f t="shared" si="390"/>
        <v>41698</v>
      </c>
      <c r="B1726" s="13">
        <v>2014.02</v>
      </c>
      <c r="C1726" s="14">
        <v>1817.04</v>
      </c>
      <c r="D1726" s="15">
        <f>D1724/3+D1727*2/3</f>
        <v>35.816666666666663</v>
      </c>
      <c r="E1726" s="14">
        <f>E1724/3+E1727*2/3</f>
        <v>100.63333333333333</v>
      </c>
      <c r="F1726" s="14">
        <v>234.78100000000001</v>
      </c>
      <c r="G1726" s="43">
        <f t="shared" si="398"/>
        <v>2014.1249999998699</v>
      </c>
      <c r="H1726" s="16">
        <v>2.71</v>
      </c>
      <c r="I1726" s="15">
        <f t="shared" si="391"/>
        <v>2432.1090577176187</v>
      </c>
      <c r="J1726" s="15">
        <f t="shared" si="392"/>
        <v>47.940628394120495</v>
      </c>
      <c r="K1726" s="17">
        <f t="shared" si="396"/>
        <v>1343627.2425408927</v>
      </c>
      <c r="L1726" s="15">
        <f t="shared" si="393"/>
        <v>134.69777303103749</v>
      </c>
      <c r="M1726" s="17">
        <f t="shared" si="394"/>
        <v>74414.260651590026</v>
      </c>
      <c r="N1726" s="36">
        <f t="shared" si="384"/>
        <v>24.590930877894124</v>
      </c>
      <c r="O1726" s="18"/>
      <c r="P1726" s="19">
        <f t="shared" si="385"/>
        <v>27.170675136889436</v>
      </c>
      <c r="Q1726" s="19"/>
      <c r="R1726" s="38">
        <f t="shared" si="386"/>
        <v>3.7019397023219061E-2</v>
      </c>
      <c r="S1726" s="16">
        <f t="shared" si="395"/>
        <v>1.0013900105334868</v>
      </c>
      <c r="T1726" s="16">
        <f t="shared" si="397"/>
        <v>47.024777256091646</v>
      </c>
      <c r="U1726" s="22">
        <f t="shared" si="399"/>
        <v>9.6068584008855984E-2</v>
      </c>
      <c r="V1726" s="22">
        <f t="shared" si="388"/>
        <v>-1.7913080091109368E-2</v>
      </c>
      <c r="W1726" s="22">
        <f t="shared" si="389"/>
        <v>0.11398166409996535</v>
      </c>
      <c r="Z1726" s="37"/>
      <c r="AA1726" s="37"/>
    </row>
    <row r="1727" spans="1:27">
      <c r="A1727" s="61">
        <f t="shared" si="390"/>
        <v>41729</v>
      </c>
      <c r="B1727" s="13">
        <v>2014.03</v>
      </c>
      <c r="C1727" s="14">
        <v>1863.52</v>
      </c>
      <c r="D1727" s="15">
        <v>36.229999999999997</v>
      </c>
      <c r="E1727" s="14">
        <v>100.85</v>
      </c>
      <c r="F1727" s="14">
        <v>236.29300000000001</v>
      </c>
      <c r="G1727" s="43">
        <f t="shared" si="398"/>
        <v>2014.2083333332032</v>
      </c>
      <c r="H1727" s="16">
        <v>2.72</v>
      </c>
      <c r="I1727" s="15">
        <f t="shared" si="391"/>
        <v>2478.3618043699994</v>
      </c>
      <c r="J1727" s="15">
        <f t="shared" si="392"/>
        <v>48.183570969093466</v>
      </c>
      <c r="K1727" s="17">
        <f t="shared" si="396"/>
        <v>1371398.0011944042</v>
      </c>
      <c r="L1727" s="15">
        <f t="shared" si="393"/>
        <v>134.12401689851163</v>
      </c>
      <c r="M1727" s="17">
        <f t="shared" si="394"/>
        <v>74217.335161659459</v>
      </c>
      <c r="N1727" s="36">
        <f t="shared" si="384"/>
        <v>24.956039153965385</v>
      </c>
      <c r="O1727" s="18"/>
      <c r="P1727" s="19">
        <f t="shared" si="385"/>
        <v>27.566812365082868</v>
      </c>
      <c r="Q1727" s="19"/>
      <c r="R1727" s="38">
        <f t="shared" si="386"/>
        <v>3.6323988184061073E-2</v>
      </c>
      <c r="S1727" s="16">
        <f t="shared" si="395"/>
        <v>1.0031354035167042</v>
      </c>
      <c r="T1727" s="16">
        <f t="shared" si="397"/>
        <v>46.788820125589524</v>
      </c>
      <c r="U1727" s="22">
        <f t="shared" si="399"/>
        <v>9.6660150754855456E-2</v>
      </c>
      <c r="V1727" s="22">
        <f t="shared" si="388"/>
        <v>-1.7707883318866635E-2</v>
      </c>
      <c r="W1727" s="22">
        <f t="shared" si="389"/>
        <v>0.11436803407372209</v>
      </c>
      <c r="Z1727" s="37"/>
      <c r="AA1727" s="37"/>
    </row>
    <row r="1728" spans="1:27">
      <c r="A1728" s="61">
        <f t="shared" si="390"/>
        <v>41759</v>
      </c>
      <c r="B1728" s="13">
        <v>2014.04</v>
      </c>
      <c r="C1728" s="14">
        <v>1864.26</v>
      </c>
      <c r="D1728" s="15">
        <f>D1727*2/3+D1730/3</f>
        <v>36.61333333333333</v>
      </c>
      <c r="E1728" s="14">
        <f>E1727*2/3+E1730/3</f>
        <v>101.60666666666667</v>
      </c>
      <c r="F1728" s="14">
        <v>237.072</v>
      </c>
      <c r="G1728" s="43">
        <f t="shared" si="398"/>
        <v>2014.2916666665365</v>
      </c>
      <c r="H1728" s="16">
        <v>2.71</v>
      </c>
      <c r="I1728" s="15">
        <f t="shared" si="391"/>
        <v>2471.1990204241756</v>
      </c>
      <c r="J1728" s="15">
        <f t="shared" si="392"/>
        <v>48.533377033137626</v>
      </c>
      <c r="K1728" s="17">
        <f t="shared" si="396"/>
        <v>1369672.4744543033</v>
      </c>
      <c r="L1728" s="15">
        <f t="shared" si="393"/>
        <v>134.68630723999465</v>
      </c>
      <c r="M1728" s="17">
        <f t="shared" si="394"/>
        <v>74650.453560333277</v>
      </c>
      <c r="N1728" s="36">
        <f t="shared" si="384"/>
        <v>24.786315396962628</v>
      </c>
      <c r="O1728" s="18"/>
      <c r="P1728" s="19">
        <f t="shared" si="385"/>
        <v>27.372610571113679</v>
      </c>
      <c r="Q1728" s="19"/>
      <c r="R1728" s="38">
        <f t="shared" si="386"/>
        <v>3.6708065945364909E-2</v>
      </c>
      <c r="S1728" s="16">
        <f t="shared" si="395"/>
        <v>1.0153830378430897</v>
      </c>
      <c r="T1728" s="16">
        <f t="shared" si="397"/>
        <v>46.781295512448587</v>
      </c>
      <c r="U1728" s="22">
        <f>(K1848/K1728)^(1/10)-1</f>
        <v>9.5261374639840524E-2</v>
      </c>
      <c r="V1728" s="22">
        <f t="shared" si="388"/>
        <v>-2.0336021968586415E-2</v>
      </c>
      <c r="W1728" s="22">
        <f t="shared" si="389"/>
        <v>0.11559739660842694</v>
      </c>
      <c r="Z1728" s="37"/>
      <c r="AA1728" s="37"/>
    </row>
    <row r="1729" spans="1:27">
      <c r="A1729" s="61">
        <f t="shared" si="390"/>
        <v>41790</v>
      </c>
      <c r="B1729" s="13">
        <v>2014.05</v>
      </c>
      <c r="C1729" s="14">
        <v>1889.77</v>
      </c>
      <c r="D1729" s="15">
        <f>D1727/3+D1730*2/3</f>
        <v>36.99666666666667</v>
      </c>
      <c r="E1729" s="14">
        <f>E1727/3+E1730*2/3</f>
        <v>102.36333333333334</v>
      </c>
      <c r="F1729" s="14">
        <v>237.9</v>
      </c>
      <c r="G1729" s="43">
        <f t="shared" si="398"/>
        <v>2014.3749999998697</v>
      </c>
      <c r="H1729" s="16">
        <v>2.56</v>
      </c>
      <c r="I1729" s="15">
        <f t="shared" si="391"/>
        <v>2496.2956135561167</v>
      </c>
      <c r="J1729" s="15">
        <f t="shared" si="392"/>
        <v>48.870823812526289</v>
      </c>
      <c r="K1729" s="17">
        <f t="shared" si="396"/>
        <v>1385839.6053356519</v>
      </c>
      <c r="L1729" s="15">
        <f t="shared" si="393"/>
        <v>135.2170581546869</v>
      </c>
      <c r="M1729" s="17">
        <f t="shared" si="394"/>
        <v>75066.892514702035</v>
      </c>
      <c r="N1729" s="36">
        <f t="shared" ref="N1729:N1792" si="400">I1729/AVERAGE(L1609:L1728)</f>
        <v>24.943274109902582</v>
      </c>
      <c r="O1729" s="18"/>
      <c r="P1729" s="19">
        <f t="shared" ref="P1729:P1792" si="401">K1729/AVERAGE(M1609:M1728)</f>
        <v>27.53863238689576</v>
      </c>
      <c r="Q1729" s="19"/>
      <c r="R1729" s="38">
        <f t="shared" ref="R1729:R1792" si="402">1/N1729-(H1729/100-(((F1729/F1609)^(1/10))-1))</f>
        <v>3.7713962344599714E-2</v>
      </c>
      <c r="S1729" s="16">
        <f t="shared" si="395"/>
        <v>0.99864009586182401</v>
      </c>
      <c r="T1729" s="16">
        <f t="shared" si="397"/>
        <v>47.335609137407339</v>
      </c>
      <c r="U1729" s="22">
        <f>(K1849/K1729)^(1/10)-1</f>
        <v>9.651802864250314E-2</v>
      </c>
      <c r="V1729" s="22">
        <f t="shared" si="388"/>
        <v>-2.0815540757668116E-2</v>
      </c>
      <c r="W1729" s="22">
        <f t="shared" si="389"/>
        <v>0.11733356940017126</v>
      </c>
      <c r="Z1729" s="37"/>
      <c r="AA1729" s="37"/>
    </row>
    <row r="1730" spans="1:27">
      <c r="A1730" s="61">
        <f t="shared" si="390"/>
        <v>41820</v>
      </c>
      <c r="B1730" s="13">
        <v>2014.06</v>
      </c>
      <c r="C1730" s="14">
        <v>1947.09</v>
      </c>
      <c r="D1730" s="15">
        <v>37.380000000000003</v>
      </c>
      <c r="E1730" s="14">
        <v>103.12</v>
      </c>
      <c r="F1730" s="14">
        <v>238.34299999999999</v>
      </c>
      <c r="G1730" s="43">
        <f t="shared" si="398"/>
        <v>2014.458333333203</v>
      </c>
      <c r="H1730" s="16">
        <v>2.6</v>
      </c>
      <c r="I1730" s="15">
        <f t="shared" si="391"/>
        <v>2567.2320748039597</v>
      </c>
      <c r="J1730" s="15">
        <f t="shared" si="392"/>
        <v>49.285413081147787</v>
      </c>
      <c r="K1730" s="17">
        <f t="shared" si="396"/>
        <v>1427500.682391572</v>
      </c>
      <c r="L1730" s="15">
        <f t="shared" si="393"/>
        <v>135.96339745660671</v>
      </c>
      <c r="M1730" s="17">
        <f t="shared" si="394"/>
        <v>75601.985716232404</v>
      </c>
      <c r="N1730" s="36">
        <f t="shared" si="400"/>
        <v>25.558007623511291</v>
      </c>
      <c r="O1730" s="18"/>
      <c r="P1730" s="19">
        <f t="shared" si="401"/>
        <v>28.208601072722157</v>
      </c>
      <c r="Q1730" s="19"/>
      <c r="R1730" s="38">
        <f t="shared" si="402"/>
        <v>3.6215896801316871E-2</v>
      </c>
      <c r="S1730" s="16">
        <f t="shared" si="395"/>
        <v>1.0074215711496362</v>
      </c>
      <c r="T1730" s="16">
        <f t="shared" si="397"/>
        <v>47.183375811246862</v>
      </c>
      <c r="U1730" s="22">
        <f>(K1850/K1730)^(1/10)-1</f>
        <v>9.70597897578096E-2</v>
      </c>
      <c r="V1730" s="22">
        <f t="shared" ref="V1730:V1732" si="403">(($T1850/$T1730)^(1/10)-1)</f>
        <v>-1.8838959434372637E-2</v>
      </c>
      <c r="W1730" s="22">
        <f>U1730-V1730</f>
        <v>0.11589874919218224</v>
      </c>
      <c r="Z1730" s="37"/>
      <c r="AA1730" s="37"/>
    </row>
    <row r="1731" spans="1:27">
      <c r="A1731" s="61">
        <f t="shared" si="390"/>
        <v>41851</v>
      </c>
      <c r="B1731" s="13">
        <v>2014.07</v>
      </c>
      <c r="C1731" s="14">
        <v>1973.1</v>
      </c>
      <c r="D1731" s="15">
        <f>D1730*2/3+D1733/3</f>
        <v>37.75</v>
      </c>
      <c r="E1731" s="14">
        <f>E1730*2/3+E1733/3</f>
        <v>104.06666666666666</v>
      </c>
      <c r="F1731" s="14">
        <v>238.25</v>
      </c>
      <c r="G1731" s="43">
        <f t="shared" si="398"/>
        <v>2014.5416666665362</v>
      </c>
      <c r="H1731" s="16">
        <v>2.54</v>
      </c>
      <c r="I1731" s="15">
        <f t="shared" si="391"/>
        <v>2602.541674501575</v>
      </c>
      <c r="J1731" s="15">
        <f t="shared" si="392"/>
        <v>49.792685729275995</v>
      </c>
      <c r="K1731" s="17">
        <f t="shared" si="396"/>
        <v>1449441.7199604777</v>
      </c>
      <c r="L1731" s="15">
        <f t="shared" si="393"/>
        <v>137.26513452256037</v>
      </c>
      <c r="M1731" s="17">
        <f t="shared" si="394"/>
        <v>76447.50307834729</v>
      </c>
      <c r="N1731" s="36">
        <f t="shared" si="400"/>
        <v>25.81754597615874</v>
      </c>
      <c r="O1731" s="18"/>
      <c r="P1731" s="19">
        <f t="shared" si="401"/>
        <v>28.485636237139371</v>
      </c>
      <c r="Q1731" s="19"/>
      <c r="R1731" s="38">
        <f t="shared" si="402"/>
        <v>3.6544567621686556E-2</v>
      </c>
      <c r="S1731" s="16">
        <f t="shared" si="395"/>
        <v>1.0126870256928058</v>
      </c>
      <c r="T1731" s="16">
        <f t="shared" si="397"/>
        <v>47.55210513631738</v>
      </c>
      <c r="U1731" s="22">
        <f>(K1851/K1731)^(1/10)-1</f>
        <v>9.7829472810885054E-2</v>
      </c>
      <c r="V1731" s="22">
        <f t="shared" si="403"/>
        <v>-1.8794664790853677E-2</v>
      </c>
      <c r="W1731" s="22">
        <f>U1731-V1731</f>
        <v>0.11662413760173873</v>
      </c>
      <c r="Z1731" s="37"/>
      <c r="AA1731" s="37"/>
    </row>
    <row r="1732" spans="1:27">
      <c r="A1732" s="61">
        <f t="shared" si="390"/>
        <v>41882</v>
      </c>
      <c r="B1732" s="13">
        <v>2014.08</v>
      </c>
      <c r="C1732" s="14">
        <v>1961.53</v>
      </c>
      <c r="D1732" s="15">
        <f>D1730/3+D1733*2/3</f>
        <v>38.120000000000005</v>
      </c>
      <c r="E1732" s="14">
        <f>E1730/3+E1733*2/3</f>
        <v>105.01333333333334</v>
      </c>
      <c r="F1732" s="14">
        <v>237.852</v>
      </c>
      <c r="G1732" s="43">
        <f t="shared" si="398"/>
        <v>2014.6249999998695</v>
      </c>
      <c r="H1732" s="16">
        <v>2.42</v>
      </c>
      <c r="I1732" s="15">
        <f t="shared" si="391"/>
        <v>2591.6100322259226</v>
      </c>
      <c r="J1732" s="15">
        <f t="shared" si="392"/>
        <v>50.364855204076505</v>
      </c>
      <c r="K1732" s="17">
        <f t="shared" si="396"/>
        <v>1445691.0141479233</v>
      </c>
      <c r="L1732" s="15">
        <f t="shared" si="393"/>
        <v>138.74557523165672</v>
      </c>
      <c r="M1732" s="17">
        <f t="shared" si="394"/>
        <v>77397.150370231713</v>
      </c>
      <c r="N1732" s="36">
        <f t="shared" si="400"/>
        <v>25.617606421799398</v>
      </c>
      <c r="O1732" s="18"/>
      <c r="P1732" s="19">
        <f t="shared" si="401"/>
        <v>28.25605553351512</v>
      </c>
      <c r="Q1732" s="19"/>
      <c r="R1732" s="38">
        <f t="shared" si="402"/>
        <v>3.7821815914264693E-2</v>
      </c>
      <c r="S1732" s="16">
        <f t="shared" si="395"/>
        <v>0.99237806645546012</v>
      </c>
      <c r="T1732" s="16">
        <f t="shared" si="397"/>
        <v>48.235978801818128</v>
      </c>
      <c r="U1732" s="22">
        <f>(K1852/K1732)^(1/10)-1</f>
        <v>9.6280290816418646E-2</v>
      </c>
      <c r="V1732" s="22">
        <f t="shared" si="403"/>
        <v>-1.8591758270735226E-2</v>
      </c>
      <c r="W1732" s="22">
        <f>U1732-V1732</f>
        <v>0.11487204908715387</v>
      </c>
      <c r="Z1732" s="37"/>
      <c r="AA1732" s="37"/>
    </row>
    <row r="1733" spans="1:27">
      <c r="A1733" s="61">
        <f t="shared" si="390"/>
        <v>41912</v>
      </c>
      <c r="B1733" s="13">
        <v>2014.09</v>
      </c>
      <c r="C1733" s="14">
        <v>1993.23</v>
      </c>
      <c r="D1733" s="15">
        <v>38.49</v>
      </c>
      <c r="E1733" s="14">
        <v>105.96</v>
      </c>
      <c r="F1733" s="14">
        <v>238.03100000000001</v>
      </c>
      <c r="G1733" s="43">
        <f t="shared" si="398"/>
        <v>2014.7083333332027</v>
      </c>
      <c r="H1733" s="16">
        <v>2.5299999999999998</v>
      </c>
      <c r="I1733" s="15">
        <f t="shared" si="391"/>
        <v>2631.5122695573277</v>
      </c>
      <c r="J1733" s="15">
        <f t="shared" si="392"/>
        <v>50.81546397317998</v>
      </c>
      <c r="K1733" s="17">
        <f t="shared" si="396"/>
        <v>1470312.1030198813</v>
      </c>
      <c r="L1733" s="15">
        <f t="shared" si="393"/>
        <v>139.8910512496272</v>
      </c>
      <c r="M1733" s="17">
        <f t="shared" si="394"/>
        <v>78161.712615195735</v>
      </c>
      <c r="N1733" s="36">
        <f t="shared" si="400"/>
        <v>25.918436892606195</v>
      </c>
      <c r="O1733" s="18"/>
      <c r="P1733" s="19">
        <f t="shared" si="401"/>
        <v>28.578155878854137</v>
      </c>
      <c r="Q1733" s="19"/>
      <c r="R1733" s="38">
        <f t="shared" si="402"/>
        <v>3.6129997383744908E-2</v>
      </c>
      <c r="S1733" s="16">
        <f t="shared" si="395"/>
        <v>1.0224851615240083</v>
      </c>
      <c r="T1733" s="16">
        <f t="shared" si="397"/>
        <v>47.832330256389731</v>
      </c>
      <c r="U1733" s="22"/>
      <c r="V1733" s="22"/>
      <c r="Z1733" s="37"/>
      <c r="AA1733" s="37"/>
    </row>
    <row r="1734" spans="1:27">
      <c r="A1734" s="61">
        <f t="shared" si="390"/>
        <v>41639</v>
      </c>
      <c r="B1734" s="13">
        <v>2014.1</v>
      </c>
      <c r="C1734" s="14">
        <v>1937.27</v>
      </c>
      <c r="D1734" s="15">
        <f>D1733*2/3+D1736/3</f>
        <v>38.806666666666665</v>
      </c>
      <c r="E1734" s="14">
        <f>E1733*2/3+E1736/3</f>
        <v>104.74333333333334</v>
      </c>
      <c r="F1734" s="14">
        <v>237.43299999999999</v>
      </c>
      <c r="G1734" s="43">
        <f t="shared" si="398"/>
        <v>2014.791666666536</v>
      </c>
      <c r="H1734" s="16">
        <v>2.2999999999999998</v>
      </c>
      <c r="I1734" s="15">
        <f t="shared" si="391"/>
        <v>2564.0741397152046</v>
      </c>
      <c r="J1734" s="15">
        <f t="shared" si="392"/>
        <v>51.362572304608058</v>
      </c>
      <c r="K1734" s="17">
        <f t="shared" si="396"/>
        <v>1435023.7068337677</v>
      </c>
      <c r="L1734" s="15">
        <f t="shared" si="393"/>
        <v>138.63306214805866</v>
      </c>
      <c r="M1734" s="17">
        <f t="shared" si="394"/>
        <v>77588.13509016551</v>
      </c>
      <c r="N1734" s="36">
        <f t="shared" si="400"/>
        <v>25.16274828308325</v>
      </c>
      <c r="O1734" s="18"/>
      <c r="P1734" s="19">
        <f t="shared" si="401"/>
        <v>27.736945618288239</v>
      </c>
      <c r="Q1734" s="19"/>
      <c r="R1734" s="38">
        <f t="shared" si="402"/>
        <v>3.8794517149685931E-2</v>
      </c>
      <c r="S1734" s="16">
        <f t="shared" si="395"/>
        <v>0.99926264515940255</v>
      </c>
      <c r="T1734" s="16">
        <f t="shared" si="397"/>
        <v>49.031027490766135</v>
      </c>
      <c r="U1734" s="22"/>
      <c r="V1734" s="22"/>
      <c r="Z1734" s="37"/>
      <c r="AA1734" s="37"/>
    </row>
    <row r="1735" spans="1:27">
      <c r="A1735" s="61">
        <f t="shared" si="390"/>
        <v>41973</v>
      </c>
      <c r="B1735" s="13">
        <v>2014.11</v>
      </c>
      <c r="C1735" s="14">
        <v>2044.57</v>
      </c>
      <c r="D1735" s="15">
        <f>D1733/3+D1736*2/3</f>
        <v>39.123333333333335</v>
      </c>
      <c r="E1735" s="14">
        <f>E1733/3+E1736*2/3</f>
        <v>103.52666666666667</v>
      </c>
      <c r="F1735" s="14">
        <v>236.15100000000001</v>
      </c>
      <c r="G1735" s="43">
        <f t="shared" si="398"/>
        <v>2014.8749999998693</v>
      </c>
      <c r="H1735" s="16">
        <v>2.33</v>
      </c>
      <c r="I1735" s="15">
        <f t="shared" si="391"/>
        <v>2720.7817162112387</v>
      </c>
      <c r="J1735" s="15">
        <f t="shared" si="392"/>
        <v>52.062805387231073</v>
      </c>
      <c r="K1735" s="17">
        <f t="shared" si="396"/>
        <v>1525155.6692436079</v>
      </c>
      <c r="L1735" s="15">
        <f t="shared" si="393"/>
        <v>137.76660217403278</v>
      </c>
      <c r="M1735" s="17">
        <f t="shared" si="394"/>
        <v>77226.156396973427</v>
      </c>
      <c r="N1735" s="36">
        <f t="shared" si="400"/>
        <v>26.606817147143424</v>
      </c>
      <c r="O1735" s="18"/>
      <c r="P1735" s="19">
        <f t="shared" si="401"/>
        <v>29.318654523381461</v>
      </c>
      <c r="Q1735" s="19"/>
      <c r="R1735" s="38">
        <f t="shared" si="402"/>
        <v>3.5730893913858884E-2</v>
      </c>
      <c r="S1735" s="16">
        <f t="shared" si="395"/>
        <v>1.0126191447923387</v>
      </c>
      <c r="T1735" s="16">
        <f t="shared" si="397"/>
        <v>49.260854165077269</v>
      </c>
      <c r="U1735" s="22"/>
      <c r="V1735" s="22"/>
      <c r="Z1735" s="37"/>
      <c r="AA1735" s="37"/>
    </row>
    <row r="1736" spans="1:27">
      <c r="A1736" s="61">
        <f t="shared" si="390"/>
        <v>42004</v>
      </c>
      <c r="B1736" s="13">
        <v>2014.12</v>
      </c>
      <c r="C1736" s="14">
        <v>2054.27</v>
      </c>
      <c r="D1736" s="15">
        <v>39.44</v>
      </c>
      <c r="E1736" s="14">
        <v>102.31</v>
      </c>
      <c r="F1736" s="14">
        <v>234.81200000000001</v>
      </c>
      <c r="G1736" s="43">
        <f t="shared" si="398"/>
        <v>2014.9583333332025</v>
      </c>
      <c r="H1736" s="16">
        <v>2.21</v>
      </c>
      <c r="I1736" s="15">
        <f t="shared" si="391"/>
        <v>2749.2785365100599</v>
      </c>
      <c r="J1736" s="15">
        <f t="shared" si="392"/>
        <v>52.78349266647362</v>
      </c>
      <c r="K1736" s="17">
        <f t="shared" si="396"/>
        <v>1543595.4704444148</v>
      </c>
      <c r="L1736" s="15">
        <f t="shared" si="393"/>
        <v>136.92391315179808</v>
      </c>
      <c r="M1736" s="17">
        <f t="shared" si="394"/>
        <v>76876.580284562442</v>
      </c>
      <c r="N1736" s="36">
        <f t="shared" si="400"/>
        <v>26.794085482572548</v>
      </c>
      <c r="O1736" s="18"/>
      <c r="P1736" s="19">
        <f t="shared" si="401"/>
        <v>29.515332882231377</v>
      </c>
      <c r="Q1736" s="19"/>
      <c r="R1736" s="38">
        <f t="shared" si="402"/>
        <v>3.6462452421064537E-2</v>
      </c>
      <c r="S1736" s="16">
        <f t="shared" si="395"/>
        <v>1.0316759538025049</v>
      </c>
      <c r="T1736" s="16">
        <f t="shared" si="397"/>
        <v>50.166935603599093</v>
      </c>
      <c r="U1736" s="22"/>
      <c r="V1736" s="22"/>
      <c r="Z1736" s="37"/>
      <c r="AA1736" s="37"/>
    </row>
    <row r="1737" spans="1:27">
      <c r="A1737" s="61">
        <f t="shared" ref="A1737:A1800" si="404">EOMONTH(DATE(LEFT(B1737,4),RIGHT(B1737,2),1),0)</f>
        <v>42035</v>
      </c>
      <c r="B1737" s="13">
        <v>2015.01</v>
      </c>
      <c r="C1737" s="14">
        <v>2028.18</v>
      </c>
      <c r="D1737" s="15">
        <f>D1736*2/3+D1739/3</f>
        <v>39.896666666666668</v>
      </c>
      <c r="E1737" s="14">
        <f>E1736*2/3+E1739/3</f>
        <v>101.28999999999999</v>
      </c>
      <c r="F1737" s="14">
        <v>233.70699999999999</v>
      </c>
      <c r="G1737" s="43">
        <f t="shared" si="398"/>
        <v>2015.0416666665358</v>
      </c>
      <c r="H1737" s="16">
        <v>1.88</v>
      </c>
      <c r="I1737" s="15">
        <f t="shared" ref="I1737:I1800" si="405">C1737*$F$1852/F1737</f>
        <v>2727.195556016723</v>
      </c>
      <c r="J1737" s="15">
        <f t="shared" ref="J1737:J1800" si="406">D1737*$F$1852/F1737</f>
        <v>53.647118122264224</v>
      </c>
      <c r="K1737" s="17">
        <f t="shared" si="396"/>
        <v>1533706.9120737726</v>
      </c>
      <c r="L1737" s="15">
        <f t="shared" ref="L1737:L1800" si="407">E1737*$F$1852/F1737</f>
        <v>136.19976425609849</v>
      </c>
      <c r="M1737" s="17">
        <f t="shared" ref="M1737:M1800" si="408">L1737*(K1737/I1737)</f>
        <v>76595.357968204204</v>
      </c>
      <c r="N1737" s="36">
        <f t="shared" si="400"/>
        <v>26.492295420383119</v>
      </c>
      <c r="O1737" s="18"/>
      <c r="P1737" s="19">
        <f t="shared" si="401"/>
        <v>29.174671165351533</v>
      </c>
      <c r="Q1737" s="19"/>
      <c r="R1737" s="38">
        <f t="shared" si="402"/>
        <v>3.9491690665337344E-2</v>
      </c>
      <c r="S1737" s="16">
        <f t="shared" ref="S1737:S1800" si="409">((H1737/H1738+H1737/1200+((1+H1738/1200)^(-119))*(1-H1737/H1738)))</f>
        <v>0.99256957350474684</v>
      </c>
      <c r="T1737" s="16">
        <f t="shared" si="397"/>
        <v>52.000730981532968</v>
      </c>
      <c r="U1737" s="22"/>
      <c r="V1737" s="22"/>
      <c r="Z1737" s="37"/>
      <c r="AA1737" s="37"/>
    </row>
    <row r="1738" spans="1:27">
      <c r="A1738" s="61">
        <f t="shared" si="404"/>
        <v>42063</v>
      </c>
      <c r="B1738" s="13">
        <v>2015.02</v>
      </c>
      <c r="C1738" s="14">
        <v>2082.1999999999998</v>
      </c>
      <c r="D1738" s="15">
        <f>D1736/3+D1739*2/3</f>
        <v>40.353333333333332</v>
      </c>
      <c r="E1738" s="14">
        <f>E1736/3+E1739*2/3</f>
        <v>100.27000000000001</v>
      </c>
      <c r="F1738" s="14">
        <v>234.72200000000001</v>
      </c>
      <c r="G1738" s="43">
        <f t="shared" si="398"/>
        <v>2015.124999999869</v>
      </c>
      <c r="H1738" s="16">
        <v>1.98</v>
      </c>
      <c r="I1738" s="15">
        <f t="shared" si="405"/>
        <v>2787.7264163563709</v>
      </c>
      <c r="J1738" s="15">
        <f t="shared" si="406"/>
        <v>54.026536029856608</v>
      </c>
      <c r="K1738" s="17">
        <f t="shared" ref="K1738:K1801" si="410">K1737*((I1738+(J1738/12))/I1737)</f>
        <v>1570279.8931795852</v>
      </c>
      <c r="L1738" s="15">
        <f t="shared" si="407"/>
        <v>134.245186710236</v>
      </c>
      <c r="M1738" s="17">
        <f t="shared" si="408"/>
        <v>75618.079381959964</v>
      </c>
      <c r="N1738" s="36">
        <f t="shared" si="400"/>
        <v>26.995513699383242</v>
      </c>
      <c r="O1738" s="18"/>
      <c r="P1738" s="19">
        <f t="shared" si="401"/>
        <v>29.719916695619261</v>
      </c>
      <c r="Q1738" s="19"/>
      <c r="R1738" s="38">
        <f t="shared" si="402"/>
        <v>3.7643355355397097E-2</v>
      </c>
      <c r="S1738" s="16">
        <f t="shared" si="409"/>
        <v>0.99626735737370631</v>
      </c>
      <c r="T1738" s="16">
        <f t="shared" ref="T1738:T1801" si="411">T1737*S1737*F1737/F1738</f>
        <v>51.391149302171641</v>
      </c>
      <c r="U1738" s="22"/>
      <c r="V1738" s="22"/>
      <c r="Z1738" s="37"/>
      <c r="AA1738" s="37"/>
    </row>
    <row r="1739" spans="1:27">
      <c r="A1739" s="61">
        <f t="shared" si="404"/>
        <v>42094</v>
      </c>
      <c r="B1739" s="13">
        <v>2015.03</v>
      </c>
      <c r="C1739" s="14">
        <v>2079.9899999999998</v>
      </c>
      <c r="D1739" s="15">
        <v>40.81</v>
      </c>
      <c r="E1739" s="14">
        <v>99.25</v>
      </c>
      <c r="F1739" s="14">
        <v>236.119</v>
      </c>
      <c r="G1739" s="43">
        <f t="shared" ref="G1739:G1802" si="412">G1738+1/12</f>
        <v>2015.2083333332023</v>
      </c>
      <c r="H1739" s="16">
        <v>2.04</v>
      </c>
      <c r="I1739" s="15">
        <f t="shared" si="405"/>
        <v>2768.2914863056349</v>
      </c>
      <c r="J1739" s="15">
        <f t="shared" si="406"/>
        <v>54.314672453296879</v>
      </c>
      <c r="K1739" s="17">
        <f t="shared" si="410"/>
        <v>1561882.0664625058</v>
      </c>
      <c r="L1739" s="15">
        <f t="shared" si="407"/>
        <v>132.09338987967936</v>
      </c>
      <c r="M1739" s="17">
        <f t="shared" si="408"/>
        <v>74527.663640884668</v>
      </c>
      <c r="N1739" s="36">
        <f t="shared" si="400"/>
        <v>26.728605452928477</v>
      </c>
      <c r="O1739" s="18"/>
      <c r="P1739" s="19">
        <f t="shared" si="401"/>
        <v>29.418369171807658</v>
      </c>
      <c r="Q1739" s="19"/>
      <c r="R1739" s="38">
        <f t="shared" si="402"/>
        <v>3.7223880316747789E-2</v>
      </c>
      <c r="S1739" s="16">
        <f t="shared" si="409"/>
        <v>1.0107144985822074</v>
      </c>
      <c r="T1739" s="16">
        <f t="shared" si="411"/>
        <v>50.896403284317735</v>
      </c>
      <c r="U1739" s="22"/>
      <c r="V1739" s="22"/>
      <c r="Z1739" s="37"/>
      <c r="AA1739" s="37"/>
    </row>
    <row r="1740" spans="1:27">
      <c r="A1740" s="61">
        <f t="shared" si="404"/>
        <v>42124</v>
      </c>
      <c r="B1740" s="13">
        <v>2015.04</v>
      </c>
      <c r="C1740" s="14">
        <v>2094.86</v>
      </c>
      <c r="D1740" s="15">
        <f>D1739*2/3+D1742/3</f>
        <v>41.120000000000005</v>
      </c>
      <c r="E1740" s="14">
        <f>E1739*2/3+E1742/3</f>
        <v>97.803333333333342</v>
      </c>
      <c r="F1740" s="14">
        <v>236.59899999999999</v>
      </c>
      <c r="G1740" s="43">
        <f t="shared" si="412"/>
        <v>2015.2916666665355</v>
      </c>
      <c r="H1740" s="16">
        <v>1.94</v>
      </c>
      <c r="I1740" s="15">
        <f t="shared" si="405"/>
        <v>2782.4258845979921</v>
      </c>
      <c r="J1740" s="15">
        <f t="shared" si="406"/>
        <v>54.616228470957218</v>
      </c>
      <c r="K1740" s="17">
        <f t="shared" si="410"/>
        <v>1572424.6480534722</v>
      </c>
      <c r="L1740" s="15">
        <f t="shared" si="407"/>
        <v>129.90392019831029</v>
      </c>
      <c r="M1740" s="17">
        <f t="shared" si="408"/>
        <v>73412.243297940237</v>
      </c>
      <c r="N1740" s="36">
        <f t="shared" si="400"/>
        <v>26.791371680192327</v>
      </c>
      <c r="O1740" s="18"/>
      <c r="P1740" s="19">
        <f t="shared" si="401"/>
        <v>29.480373846198752</v>
      </c>
      <c r="Q1740" s="19"/>
      <c r="R1740" s="38">
        <f t="shared" si="402"/>
        <v>3.7659701264943543E-2</v>
      </c>
      <c r="S1740" s="16">
        <f t="shared" si="409"/>
        <v>0.97847099852944608</v>
      </c>
      <c r="T1740" s="16">
        <f t="shared" si="411"/>
        <v>51.337370357985399</v>
      </c>
      <c r="U1740" s="22"/>
      <c r="V1740" s="22"/>
      <c r="Z1740" s="37"/>
      <c r="AA1740" s="37"/>
    </row>
    <row r="1741" spans="1:27">
      <c r="A1741" s="61">
        <f t="shared" si="404"/>
        <v>42155</v>
      </c>
      <c r="B1741" s="13">
        <v>2015.05</v>
      </c>
      <c r="C1741" s="14">
        <v>2111.94</v>
      </c>
      <c r="D1741" s="15">
        <f>D1739/3+D1742*2/3</f>
        <v>41.43</v>
      </c>
      <c r="E1741" s="14">
        <f>E1739/3+E1742*2/3</f>
        <v>96.356666666666669</v>
      </c>
      <c r="F1741" s="14">
        <v>237.80500000000001</v>
      </c>
      <c r="G1741" s="43">
        <f t="shared" si="412"/>
        <v>2015.3749999998688</v>
      </c>
      <c r="H1741" s="16">
        <v>2.2000000000000002</v>
      </c>
      <c r="I1741" s="15">
        <f t="shared" si="405"/>
        <v>2790.8860147179421</v>
      </c>
      <c r="J1741" s="15">
        <f t="shared" si="406"/>
        <v>54.748907445175689</v>
      </c>
      <c r="K1741" s="17">
        <f t="shared" si="410"/>
        <v>1579784.0395589557</v>
      </c>
      <c r="L1741" s="15">
        <f t="shared" si="407"/>
        <v>127.33338703980156</v>
      </c>
      <c r="M1741" s="17">
        <f t="shared" si="408"/>
        <v>72077.20110661404</v>
      </c>
      <c r="N1741" s="36">
        <f t="shared" si="400"/>
        <v>26.806111379650826</v>
      </c>
      <c r="O1741" s="18"/>
      <c r="P1741" s="19">
        <f t="shared" si="401"/>
        <v>29.489896186353249</v>
      </c>
      <c r="Q1741" s="19"/>
      <c r="R1741" s="38">
        <f t="shared" si="402"/>
        <v>3.566268687821994E-2</v>
      </c>
      <c r="S1741" s="16">
        <f t="shared" si="409"/>
        <v>0.98769891518516217</v>
      </c>
      <c r="T1741" s="16">
        <f t="shared" si="411"/>
        <v>49.977381725373014</v>
      </c>
      <c r="U1741" s="22"/>
      <c r="V1741" s="22"/>
      <c r="Z1741" s="37"/>
      <c r="AA1741" s="37"/>
    </row>
    <row r="1742" spans="1:27">
      <c r="A1742" s="61">
        <f t="shared" si="404"/>
        <v>42185</v>
      </c>
      <c r="B1742" s="13">
        <v>2015.06</v>
      </c>
      <c r="C1742" s="14">
        <v>2099.29</v>
      </c>
      <c r="D1742" s="15">
        <v>41.74</v>
      </c>
      <c r="E1742" s="14">
        <v>94.91</v>
      </c>
      <c r="F1742" s="14">
        <v>238.63800000000001</v>
      </c>
      <c r="G1742" s="43">
        <f t="shared" si="412"/>
        <v>2015.4583333332021</v>
      </c>
      <c r="H1742" s="16">
        <v>2.36</v>
      </c>
      <c r="I1742" s="15">
        <f t="shared" si="405"/>
        <v>2764.4856615668932</v>
      </c>
      <c r="J1742" s="15">
        <f t="shared" si="406"/>
        <v>54.966027330098335</v>
      </c>
      <c r="K1742" s="17">
        <f t="shared" si="410"/>
        <v>1567432.8894317942</v>
      </c>
      <c r="L1742" s="15">
        <f t="shared" si="407"/>
        <v>124.98384412792602</v>
      </c>
      <c r="M1742" s="17">
        <f t="shared" si="408"/>
        <v>70864.461573185021</v>
      </c>
      <c r="N1742" s="36">
        <f t="shared" si="400"/>
        <v>26.495895292784844</v>
      </c>
      <c r="O1742" s="18"/>
      <c r="P1742" s="19">
        <f t="shared" si="401"/>
        <v>29.142936079173236</v>
      </c>
      <c r="Q1742" s="19"/>
      <c r="R1742" s="38">
        <f t="shared" si="402"/>
        <v>3.4803820835284591E-2</v>
      </c>
      <c r="S1742" s="16">
        <f t="shared" si="409"/>
        <v>1.0055070611790184</v>
      </c>
      <c r="T1742" s="16">
        <f t="shared" si="411"/>
        <v>49.19029849313543</v>
      </c>
      <c r="U1742" s="22"/>
      <c r="V1742" s="22"/>
      <c r="Z1742" s="37"/>
      <c r="AA1742" s="37"/>
    </row>
    <row r="1743" spans="1:27">
      <c r="A1743" s="61">
        <f t="shared" si="404"/>
        <v>42216</v>
      </c>
      <c r="B1743" s="13">
        <v>2015.07</v>
      </c>
      <c r="C1743" s="14">
        <v>2094.14</v>
      </c>
      <c r="D1743" s="15">
        <f>D1742*2/3+D1745/3</f>
        <v>41.99666666666667</v>
      </c>
      <c r="E1743" s="14">
        <f>E1742*2/3+E1745/3</f>
        <v>93.493333333333339</v>
      </c>
      <c r="F1743" s="14">
        <v>238.654</v>
      </c>
      <c r="G1743" s="43">
        <f t="shared" si="412"/>
        <v>2015.5416666665353</v>
      </c>
      <c r="H1743" s="16">
        <v>2.3199999999999998</v>
      </c>
      <c r="I1743" s="15">
        <f t="shared" si="405"/>
        <v>2757.5189128612978</v>
      </c>
      <c r="J1743" s="15">
        <f t="shared" si="406"/>
        <v>55.30031545668627</v>
      </c>
      <c r="K1743" s="17">
        <f t="shared" si="410"/>
        <v>1566095.7088241857</v>
      </c>
      <c r="L1743" s="15">
        <f t="shared" si="407"/>
        <v>123.11002840932903</v>
      </c>
      <c r="M1743" s="17">
        <f t="shared" si="408"/>
        <v>69918.681719943532</v>
      </c>
      <c r="N1743" s="36">
        <f t="shared" si="400"/>
        <v>26.381136336399688</v>
      </c>
      <c r="O1743" s="18"/>
      <c r="P1743" s="19">
        <f t="shared" si="401"/>
        <v>29.0117038642389</v>
      </c>
      <c r="Q1743" s="19"/>
      <c r="R1743" s="38">
        <f t="shared" si="402"/>
        <v>3.4903750808582518E-2</v>
      </c>
      <c r="S1743" s="16">
        <f t="shared" si="409"/>
        <v>1.0153058960838337</v>
      </c>
      <c r="T1743" s="16">
        <f t="shared" si="411"/>
        <v>49.45787646622945</v>
      </c>
      <c r="U1743" s="22"/>
      <c r="V1743" s="22"/>
      <c r="Z1743" s="37"/>
      <c r="AA1743" s="37"/>
    </row>
    <row r="1744" spans="1:27">
      <c r="A1744" s="61">
        <f t="shared" si="404"/>
        <v>42247</v>
      </c>
      <c r="B1744" s="13">
        <v>2015.08</v>
      </c>
      <c r="C1744" s="14">
        <v>2039.87</v>
      </c>
      <c r="D1744" s="15">
        <f>D1742/3+D1745*2/3</f>
        <v>42.25333333333333</v>
      </c>
      <c r="E1744" s="14">
        <f>E1742/3+E1745*2/3</f>
        <v>92.076666666666668</v>
      </c>
      <c r="F1744" s="14">
        <v>238.316</v>
      </c>
      <c r="G1744" s="43">
        <f t="shared" si="412"/>
        <v>2015.6249999998686</v>
      </c>
      <c r="H1744" s="16">
        <v>2.17</v>
      </c>
      <c r="I1744" s="15">
        <f t="shared" si="405"/>
        <v>2689.8669284269636</v>
      </c>
      <c r="J1744" s="15">
        <f t="shared" si="406"/>
        <v>55.717199600530407</v>
      </c>
      <c r="K1744" s="17">
        <f t="shared" si="410"/>
        <v>1530310.6619393569</v>
      </c>
      <c r="L1744" s="15">
        <f t="shared" si="407"/>
        <v>121.41655132261371</v>
      </c>
      <c r="M1744" s="17">
        <f t="shared" si="408"/>
        <v>69075.923816633498</v>
      </c>
      <c r="N1744" s="36">
        <f t="shared" si="400"/>
        <v>25.693658417057698</v>
      </c>
      <c r="O1744" s="18"/>
      <c r="P1744" s="19">
        <f t="shared" si="401"/>
        <v>28.252525181771908</v>
      </c>
      <c r="Q1744" s="19"/>
      <c r="R1744" s="38">
        <f t="shared" si="402"/>
        <v>3.6752837833655239E-2</v>
      </c>
      <c r="S1744" s="16">
        <f t="shared" si="409"/>
        <v>1.0018083333333334</v>
      </c>
      <c r="T1744" s="16">
        <f t="shared" si="411"/>
        <v>50.286092584231355</v>
      </c>
      <c r="U1744" s="22"/>
      <c r="V1744" s="22"/>
      <c r="Z1744" s="37"/>
      <c r="AA1744" s="37"/>
    </row>
    <row r="1745" spans="1:27">
      <c r="A1745" s="61">
        <f t="shared" si="404"/>
        <v>42277</v>
      </c>
      <c r="B1745" s="13">
        <v>2015.09</v>
      </c>
      <c r="C1745" s="14">
        <v>1944.41</v>
      </c>
      <c r="D1745" s="15">
        <v>42.51</v>
      </c>
      <c r="E1745" s="14">
        <v>90.66</v>
      </c>
      <c r="F1745" s="14">
        <v>237.94499999999999</v>
      </c>
      <c r="G1745" s="43">
        <f t="shared" si="412"/>
        <v>2015.7083333332018</v>
      </c>
      <c r="H1745" s="16">
        <v>2.17</v>
      </c>
      <c r="I1745" s="15">
        <f t="shared" si="405"/>
        <v>2567.9866874487811</v>
      </c>
      <c r="J1745" s="15">
        <f t="shared" si="406"/>
        <v>56.143053205572734</v>
      </c>
      <c r="K1745" s="17">
        <f t="shared" si="410"/>
        <v>1463632.6647453923</v>
      </c>
      <c r="L1745" s="15">
        <f t="shared" si="407"/>
        <v>119.73486717518759</v>
      </c>
      <c r="M1745" s="17">
        <f t="shared" si="408"/>
        <v>68243.290965288834</v>
      </c>
      <c r="N1745" s="36">
        <f t="shared" si="400"/>
        <v>24.496752170486431</v>
      </c>
      <c r="O1745" s="18"/>
      <c r="P1745" s="19">
        <f t="shared" si="401"/>
        <v>26.936105268538242</v>
      </c>
      <c r="Q1745" s="19"/>
      <c r="R1745" s="38">
        <f t="shared" si="402"/>
        <v>3.7258269041931802E-2</v>
      </c>
      <c r="S1745" s="16">
        <f t="shared" si="409"/>
        <v>1.0107664318974605</v>
      </c>
      <c r="T1745" s="16">
        <f t="shared" si="411"/>
        <v>50.45557364769126</v>
      </c>
      <c r="U1745" s="22"/>
      <c r="V1745" s="22"/>
      <c r="Z1745" s="37"/>
      <c r="AA1745" s="37"/>
    </row>
    <row r="1746" spans="1:27">
      <c r="A1746" s="61">
        <f t="shared" si="404"/>
        <v>42004</v>
      </c>
      <c r="B1746" s="13">
        <v>2015.1</v>
      </c>
      <c r="C1746" s="14">
        <v>2024.81</v>
      </c>
      <c r="D1746" s="15">
        <f>D1745*2/3+D1748/3</f>
        <v>42.803333333333335</v>
      </c>
      <c r="E1746" s="14">
        <f>E1745*2/3+E1748/3</f>
        <v>89.283333333333331</v>
      </c>
      <c r="F1746" s="14">
        <v>237.83799999999999</v>
      </c>
      <c r="G1746" s="43">
        <f t="shared" si="412"/>
        <v>2015.7916666665351</v>
      </c>
      <c r="H1746" s="16">
        <v>2.0699999999999998</v>
      </c>
      <c r="I1746" s="15">
        <f t="shared" si="405"/>
        <v>2675.3742217181457</v>
      </c>
      <c r="J1746" s="15">
        <f t="shared" si="406"/>
        <v>56.555891468142207</v>
      </c>
      <c r="K1746" s="17">
        <f t="shared" si="410"/>
        <v>1527524.7367940564</v>
      </c>
      <c r="L1746" s="15">
        <f t="shared" si="407"/>
        <v>117.96974947232995</v>
      </c>
      <c r="M1746" s="17">
        <f t="shared" si="408"/>
        <v>67355.702633874767</v>
      </c>
      <c r="N1746" s="36">
        <f t="shared" si="400"/>
        <v>25.491441046066754</v>
      </c>
      <c r="O1746" s="18"/>
      <c r="P1746" s="19">
        <f t="shared" si="401"/>
        <v>28.028090261451535</v>
      </c>
      <c r="Q1746" s="19"/>
      <c r="R1746" s="38">
        <f t="shared" si="402"/>
        <v>3.6414970181741099E-2</v>
      </c>
      <c r="S1746" s="16">
        <f t="shared" si="409"/>
        <v>0.98485958803942653</v>
      </c>
      <c r="T1746" s="16">
        <f t="shared" si="411"/>
        <v>51.02174379432018</v>
      </c>
      <c r="U1746" s="22"/>
      <c r="V1746" s="22"/>
      <c r="Z1746" s="37"/>
      <c r="AA1746" s="37"/>
    </row>
    <row r="1747" spans="1:27">
      <c r="A1747" s="61">
        <f t="shared" si="404"/>
        <v>42338</v>
      </c>
      <c r="B1747" s="13">
        <v>2015.11</v>
      </c>
      <c r="C1747" s="14">
        <v>2080.62</v>
      </c>
      <c r="D1747" s="15">
        <f>D1745/3+D1748*2/3</f>
        <v>43.096666666666664</v>
      </c>
      <c r="E1747" s="14">
        <f>E1745/3+E1748*2/3</f>
        <v>87.906666666666666</v>
      </c>
      <c r="F1747" s="14">
        <v>237.33600000000001</v>
      </c>
      <c r="G1747" s="43">
        <f t="shared" si="412"/>
        <v>2015.8749999998684</v>
      </c>
      <c r="H1747" s="16">
        <v>2.2599999999999998</v>
      </c>
      <c r="I1747" s="15">
        <f t="shared" si="405"/>
        <v>2754.9305532662561</v>
      </c>
      <c r="J1747" s="15">
        <f t="shared" si="406"/>
        <v>57.063915440556862</v>
      </c>
      <c r="K1747" s="17">
        <f t="shared" si="410"/>
        <v>1575663.1025962434</v>
      </c>
      <c r="L1747" s="15">
        <f t="shared" si="407"/>
        <v>116.39644040516401</v>
      </c>
      <c r="M1747" s="17">
        <f t="shared" si="408"/>
        <v>66572.123280028929</v>
      </c>
      <c r="N1747" s="36">
        <f t="shared" si="400"/>
        <v>26.225851890971931</v>
      </c>
      <c r="O1747" s="18"/>
      <c r="P1747" s="19">
        <f t="shared" si="401"/>
        <v>28.832783137035218</v>
      </c>
      <c r="Q1747" s="19"/>
      <c r="R1747" s="38">
        <f t="shared" si="402"/>
        <v>3.4022422553502671E-2</v>
      </c>
      <c r="S1747" s="16">
        <f t="shared" si="409"/>
        <v>1.0036603474335184</v>
      </c>
      <c r="T1747" s="16">
        <f t="shared" si="411"/>
        <v>50.355538020405099</v>
      </c>
      <c r="U1747" s="22"/>
      <c r="V1747" s="22"/>
      <c r="Z1747" s="37"/>
      <c r="AA1747" s="37"/>
    </row>
    <row r="1748" spans="1:27">
      <c r="A1748" s="61">
        <f t="shared" si="404"/>
        <v>42369</v>
      </c>
      <c r="B1748" s="13">
        <v>2015.12</v>
      </c>
      <c r="C1748" s="14">
        <v>2054.08</v>
      </c>
      <c r="D1748" s="15">
        <v>43.39</v>
      </c>
      <c r="E1748" s="14">
        <v>86.53</v>
      </c>
      <c r="F1748" s="14">
        <v>236.52500000000001</v>
      </c>
      <c r="G1748" s="43">
        <f t="shared" si="412"/>
        <v>2015.9583333332016</v>
      </c>
      <c r="H1748" s="16">
        <v>2.2400000000000002</v>
      </c>
      <c r="I1748" s="15">
        <f t="shared" si="405"/>
        <v>2729.1148223655014</v>
      </c>
      <c r="J1748" s="15">
        <f t="shared" si="406"/>
        <v>57.649308762287305</v>
      </c>
      <c r="K1748" s="17">
        <f t="shared" si="410"/>
        <v>1563645.6536571481</v>
      </c>
      <c r="L1748" s="15">
        <f t="shared" si="407"/>
        <v>114.96645971884583</v>
      </c>
      <c r="M1748" s="17">
        <f t="shared" si="408"/>
        <v>65870.004289488745</v>
      </c>
      <c r="N1748" s="36">
        <f t="shared" si="400"/>
        <v>25.965424037124173</v>
      </c>
      <c r="O1748" s="18"/>
      <c r="P1748" s="19">
        <f t="shared" si="401"/>
        <v>28.544376783609149</v>
      </c>
      <c r="Q1748" s="19"/>
      <c r="R1748" s="38">
        <f t="shared" si="402"/>
        <v>3.4669421198152708E-2</v>
      </c>
      <c r="S1748" s="16">
        <f t="shared" si="409"/>
        <v>1.0152908634069941</v>
      </c>
      <c r="T1748" s="16">
        <f t="shared" si="411"/>
        <v>50.713148503829032</v>
      </c>
      <c r="U1748" s="22"/>
      <c r="V1748" s="22"/>
      <c r="Z1748" s="37"/>
      <c r="AA1748" s="37"/>
    </row>
    <row r="1749" spans="1:27">
      <c r="A1749" s="61">
        <f t="shared" si="404"/>
        <v>42400</v>
      </c>
      <c r="B1749" s="13">
        <v>2016.01</v>
      </c>
      <c r="C1749" s="14">
        <v>1918.6</v>
      </c>
      <c r="D1749" s="15">
        <f>D1748*2/3+D1751/3</f>
        <v>43.553333333333335</v>
      </c>
      <c r="E1749" s="14">
        <f>E1748*2/3+E1751/3</f>
        <v>86.5</v>
      </c>
      <c r="F1749" s="14">
        <v>236.916</v>
      </c>
      <c r="G1749" s="43">
        <f t="shared" si="412"/>
        <v>2016.0416666665349</v>
      </c>
      <c r="H1749" s="16">
        <v>2.09</v>
      </c>
      <c r="I1749" s="15">
        <f t="shared" si="405"/>
        <v>2544.9048764118934</v>
      </c>
      <c r="J1749" s="15">
        <f t="shared" si="406"/>
        <v>57.770817462729433</v>
      </c>
      <c r="K1749" s="17">
        <f t="shared" si="410"/>
        <v>1460860.9258951913</v>
      </c>
      <c r="L1749" s="15">
        <f t="shared" si="407"/>
        <v>114.73692891151299</v>
      </c>
      <c r="M1749" s="17">
        <f t="shared" si="408"/>
        <v>65862.853168943024</v>
      </c>
      <c r="N1749" s="36">
        <f t="shared" si="400"/>
        <v>24.206167203878476</v>
      </c>
      <c r="O1749" s="18"/>
      <c r="P1749" s="19">
        <f t="shared" si="401"/>
        <v>26.611684960823272</v>
      </c>
      <c r="Q1749" s="19"/>
      <c r="R1749" s="38">
        <f t="shared" si="402"/>
        <v>3.8363476058954779E-2</v>
      </c>
      <c r="S1749" s="16">
        <f t="shared" si="409"/>
        <v>1.0299038708817461</v>
      </c>
      <c r="T1749" s="16">
        <f t="shared" si="411"/>
        <v>51.403620891290167</v>
      </c>
      <c r="U1749" s="22"/>
      <c r="V1749" s="22"/>
      <c r="Z1749" s="37"/>
      <c r="AA1749" s="37"/>
    </row>
    <row r="1750" spans="1:27">
      <c r="A1750" s="61">
        <f t="shared" si="404"/>
        <v>42429</v>
      </c>
      <c r="B1750" s="13">
        <v>2016.02</v>
      </c>
      <c r="C1750" s="14">
        <v>1904.42</v>
      </c>
      <c r="D1750" s="15">
        <f>D1748/3+D1751*2/3</f>
        <v>43.716666666666669</v>
      </c>
      <c r="E1750" s="14">
        <f>E1748/3+E1751*2/3</f>
        <v>86.47</v>
      </c>
      <c r="F1750" s="14">
        <v>237.11099999999999</v>
      </c>
      <c r="G1750" s="43">
        <f t="shared" si="412"/>
        <v>2016.1249999998681</v>
      </c>
      <c r="H1750" s="16">
        <v>1.78</v>
      </c>
      <c r="I1750" s="15">
        <f t="shared" si="405"/>
        <v>2524.018518288904</v>
      </c>
      <c r="J1750" s="15">
        <f t="shared" si="406"/>
        <v>57.939780208425617</v>
      </c>
      <c r="K1750" s="17">
        <f t="shared" si="410"/>
        <v>1451643.0694885438</v>
      </c>
      <c r="L1750" s="15">
        <f t="shared" si="407"/>
        <v>114.60280887432474</v>
      </c>
      <c r="M1750" s="17">
        <f t="shared" si="408"/>
        <v>65911.708666509687</v>
      </c>
      <c r="N1750" s="36">
        <f t="shared" si="400"/>
        <v>24.002606777289763</v>
      </c>
      <c r="O1750" s="18"/>
      <c r="P1750" s="19">
        <f t="shared" si="401"/>
        <v>26.389562040454269</v>
      </c>
      <c r="Q1750" s="19"/>
      <c r="R1750" s="38">
        <f t="shared" si="402"/>
        <v>4.1692460653196012E-2</v>
      </c>
      <c r="S1750" s="16">
        <f t="shared" si="409"/>
        <v>0.99154338121189667</v>
      </c>
      <c r="T1750" s="16">
        <f t="shared" si="411"/>
        <v>52.89724964840763</v>
      </c>
      <c r="U1750" s="22"/>
      <c r="V1750" s="22"/>
      <c r="Z1750" s="37"/>
      <c r="AA1750" s="37"/>
    </row>
    <row r="1751" spans="1:27">
      <c r="A1751" s="61">
        <f t="shared" si="404"/>
        <v>42460</v>
      </c>
      <c r="B1751" s="13">
        <v>2016.03</v>
      </c>
      <c r="C1751" s="14">
        <v>2021.95</v>
      </c>
      <c r="D1751" s="15">
        <v>43.88</v>
      </c>
      <c r="E1751" s="14">
        <v>86.44</v>
      </c>
      <c r="F1751" s="14">
        <v>238.13200000000001</v>
      </c>
      <c r="G1751" s="43">
        <f t="shared" si="412"/>
        <v>2016.2083333332014</v>
      </c>
      <c r="H1751" s="16">
        <v>1.89</v>
      </c>
      <c r="I1751" s="15">
        <f t="shared" si="405"/>
        <v>2668.2969373078809</v>
      </c>
      <c r="J1751" s="15">
        <f t="shared" si="406"/>
        <v>57.906906505635554</v>
      </c>
      <c r="K1751" s="17">
        <f t="shared" si="410"/>
        <v>1537397.5038436574</v>
      </c>
      <c r="L1751" s="15">
        <f t="shared" si="407"/>
        <v>114.07185502158471</v>
      </c>
      <c r="M1751" s="17">
        <f t="shared" si="408"/>
        <v>65724.98836877555</v>
      </c>
      <c r="N1751" s="36">
        <f t="shared" si="400"/>
        <v>25.372298620187916</v>
      </c>
      <c r="O1751" s="18"/>
      <c r="P1751" s="19">
        <f t="shared" si="401"/>
        <v>27.89395132228891</v>
      </c>
      <c r="Q1751" s="19"/>
      <c r="R1751" s="38">
        <f t="shared" si="402"/>
        <v>3.8218811175538894E-2</v>
      </c>
      <c r="S1751" s="16">
        <f t="shared" si="409"/>
        <v>1.0088321078779696</v>
      </c>
      <c r="T1751" s="16">
        <f t="shared" si="411"/>
        <v>52.225036757425741</v>
      </c>
      <c r="U1751" s="22"/>
      <c r="V1751" s="22"/>
      <c r="Z1751" s="37"/>
      <c r="AA1751" s="37"/>
    </row>
    <row r="1752" spans="1:27">
      <c r="A1752" s="61">
        <f t="shared" si="404"/>
        <v>42490</v>
      </c>
      <c r="B1752" s="13">
        <v>2016.04</v>
      </c>
      <c r="C1752" s="14">
        <v>2075.54</v>
      </c>
      <c r="D1752" s="15">
        <f>D1751*2/3+D1754/3</f>
        <v>44.073333333333338</v>
      </c>
      <c r="E1752" s="14">
        <f>E1751*2/3+E1754/3</f>
        <v>86.6</v>
      </c>
      <c r="F1752" s="14">
        <v>239.261</v>
      </c>
      <c r="G1752" s="43">
        <f t="shared" si="412"/>
        <v>2016.2916666665346</v>
      </c>
      <c r="H1752" s="16">
        <v>1.81</v>
      </c>
      <c r="I1752" s="15">
        <f t="shared" si="405"/>
        <v>2726.0931991841553</v>
      </c>
      <c r="J1752" s="15">
        <f t="shared" si="406"/>
        <v>57.887592754356149</v>
      </c>
      <c r="K1752" s="17">
        <f t="shared" si="410"/>
        <v>1573477.5145717296</v>
      </c>
      <c r="L1752" s="15">
        <f t="shared" si="407"/>
        <v>113.74373466632677</v>
      </c>
      <c r="M1752" s="17">
        <f t="shared" si="408"/>
        <v>65651.90396808146</v>
      </c>
      <c r="N1752" s="36">
        <f t="shared" si="400"/>
        <v>25.922337543673883</v>
      </c>
      <c r="O1752" s="18"/>
      <c r="P1752" s="19">
        <f t="shared" si="401"/>
        <v>28.495838319794803</v>
      </c>
      <c r="Q1752" s="19"/>
      <c r="R1752" s="38">
        <f t="shared" si="402"/>
        <v>3.7801695835920884E-2</v>
      </c>
      <c r="S1752" s="16">
        <f t="shared" si="409"/>
        <v>1.0015083333333332</v>
      </c>
      <c r="T1752" s="16">
        <f t="shared" si="411"/>
        <v>52.437683294830734</v>
      </c>
      <c r="U1752" s="22"/>
      <c r="V1752" s="22"/>
      <c r="Z1752" s="37"/>
      <c r="AA1752" s="37"/>
    </row>
    <row r="1753" spans="1:27">
      <c r="A1753" s="61">
        <f t="shared" si="404"/>
        <v>42521</v>
      </c>
      <c r="B1753" s="13">
        <v>2016.05</v>
      </c>
      <c r="C1753" s="14">
        <v>2065.5500000000002</v>
      </c>
      <c r="D1753" s="15">
        <f>D1751/3+D1754*2/3</f>
        <v>44.266666666666666</v>
      </c>
      <c r="E1753" s="14">
        <f>E1751/3+E1754*2/3</f>
        <v>86.759999999999991</v>
      </c>
      <c r="F1753" s="14">
        <v>240.22900000000001</v>
      </c>
      <c r="G1753" s="43">
        <f t="shared" si="412"/>
        <v>2016.3749999998679</v>
      </c>
      <c r="H1753" s="16">
        <v>1.81</v>
      </c>
      <c r="I1753" s="15">
        <f t="shared" si="405"/>
        <v>2702.0400637516714</v>
      </c>
      <c r="J1753" s="15">
        <f t="shared" si="406"/>
        <v>57.90724350515552</v>
      </c>
      <c r="K1753" s="17">
        <f t="shared" si="410"/>
        <v>1562379.548820534</v>
      </c>
      <c r="L1753" s="15">
        <f t="shared" si="407"/>
        <v>113.49470888194185</v>
      </c>
      <c r="M1753" s="17">
        <f t="shared" si="408"/>
        <v>65625.160202207408</v>
      </c>
      <c r="N1753" s="36">
        <f t="shared" si="400"/>
        <v>25.694709923449981</v>
      </c>
      <c r="O1753" s="18"/>
      <c r="P1753" s="19">
        <f t="shared" si="401"/>
        <v>28.24329283796461</v>
      </c>
      <c r="Q1753" s="19"/>
      <c r="R1753" s="38">
        <f t="shared" si="402"/>
        <v>3.805057974861073E-2</v>
      </c>
      <c r="S1753" s="16">
        <f t="shared" si="409"/>
        <v>1.0170574109450992</v>
      </c>
      <c r="T1753" s="16">
        <f t="shared" si="411"/>
        <v>52.305161050733084</v>
      </c>
      <c r="U1753" s="22"/>
      <c r="V1753" s="22"/>
      <c r="Z1753" s="37"/>
      <c r="AA1753" s="37"/>
    </row>
    <row r="1754" spans="1:27">
      <c r="A1754" s="61">
        <f t="shared" si="404"/>
        <v>42551</v>
      </c>
      <c r="B1754" s="13">
        <v>2016.06</v>
      </c>
      <c r="C1754" s="14">
        <v>2083.89</v>
      </c>
      <c r="D1754" s="15">
        <v>44.46</v>
      </c>
      <c r="E1754" s="14">
        <v>86.92</v>
      </c>
      <c r="F1754" s="14">
        <v>241.018</v>
      </c>
      <c r="G1754" s="43">
        <f t="shared" si="412"/>
        <v>2016.4583333332012</v>
      </c>
      <c r="H1754" s="16">
        <v>1.64</v>
      </c>
      <c r="I1754" s="15">
        <f t="shared" si="405"/>
        <v>2717.107477470563</v>
      </c>
      <c r="J1754" s="15">
        <f t="shared" si="406"/>
        <v>57.96975773593676</v>
      </c>
      <c r="K1754" s="17">
        <f t="shared" si="410"/>
        <v>1573885.1453238819</v>
      </c>
      <c r="L1754" s="15">
        <f t="shared" si="407"/>
        <v>113.33178907799422</v>
      </c>
      <c r="M1754" s="17">
        <f t="shared" si="408"/>
        <v>65647.465476369587</v>
      </c>
      <c r="N1754" s="36">
        <f t="shared" si="400"/>
        <v>25.840372927670515</v>
      </c>
      <c r="O1754" s="18"/>
      <c r="P1754" s="19">
        <f t="shared" si="401"/>
        <v>28.400742884581746</v>
      </c>
      <c r="Q1754" s="19"/>
      <c r="R1754" s="38">
        <f t="shared" si="402"/>
        <v>3.9664015774759066E-2</v>
      </c>
      <c r="S1754" s="16">
        <f t="shared" si="409"/>
        <v>1.0142593049193578</v>
      </c>
      <c r="T1754" s="16">
        <f t="shared" si="411"/>
        <v>53.023204059830036</v>
      </c>
      <c r="U1754" s="22"/>
      <c r="V1754" s="22"/>
      <c r="Z1754" s="37"/>
      <c r="AA1754" s="37"/>
    </row>
    <row r="1755" spans="1:27">
      <c r="A1755" s="61">
        <f t="shared" si="404"/>
        <v>42582</v>
      </c>
      <c r="B1755" s="13">
        <v>2016.07</v>
      </c>
      <c r="C1755" s="14">
        <v>2148.9</v>
      </c>
      <c r="D1755" s="15">
        <f>D1754*2/3+D1757/3</f>
        <v>44.65</v>
      </c>
      <c r="E1755" s="14">
        <f>E1754*2/3+E1757/3</f>
        <v>87.643333333333331</v>
      </c>
      <c r="F1755" s="14">
        <v>240.62799999999999</v>
      </c>
      <c r="G1755" s="43">
        <f t="shared" si="412"/>
        <v>2016.5416666665344</v>
      </c>
      <c r="H1755" s="16">
        <v>1.5</v>
      </c>
      <c r="I1755" s="15">
        <f t="shared" si="405"/>
        <v>2806.4127825938804</v>
      </c>
      <c r="J1755" s="15">
        <f t="shared" si="406"/>
        <v>58.311848267865777</v>
      </c>
      <c r="K1755" s="17">
        <f t="shared" si="410"/>
        <v>1628430.0269709404</v>
      </c>
      <c r="L1755" s="15">
        <f t="shared" si="407"/>
        <v>114.46012889189957</v>
      </c>
      <c r="M1755" s="17">
        <f t="shared" si="408"/>
        <v>66415.857258980468</v>
      </c>
      <c r="N1755" s="36">
        <f t="shared" si="400"/>
        <v>26.694003256096305</v>
      </c>
      <c r="O1755" s="18"/>
      <c r="P1755" s="19">
        <f t="shared" si="401"/>
        <v>29.334649115975427</v>
      </c>
      <c r="Q1755" s="19"/>
      <c r="R1755" s="38">
        <f t="shared" si="402"/>
        <v>3.9361427411852341E-2</v>
      </c>
      <c r="S1755" s="16">
        <f t="shared" si="409"/>
        <v>0.99574070049945806</v>
      </c>
      <c r="T1755" s="16">
        <f t="shared" si="411"/>
        <v>53.866441344053619</v>
      </c>
      <c r="U1755" s="22"/>
      <c r="V1755" s="22"/>
      <c r="Z1755" s="37"/>
      <c r="AA1755" s="37"/>
    </row>
    <row r="1756" spans="1:27">
      <c r="A1756" s="61">
        <f t="shared" si="404"/>
        <v>42613</v>
      </c>
      <c r="B1756" s="13">
        <v>2016.08</v>
      </c>
      <c r="C1756" s="14">
        <v>2170.9499999999998</v>
      </c>
      <c r="D1756" s="15">
        <f>D1754/3+D1757*2/3</f>
        <v>44.84</v>
      </c>
      <c r="E1756" s="14">
        <f>E1754/3+E1757*2/3</f>
        <v>88.366666666666674</v>
      </c>
      <c r="F1756" s="14">
        <v>240.84899999999999</v>
      </c>
      <c r="G1756" s="43">
        <f t="shared" si="412"/>
        <v>2016.6249999998677</v>
      </c>
      <c r="H1756" s="16">
        <v>1.56</v>
      </c>
      <c r="I1756" s="15">
        <f t="shared" si="405"/>
        <v>2832.6080107245625</v>
      </c>
      <c r="J1756" s="15">
        <f t="shared" si="406"/>
        <v>58.506249891010576</v>
      </c>
      <c r="K1756" s="17">
        <f t="shared" si="410"/>
        <v>1646458.9288033803</v>
      </c>
      <c r="L1756" s="15">
        <f t="shared" si="407"/>
        <v>115.29889121399721</v>
      </c>
      <c r="M1756" s="17">
        <f t="shared" si="408"/>
        <v>67017.705309622703</v>
      </c>
      <c r="N1756" s="36">
        <f t="shared" si="400"/>
        <v>26.948872433723867</v>
      </c>
      <c r="O1756" s="18"/>
      <c r="P1756" s="19">
        <f t="shared" si="401"/>
        <v>29.609327744137723</v>
      </c>
      <c r="Q1756" s="19"/>
      <c r="R1756" s="38">
        <f t="shared" si="402"/>
        <v>3.8300806050264362E-2</v>
      </c>
      <c r="S1756" s="16">
        <f t="shared" si="409"/>
        <v>0.99489432651798682</v>
      </c>
      <c r="T1756" s="16">
        <f t="shared" si="411"/>
        <v>53.587791396307523</v>
      </c>
      <c r="U1756" s="22"/>
      <c r="V1756" s="22"/>
      <c r="Z1756" s="37"/>
      <c r="AA1756" s="37"/>
    </row>
    <row r="1757" spans="1:27">
      <c r="A1757" s="61">
        <f t="shared" si="404"/>
        <v>42643</v>
      </c>
      <c r="B1757" s="13">
        <v>2016.09</v>
      </c>
      <c r="C1757" s="14">
        <v>2157.69</v>
      </c>
      <c r="D1757" s="15">
        <v>45.03</v>
      </c>
      <c r="E1757" s="14">
        <v>89.09</v>
      </c>
      <c r="F1757" s="14">
        <v>241.428</v>
      </c>
      <c r="G1757" s="43">
        <f t="shared" si="412"/>
        <v>2016.7083333332009</v>
      </c>
      <c r="H1757" s="16">
        <v>1.63</v>
      </c>
      <c r="I1757" s="15">
        <f t="shared" si="405"/>
        <v>2808.5548987897023</v>
      </c>
      <c r="J1757" s="15">
        <f t="shared" si="406"/>
        <v>58.613251714796988</v>
      </c>
      <c r="K1757" s="17">
        <f t="shared" si="410"/>
        <v>1635317.0994991381</v>
      </c>
      <c r="L1757" s="15">
        <f t="shared" si="407"/>
        <v>115.96390395894433</v>
      </c>
      <c r="M1757" s="17">
        <f t="shared" si="408"/>
        <v>67521.469902709941</v>
      </c>
      <c r="N1757" s="36">
        <f t="shared" si="400"/>
        <v>26.727873346478543</v>
      </c>
      <c r="O1757" s="18"/>
      <c r="P1757" s="19">
        <f t="shared" si="401"/>
        <v>29.360965010602875</v>
      </c>
      <c r="Q1757" s="19"/>
      <c r="R1757" s="38">
        <f t="shared" si="402"/>
        <v>3.8651942503325001E-2</v>
      </c>
      <c r="S1757" s="16">
        <f t="shared" si="409"/>
        <v>0.98953692026663531</v>
      </c>
      <c r="T1757" s="16">
        <f t="shared" si="411"/>
        <v>53.186329913648542</v>
      </c>
      <c r="U1757" s="22"/>
      <c r="V1757" s="22"/>
      <c r="Z1757" s="37"/>
      <c r="AA1757" s="37"/>
    </row>
    <row r="1758" spans="1:27">
      <c r="A1758" s="61">
        <f t="shared" si="404"/>
        <v>42369</v>
      </c>
      <c r="B1758" s="13">
        <v>2016.1</v>
      </c>
      <c r="C1758" s="14">
        <v>2143.02</v>
      </c>
      <c r="D1758" s="15">
        <f>D1757*2/3+D1760/3</f>
        <v>45.25333333333333</v>
      </c>
      <c r="E1758" s="14">
        <f>E1757*2/3+E1760/3</f>
        <v>90.91</v>
      </c>
      <c r="F1758" s="14">
        <v>241.72900000000001</v>
      </c>
      <c r="G1758" s="43">
        <f t="shared" si="412"/>
        <v>2016.7916666665342</v>
      </c>
      <c r="H1758" s="16">
        <v>1.76</v>
      </c>
      <c r="I1758" s="15">
        <f t="shared" si="405"/>
        <v>2785.9862845996972</v>
      </c>
      <c r="J1758" s="15">
        <f t="shared" si="406"/>
        <v>58.830606340157793</v>
      </c>
      <c r="K1758" s="17">
        <f t="shared" si="410"/>
        <v>1625030.8074280093</v>
      </c>
      <c r="L1758" s="15">
        <f t="shared" si="407"/>
        <v>118.18555735968795</v>
      </c>
      <c r="M1758" s="17">
        <f t="shared" si="408"/>
        <v>68936.151180707748</v>
      </c>
      <c r="N1758" s="36">
        <f t="shared" si="400"/>
        <v>26.525143085070603</v>
      </c>
      <c r="O1758" s="18"/>
      <c r="P1758" s="19">
        <f t="shared" si="401"/>
        <v>29.132461051587615</v>
      </c>
      <c r="Q1758" s="19"/>
      <c r="R1758" s="38">
        <f t="shared" si="402"/>
        <v>3.8318053948397796E-2</v>
      </c>
      <c r="S1758" s="16">
        <f t="shared" si="409"/>
        <v>0.96754053622219582</v>
      </c>
      <c r="T1758" s="16">
        <f t="shared" si="411"/>
        <v>52.564302636886822</v>
      </c>
      <c r="U1758" s="22"/>
      <c r="V1758" s="22"/>
      <c r="Z1758" s="37"/>
      <c r="AA1758" s="37"/>
    </row>
    <row r="1759" spans="1:27">
      <c r="A1759" s="61">
        <f t="shared" si="404"/>
        <v>42704</v>
      </c>
      <c r="B1759" s="13">
        <v>2016.11</v>
      </c>
      <c r="C1759" s="14">
        <v>2164.9899999999998</v>
      </c>
      <c r="D1759" s="15">
        <f>D1757/3+D1760*2/3</f>
        <v>45.476666666666667</v>
      </c>
      <c r="E1759" s="14">
        <f>E1757/3+E1760*2/3</f>
        <v>92.73</v>
      </c>
      <c r="F1759" s="14">
        <v>241.35300000000001</v>
      </c>
      <c r="G1759" s="43">
        <f t="shared" si="412"/>
        <v>2016.8749999998674</v>
      </c>
      <c r="H1759" s="16">
        <v>2.14</v>
      </c>
      <c r="I1759" s="15">
        <f t="shared" si="405"/>
        <v>2818.9326420429834</v>
      </c>
      <c r="J1759" s="15">
        <f t="shared" si="406"/>
        <v>59.213049537399591</v>
      </c>
      <c r="K1759" s="17">
        <f t="shared" si="410"/>
        <v>1647126.1895863807</v>
      </c>
      <c r="L1759" s="15">
        <f t="shared" si="407"/>
        <v>120.73941399112509</v>
      </c>
      <c r="M1759" s="17">
        <f t="shared" si="408"/>
        <v>70549.060993512729</v>
      </c>
      <c r="N1759" s="36">
        <f t="shared" si="400"/>
        <v>26.85095353105627</v>
      </c>
      <c r="O1759" s="18"/>
      <c r="P1759" s="19">
        <f t="shared" si="401"/>
        <v>29.48299745179277</v>
      </c>
      <c r="Q1759" s="19"/>
      <c r="R1759" s="38">
        <f t="shared" si="402"/>
        <v>3.4053579702832924E-2</v>
      </c>
      <c r="S1759" s="16">
        <f t="shared" si="409"/>
        <v>0.97105630787266772</v>
      </c>
      <c r="T1759" s="16">
        <f t="shared" si="411"/>
        <v>50.937324574501631</v>
      </c>
      <c r="U1759" s="22"/>
      <c r="V1759" s="22"/>
      <c r="Z1759" s="37"/>
      <c r="AA1759" s="37"/>
    </row>
    <row r="1760" spans="1:27">
      <c r="A1760" s="61">
        <f t="shared" si="404"/>
        <v>42735</v>
      </c>
      <c r="B1760" s="13">
        <v>2016.12</v>
      </c>
      <c r="C1760" s="14">
        <v>2246.63</v>
      </c>
      <c r="D1760" s="15">
        <v>45.7</v>
      </c>
      <c r="E1760" s="14">
        <v>94.55</v>
      </c>
      <c r="F1760" s="14">
        <v>241.43199999999999</v>
      </c>
      <c r="G1760" s="43">
        <f t="shared" si="412"/>
        <v>2016.9583333332007</v>
      </c>
      <c r="H1760" s="16">
        <v>2.4900000000000002</v>
      </c>
      <c r="I1760" s="15">
        <f t="shared" si="405"/>
        <v>2924.2751057647715</v>
      </c>
      <c r="J1760" s="15">
        <f t="shared" si="406"/>
        <v>59.484370961595836</v>
      </c>
      <c r="K1760" s="17">
        <f t="shared" si="410"/>
        <v>1711575.1173834645</v>
      </c>
      <c r="L1760" s="15">
        <f t="shared" si="407"/>
        <v>123.06886814920976</v>
      </c>
      <c r="M1760" s="17">
        <f t="shared" si="408"/>
        <v>72032.077978397225</v>
      </c>
      <c r="N1760" s="36">
        <f t="shared" si="400"/>
        <v>27.865098223923543</v>
      </c>
      <c r="O1760" s="18"/>
      <c r="P1760" s="19">
        <f t="shared" si="401"/>
        <v>30.58614185944883</v>
      </c>
      <c r="Q1760" s="19"/>
      <c r="R1760" s="38">
        <f t="shared" si="402"/>
        <v>2.9079989463697924E-2</v>
      </c>
      <c r="S1760" s="16">
        <f t="shared" si="409"/>
        <v>1.007357647465936</v>
      </c>
      <c r="T1760" s="16">
        <f t="shared" si="411"/>
        <v>49.4468253305144</v>
      </c>
      <c r="U1760" s="22"/>
      <c r="V1760" s="22"/>
      <c r="Z1760" s="37"/>
      <c r="AA1760" s="37"/>
    </row>
    <row r="1761" spans="1:27">
      <c r="A1761" s="61">
        <f t="shared" si="404"/>
        <v>42766</v>
      </c>
      <c r="B1761" s="13">
        <v>2017.01</v>
      </c>
      <c r="C1761" s="14">
        <v>2275.12</v>
      </c>
      <c r="D1761" s="15">
        <f>D1760*2/3+D1763/3</f>
        <v>45.926666666666669</v>
      </c>
      <c r="E1761" s="14">
        <f>E1760*2/3+E1763/3</f>
        <v>96.463333333333338</v>
      </c>
      <c r="F1761" s="14">
        <v>242.839</v>
      </c>
      <c r="G1761" s="43">
        <f t="shared" si="412"/>
        <v>2017.041666666534</v>
      </c>
      <c r="H1761" s="16">
        <v>2.4300000000000002</v>
      </c>
      <c r="I1761" s="15">
        <f t="shared" si="405"/>
        <v>2944.2004704351452</v>
      </c>
      <c r="J1761" s="15">
        <f t="shared" si="406"/>
        <v>59.433046874678311</v>
      </c>
      <c r="K1761" s="17">
        <f t="shared" si="410"/>
        <v>1726136.2537960669</v>
      </c>
      <c r="L1761" s="15">
        <f t="shared" si="407"/>
        <v>124.83182925724456</v>
      </c>
      <c r="M1761" s="17">
        <f t="shared" si="408"/>
        <v>73186.845893263337</v>
      </c>
      <c r="N1761" s="36">
        <f t="shared" si="400"/>
        <v>28.063573742124472</v>
      </c>
      <c r="O1761" s="18"/>
      <c r="P1761" s="19">
        <f t="shared" si="401"/>
        <v>30.792138471115745</v>
      </c>
      <c r="Q1761" s="19"/>
      <c r="R1761" s="38">
        <f t="shared" si="402"/>
        <v>2.9707513831380629E-2</v>
      </c>
      <c r="S1761" s="16">
        <f t="shared" si="409"/>
        <v>1.0029058632521781</v>
      </c>
      <c r="T1761" s="16">
        <f t="shared" si="411"/>
        <v>49.522036685233282</v>
      </c>
      <c r="U1761" s="22"/>
      <c r="V1761" s="22"/>
      <c r="Z1761" s="37"/>
      <c r="AA1761" s="37"/>
    </row>
    <row r="1762" spans="1:27">
      <c r="A1762" s="61">
        <f t="shared" si="404"/>
        <v>42794</v>
      </c>
      <c r="B1762" s="13">
        <v>2017.02</v>
      </c>
      <c r="C1762" s="14">
        <v>2329.91</v>
      </c>
      <c r="D1762" s="15">
        <f>D1760/3+D1763*2/3</f>
        <v>46.153333333333336</v>
      </c>
      <c r="E1762" s="14">
        <f>E1760/3+E1763*2/3</f>
        <v>98.376666666666665</v>
      </c>
      <c r="F1762" s="14">
        <v>243.60300000000001</v>
      </c>
      <c r="G1762" s="43">
        <f t="shared" si="412"/>
        <v>2017.1249999998672</v>
      </c>
      <c r="H1762" s="16">
        <v>2.42</v>
      </c>
      <c r="I1762" s="15">
        <f t="shared" si="405"/>
        <v>3005.6473117941905</v>
      </c>
      <c r="J1762" s="15">
        <f t="shared" si="406"/>
        <v>59.539056128208621</v>
      </c>
      <c r="K1762" s="17">
        <f t="shared" si="410"/>
        <v>1765070.4223908442</v>
      </c>
      <c r="L1762" s="15">
        <f t="shared" si="407"/>
        <v>126.90857746004775</v>
      </c>
      <c r="M1762" s="17">
        <f t="shared" si="408"/>
        <v>74527.232634194734</v>
      </c>
      <c r="N1762" s="36">
        <f t="shared" si="400"/>
        <v>28.655106525184141</v>
      </c>
      <c r="O1762" s="18"/>
      <c r="P1762" s="19">
        <f t="shared" si="401"/>
        <v>31.427485362109643</v>
      </c>
      <c r="Q1762" s="19"/>
      <c r="R1762" s="38">
        <f t="shared" si="402"/>
        <v>2.8848426114245387E-2</v>
      </c>
      <c r="S1762" s="16">
        <f t="shared" si="409"/>
        <v>0.99674665450456046</v>
      </c>
      <c r="T1762" s="16">
        <f t="shared" si="411"/>
        <v>49.510176125895683</v>
      </c>
      <c r="U1762" s="22"/>
      <c r="V1762" s="22"/>
      <c r="Z1762" s="37"/>
      <c r="AA1762" s="37"/>
    </row>
    <row r="1763" spans="1:27">
      <c r="A1763" s="61">
        <f t="shared" si="404"/>
        <v>42825</v>
      </c>
      <c r="B1763" s="13">
        <v>2017.03</v>
      </c>
      <c r="C1763" s="14">
        <v>2366.8200000000002</v>
      </c>
      <c r="D1763" s="15">
        <v>46.38</v>
      </c>
      <c r="E1763" s="14">
        <v>100.29</v>
      </c>
      <c r="F1763" s="14">
        <v>243.80099999999999</v>
      </c>
      <c r="G1763" s="43">
        <f t="shared" si="412"/>
        <v>2017.2083333332005</v>
      </c>
      <c r="H1763" s="16">
        <v>2.48</v>
      </c>
      <c r="I1763" s="15">
        <f t="shared" si="405"/>
        <v>3050.7825467902117</v>
      </c>
      <c r="J1763" s="15">
        <f t="shared" si="406"/>
        <v>59.782870907010256</v>
      </c>
      <c r="K1763" s="17">
        <f t="shared" si="410"/>
        <v>1794501.7807271942</v>
      </c>
      <c r="L1763" s="15">
        <f t="shared" si="407"/>
        <v>129.27175772453771</v>
      </c>
      <c r="M1763" s="17">
        <f t="shared" si="408"/>
        <v>76038.982089525321</v>
      </c>
      <c r="N1763" s="36">
        <f t="shared" si="400"/>
        <v>29.086921742464657</v>
      </c>
      <c r="O1763" s="18"/>
      <c r="P1763" s="19">
        <f t="shared" si="401"/>
        <v>31.886026295005625</v>
      </c>
      <c r="Q1763" s="19"/>
      <c r="R1763" s="38">
        <f t="shared" si="402"/>
        <v>2.6890511033075309E-2</v>
      </c>
      <c r="S1763" s="16">
        <f t="shared" si="409"/>
        <v>1.0180137495984991</v>
      </c>
      <c r="T1763" s="16">
        <f t="shared" si="411"/>
        <v>49.309024147523175</v>
      </c>
      <c r="U1763" s="22"/>
      <c r="V1763" s="22"/>
      <c r="Z1763" s="37"/>
      <c r="AA1763" s="37"/>
    </row>
    <row r="1764" spans="1:27">
      <c r="A1764" s="61">
        <f t="shared" si="404"/>
        <v>42855</v>
      </c>
      <c r="B1764" s="13">
        <v>2017.04</v>
      </c>
      <c r="C1764" s="14">
        <v>2359.31</v>
      </c>
      <c r="D1764" s="15">
        <f>D1763*2/3+D1766/3</f>
        <v>46.660000000000004</v>
      </c>
      <c r="E1764" s="14">
        <f>E1763*2/3+E1766/3</f>
        <v>101.53333333333333</v>
      </c>
      <c r="F1764" s="14">
        <v>244.524</v>
      </c>
      <c r="G1764" s="43">
        <f t="shared" si="412"/>
        <v>2017.2916666665337</v>
      </c>
      <c r="H1764" s="16">
        <v>2.2999999999999998</v>
      </c>
      <c r="I1764" s="15">
        <f t="shared" si="405"/>
        <v>3032.1104856578509</v>
      </c>
      <c r="J1764" s="15">
        <f t="shared" si="406"/>
        <v>59.965954139470995</v>
      </c>
      <c r="K1764" s="17">
        <f t="shared" si="410"/>
        <v>1786458.0644178065</v>
      </c>
      <c r="L1764" s="15">
        <f t="shared" si="407"/>
        <v>130.48742413832593</v>
      </c>
      <c r="M1764" s="17">
        <f t="shared" si="408"/>
        <v>76880.54649052248</v>
      </c>
      <c r="N1764" s="36">
        <f t="shared" si="400"/>
        <v>28.904245956275165</v>
      </c>
      <c r="O1764" s="18"/>
      <c r="P1764" s="19">
        <f t="shared" si="401"/>
        <v>31.670821333081452</v>
      </c>
      <c r="Q1764" s="19"/>
      <c r="R1764" s="38">
        <f t="shared" si="402"/>
        <v>2.8550370848229589E-2</v>
      </c>
      <c r="S1764" s="16">
        <f t="shared" si="409"/>
        <v>1.0019166666666666</v>
      </c>
      <c r="T1764" s="16">
        <f t="shared" si="411"/>
        <v>50.048843047509614</v>
      </c>
      <c r="U1764" s="22"/>
      <c r="V1764" s="22"/>
      <c r="Z1764" s="37"/>
      <c r="AA1764" s="37"/>
    </row>
    <row r="1765" spans="1:27">
      <c r="A1765" s="61">
        <f t="shared" si="404"/>
        <v>42886</v>
      </c>
      <c r="B1765" s="13">
        <v>2017.05</v>
      </c>
      <c r="C1765" s="14">
        <v>2395.35</v>
      </c>
      <c r="D1765" s="15">
        <f>D1763/3+D1766*2/3</f>
        <v>46.94</v>
      </c>
      <c r="E1765" s="14">
        <f>E1763/3+E1766*2/3</f>
        <v>102.77666666666667</v>
      </c>
      <c r="F1765" s="14">
        <v>244.733</v>
      </c>
      <c r="G1765" s="43">
        <f t="shared" si="412"/>
        <v>2017.374999999867</v>
      </c>
      <c r="H1765" s="16">
        <v>2.2999999999999998</v>
      </c>
      <c r="I1765" s="15">
        <f t="shared" si="405"/>
        <v>3075.7989996240813</v>
      </c>
      <c r="J1765" s="15">
        <f t="shared" si="406"/>
        <v>60.274283525311276</v>
      </c>
      <c r="K1765" s="17">
        <f t="shared" si="410"/>
        <v>1815157.8172244467</v>
      </c>
      <c r="L1765" s="15">
        <f t="shared" si="407"/>
        <v>131.97251696747074</v>
      </c>
      <c r="M1765" s="17">
        <f t="shared" si="408"/>
        <v>77882.509832914293</v>
      </c>
      <c r="N1765" s="36">
        <f t="shared" si="400"/>
        <v>29.313344980271438</v>
      </c>
      <c r="O1765" s="18"/>
      <c r="P1765" s="19">
        <f t="shared" si="401"/>
        <v>32.103121568918958</v>
      </c>
      <c r="Q1765" s="19"/>
      <c r="R1765" s="38">
        <f t="shared" si="402"/>
        <v>2.7535015841958339E-2</v>
      </c>
      <c r="S1765" s="16">
        <f t="shared" si="409"/>
        <v>1.0117137776044203</v>
      </c>
      <c r="T1765" s="16">
        <f t="shared" si="411"/>
        <v>50.101946769210365</v>
      </c>
      <c r="U1765" s="22"/>
      <c r="V1765" s="22"/>
      <c r="Z1765" s="37"/>
      <c r="AA1765" s="37"/>
    </row>
    <row r="1766" spans="1:27">
      <c r="A1766" s="61">
        <f t="shared" si="404"/>
        <v>42916</v>
      </c>
      <c r="B1766" s="13">
        <v>2017.06</v>
      </c>
      <c r="C1766" s="14">
        <v>2433.9899999999998</v>
      </c>
      <c r="D1766" s="15">
        <v>47.22</v>
      </c>
      <c r="E1766" s="14">
        <v>104.02</v>
      </c>
      <c r="F1766" s="14">
        <v>244.95500000000001</v>
      </c>
      <c r="G1766" s="43">
        <f t="shared" si="412"/>
        <v>2017.4583333332002</v>
      </c>
      <c r="H1766" s="16">
        <v>2.19</v>
      </c>
      <c r="I1766" s="15">
        <f t="shared" si="405"/>
        <v>3122.5829660754025</v>
      </c>
      <c r="J1766" s="15">
        <f t="shared" si="406"/>
        <v>60.578871588659162</v>
      </c>
      <c r="K1766" s="17">
        <f t="shared" si="410"/>
        <v>1845746.17279101</v>
      </c>
      <c r="L1766" s="15">
        <f t="shared" si="407"/>
        <v>133.44799285583071</v>
      </c>
      <c r="M1766" s="17">
        <f t="shared" si="408"/>
        <v>78880.569309537372</v>
      </c>
      <c r="N1766" s="36">
        <f t="shared" si="400"/>
        <v>29.748503240632758</v>
      </c>
      <c r="O1766" s="18"/>
      <c r="P1766" s="19">
        <f t="shared" si="401"/>
        <v>32.562583794402116</v>
      </c>
      <c r="Q1766" s="19"/>
      <c r="R1766" s="38">
        <f t="shared" si="402"/>
        <v>2.8031372275517271E-2</v>
      </c>
      <c r="S1766" s="16">
        <f t="shared" si="409"/>
        <v>0.9903187178348567</v>
      </c>
      <c r="T1766" s="16">
        <f t="shared" si="411"/>
        <v>50.642891106865946</v>
      </c>
      <c r="U1766" s="22"/>
      <c r="V1766" s="22"/>
      <c r="Z1766" s="37"/>
      <c r="AA1766" s="37"/>
    </row>
    <row r="1767" spans="1:27">
      <c r="A1767" s="61">
        <f t="shared" si="404"/>
        <v>42947</v>
      </c>
      <c r="B1767" s="13">
        <v>2017.07</v>
      </c>
      <c r="C1767" s="14">
        <v>2454.1</v>
      </c>
      <c r="D1767" s="15">
        <f>D1766*2/3+D1769/3</f>
        <v>47.536666666666669</v>
      </c>
      <c r="E1767" s="14">
        <f>E1766*2/3+E1769/3</f>
        <v>105.03999999999999</v>
      </c>
      <c r="F1767" s="14">
        <v>244.786</v>
      </c>
      <c r="G1767" s="43">
        <f t="shared" si="412"/>
        <v>2017.5416666665335</v>
      </c>
      <c r="H1767" s="16">
        <v>2.3199999999999998</v>
      </c>
      <c r="I1767" s="15">
        <f t="shared" si="405"/>
        <v>3150.555866961347</v>
      </c>
      <c r="J1767" s="15">
        <f t="shared" si="406"/>
        <v>61.027229559697069</v>
      </c>
      <c r="K1767" s="17">
        <f t="shared" si="410"/>
        <v>1865286.9205302994</v>
      </c>
      <c r="L1767" s="15">
        <f t="shared" si="407"/>
        <v>134.84959384932151</v>
      </c>
      <c r="M1767" s="17">
        <f t="shared" si="408"/>
        <v>79837.715713500947</v>
      </c>
      <c r="N1767" s="36">
        <f t="shared" si="400"/>
        <v>30.002220744018569</v>
      </c>
      <c r="O1767" s="18"/>
      <c r="P1767" s="19">
        <f t="shared" si="401"/>
        <v>32.822440838488475</v>
      </c>
      <c r="Q1767" s="19"/>
      <c r="R1767" s="38">
        <f t="shared" si="402"/>
        <v>2.6402816566006147E-2</v>
      </c>
      <c r="S1767" s="16">
        <f t="shared" si="409"/>
        <v>1.0117210216151993</v>
      </c>
      <c r="T1767" s="16">
        <f t="shared" si="411"/>
        <v>50.187228293382596</v>
      </c>
      <c r="U1767" s="22"/>
      <c r="V1767" s="22"/>
      <c r="Z1767" s="37"/>
      <c r="AA1767" s="37"/>
    </row>
    <row r="1768" spans="1:27">
      <c r="A1768" s="61">
        <f t="shared" si="404"/>
        <v>42978</v>
      </c>
      <c r="B1768" s="13">
        <v>2017.08</v>
      </c>
      <c r="C1768" s="14">
        <v>2456.2199999999998</v>
      </c>
      <c r="D1768" s="15">
        <f>D1766/3+D1769*2/3</f>
        <v>47.853333333333339</v>
      </c>
      <c r="E1768" s="14">
        <f>E1766/3+E1769*2/3</f>
        <v>106.06</v>
      </c>
      <c r="F1768" s="14">
        <v>245.51900000000001</v>
      </c>
      <c r="G1768" s="43">
        <f t="shared" si="412"/>
        <v>2017.6249999998668</v>
      </c>
      <c r="H1768" s="16">
        <v>2.21</v>
      </c>
      <c r="I1768" s="15">
        <f t="shared" si="405"/>
        <v>3143.8633588031894</v>
      </c>
      <c r="J1768" s="15">
        <f t="shared" si="406"/>
        <v>61.250352681462566</v>
      </c>
      <c r="K1768" s="17">
        <f t="shared" si="410"/>
        <v>1864346.5601896141</v>
      </c>
      <c r="L1768" s="15">
        <f t="shared" si="407"/>
        <v>135.75255792830703</v>
      </c>
      <c r="M1768" s="17">
        <f t="shared" si="408"/>
        <v>80502.803565523645</v>
      </c>
      <c r="N1768" s="36">
        <f t="shared" si="400"/>
        <v>29.914959397497491</v>
      </c>
      <c r="O1768" s="18"/>
      <c r="P1768" s="19">
        <f t="shared" si="401"/>
        <v>32.710126862242014</v>
      </c>
      <c r="Q1768" s="19"/>
      <c r="R1768" s="38">
        <f t="shared" si="402"/>
        <v>2.8090568896086635E-2</v>
      </c>
      <c r="S1768" s="16">
        <f t="shared" si="409"/>
        <v>1.0027318846719444</v>
      </c>
      <c r="T1768" s="16">
        <f t="shared" si="411"/>
        <v>50.62388307804467</v>
      </c>
      <c r="U1768" s="22"/>
      <c r="V1768" s="22"/>
      <c r="Z1768" s="37"/>
      <c r="AA1768" s="37"/>
    </row>
    <row r="1769" spans="1:27">
      <c r="A1769" s="61">
        <f t="shared" si="404"/>
        <v>43008</v>
      </c>
      <c r="B1769" s="13">
        <v>2017.09</v>
      </c>
      <c r="C1769" s="14">
        <v>2492.84</v>
      </c>
      <c r="D1769" s="15">
        <v>48.17</v>
      </c>
      <c r="E1769" s="14">
        <v>107.08</v>
      </c>
      <c r="F1769" s="14">
        <v>246.81899999999999</v>
      </c>
      <c r="G1769" s="43">
        <f t="shared" si="412"/>
        <v>2017.7083333332</v>
      </c>
      <c r="H1769" s="16">
        <v>2.2000000000000002</v>
      </c>
      <c r="I1769" s="15">
        <f t="shared" si="405"/>
        <v>3173.9298343320424</v>
      </c>
      <c r="J1769" s="15">
        <f t="shared" si="406"/>
        <v>61.330931836690077</v>
      </c>
      <c r="K1769" s="17">
        <f t="shared" si="410"/>
        <v>1885207.1485998947</v>
      </c>
      <c r="L1769" s="15">
        <f t="shared" si="407"/>
        <v>136.33622962575822</v>
      </c>
      <c r="M1769" s="17">
        <f t="shared" si="408"/>
        <v>80979.116779286574</v>
      </c>
      <c r="N1769" s="36">
        <f t="shared" si="400"/>
        <v>30.168114410678911</v>
      </c>
      <c r="O1769" s="18"/>
      <c r="P1769" s="19">
        <f t="shared" si="401"/>
        <v>32.970280770701322</v>
      </c>
      <c r="Q1769" s="19"/>
      <c r="R1769" s="38">
        <f t="shared" si="402"/>
        <v>2.816721133662203E-2</v>
      </c>
      <c r="S1769" s="16">
        <f t="shared" si="409"/>
        <v>0.98769891518516217</v>
      </c>
      <c r="T1769" s="16">
        <f t="shared" si="411"/>
        <v>50.494816387392703</v>
      </c>
      <c r="U1769" s="22"/>
      <c r="V1769" s="22"/>
      <c r="Z1769" s="37"/>
      <c r="AA1769" s="37"/>
    </row>
    <row r="1770" spans="1:27">
      <c r="A1770" s="61">
        <f t="shared" si="404"/>
        <v>42735</v>
      </c>
      <c r="B1770" s="13">
        <v>2017.1</v>
      </c>
      <c r="C1770" s="14">
        <v>2557</v>
      </c>
      <c r="D1770" s="15">
        <f>D1769*2/3+D1772/3</f>
        <v>48.423333333333332</v>
      </c>
      <c r="E1770" s="14">
        <f>E1769*2/3+E1772/3</f>
        <v>108.01333333333334</v>
      </c>
      <c r="F1770" s="14">
        <v>246.66300000000001</v>
      </c>
      <c r="G1770" s="43">
        <f t="shared" si="412"/>
        <v>2017.7916666665333</v>
      </c>
      <c r="H1770" s="16">
        <v>2.36</v>
      </c>
      <c r="I1770" s="15">
        <f t="shared" si="405"/>
        <v>3257.6785188698764</v>
      </c>
      <c r="J1770" s="15">
        <f t="shared" si="406"/>
        <v>61.692472746216517</v>
      </c>
      <c r="K1770" s="17">
        <f t="shared" si="410"/>
        <v>1938004.6431076752</v>
      </c>
      <c r="L1770" s="15">
        <f t="shared" si="407"/>
        <v>137.61154311753288</v>
      </c>
      <c r="M1770" s="17">
        <f t="shared" si="408"/>
        <v>81865.600906350024</v>
      </c>
      <c r="N1770" s="36">
        <f t="shared" si="400"/>
        <v>30.920393290333845</v>
      </c>
      <c r="O1770" s="18"/>
      <c r="P1770" s="19">
        <f t="shared" si="401"/>
        <v>33.775350452959309</v>
      </c>
      <c r="Q1770" s="19"/>
      <c r="R1770" s="38">
        <f t="shared" si="402"/>
        <v>2.5479157179329272E-2</v>
      </c>
      <c r="S1770" s="16">
        <f t="shared" si="409"/>
        <v>1.0028504917557177</v>
      </c>
      <c r="T1770" s="16">
        <f t="shared" si="411"/>
        <v>49.905217566999767</v>
      </c>
      <c r="U1770" s="22"/>
      <c r="V1770" s="22"/>
      <c r="Z1770" s="37"/>
      <c r="AA1770" s="37"/>
    </row>
    <row r="1771" spans="1:27">
      <c r="A1771" s="61">
        <f t="shared" si="404"/>
        <v>43069</v>
      </c>
      <c r="B1771" s="13">
        <v>2017.11</v>
      </c>
      <c r="C1771" s="14">
        <v>2593.61</v>
      </c>
      <c r="D1771" s="15">
        <f>D1769/3+D1772*2/3</f>
        <v>48.676666666666662</v>
      </c>
      <c r="E1771" s="14">
        <f>E1769/3+E1772*2/3</f>
        <v>108.94666666666666</v>
      </c>
      <c r="F1771" s="14">
        <v>246.66900000000001</v>
      </c>
      <c r="G1771" s="43">
        <f t="shared" si="412"/>
        <v>2017.8749999998665</v>
      </c>
      <c r="H1771" s="16">
        <v>2.35</v>
      </c>
      <c r="I1771" s="15">
        <f t="shared" si="405"/>
        <v>3304.2401507485752</v>
      </c>
      <c r="J1771" s="15">
        <f t="shared" si="406"/>
        <v>62.01371694456946</v>
      </c>
      <c r="K1771" s="17">
        <f t="shared" si="410"/>
        <v>1968778.6735935356</v>
      </c>
      <c r="L1771" s="15">
        <f t="shared" si="407"/>
        <v>138.79725567460852</v>
      </c>
      <c r="M1771" s="17">
        <f t="shared" si="408"/>
        <v>82700.126037622089</v>
      </c>
      <c r="N1771" s="36">
        <f t="shared" si="400"/>
        <v>31.298913333880272</v>
      </c>
      <c r="O1771" s="18"/>
      <c r="P1771" s="19">
        <f t="shared" si="401"/>
        <v>34.17293597222708</v>
      </c>
      <c r="Q1771" s="19"/>
      <c r="R1771" s="38">
        <f t="shared" si="402"/>
        <v>2.4588565855586074E-2</v>
      </c>
      <c r="S1771" s="16">
        <f t="shared" si="409"/>
        <v>0.99754979283024348</v>
      </c>
      <c r="T1771" s="16">
        <f t="shared" si="411"/>
        <v>50.04625461881735</v>
      </c>
      <c r="U1771" s="22"/>
      <c r="V1771" s="22"/>
      <c r="Z1771" s="37"/>
      <c r="AA1771" s="37"/>
    </row>
    <row r="1772" spans="1:27">
      <c r="A1772" s="61">
        <f t="shared" si="404"/>
        <v>43100</v>
      </c>
      <c r="B1772" s="13">
        <v>2017.12</v>
      </c>
      <c r="C1772" s="14">
        <v>2664.34</v>
      </c>
      <c r="D1772" s="15">
        <v>48.93</v>
      </c>
      <c r="E1772" s="14">
        <v>109.88</v>
      </c>
      <c r="F1772" s="14">
        <v>246.524</v>
      </c>
      <c r="G1772" s="43">
        <f t="shared" si="412"/>
        <v>2017.9583333331998</v>
      </c>
      <c r="H1772" s="16">
        <v>2.4</v>
      </c>
      <c r="I1772" s="15">
        <f t="shared" si="405"/>
        <v>3396.3461347779539</v>
      </c>
      <c r="J1772" s="15">
        <f t="shared" si="406"/>
        <v>62.3731266935471</v>
      </c>
      <c r="K1772" s="17">
        <f t="shared" si="410"/>
        <v>2026755.5543479868</v>
      </c>
      <c r="L1772" s="15">
        <f t="shared" si="407"/>
        <v>140.06865238272951</v>
      </c>
      <c r="M1772" s="17">
        <f t="shared" si="408"/>
        <v>83585.390870443254</v>
      </c>
      <c r="N1772" s="36">
        <f t="shared" si="400"/>
        <v>32.086132007705999</v>
      </c>
      <c r="O1772" s="18"/>
      <c r="P1772" s="19">
        <f t="shared" si="401"/>
        <v>35.017141106605763</v>
      </c>
      <c r="Q1772" s="19"/>
      <c r="R1772" s="38">
        <f t="shared" si="402"/>
        <v>2.3313129772496808E-2</v>
      </c>
      <c r="S1772" s="16">
        <f t="shared" si="409"/>
        <v>0.98626540285410402</v>
      </c>
      <c r="T1772" s="16">
        <f t="shared" si="411"/>
        <v>49.952994909684698</v>
      </c>
      <c r="U1772" s="22"/>
      <c r="V1772" s="22"/>
      <c r="Z1772" s="37"/>
      <c r="AA1772" s="37"/>
    </row>
    <row r="1773" spans="1:27">
      <c r="A1773" s="61">
        <f t="shared" si="404"/>
        <v>43131</v>
      </c>
      <c r="B1773" s="13">
        <v>2018.01</v>
      </c>
      <c r="C1773" s="14">
        <v>2789.8</v>
      </c>
      <c r="D1773" s="15">
        <f>D1772*2/3+D1775/3</f>
        <v>49.286666666666662</v>
      </c>
      <c r="E1773" s="14">
        <f>E1772*2/3+E1775/3</f>
        <v>111.73333333333332</v>
      </c>
      <c r="F1773" s="14">
        <v>247.86699999999999</v>
      </c>
      <c r="G1773" s="43">
        <f t="shared" si="412"/>
        <v>2018.041666666533</v>
      </c>
      <c r="H1773" s="16">
        <v>2.58</v>
      </c>
      <c r="I1773" s="15">
        <f t="shared" si="405"/>
        <v>3537.0065563386834</v>
      </c>
      <c r="J1773" s="15">
        <f t="shared" si="406"/>
        <v>62.487369395683992</v>
      </c>
      <c r="K1773" s="17">
        <f t="shared" si="410"/>
        <v>2113801.5043758121</v>
      </c>
      <c r="L1773" s="15">
        <f t="shared" si="407"/>
        <v>141.65944962419366</v>
      </c>
      <c r="M1773" s="17">
        <f t="shared" si="408"/>
        <v>84659.146924125031</v>
      </c>
      <c r="N1773" s="36">
        <f t="shared" si="400"/>
        <v>33.307343828030675</v>
      </c>
      <c r="O1773" s="18"/>
      <c r="P1773" s="19">
        <f t="shared" si="401"/>
        <v>36.333940411695828</v>
      </c>
      <c r="Q1773" s="19"/>
      <c r="R1773" s="38">
        <f t="shared" si="402"/>
        <v>2.0418663333554889E-2</v>
      </c>
      <c r="S1773" s="16">
        <f t="shared" si="409"/>
        <v>0.97799847417367836</v>
      </c>
      <c r="T1773" s="16">
        <f t="shared" si="411"/>
        <v>48.999971277655213</v>
      </c>
      <c r="U1773" s="22"/>
      <c r="V1773" s="22"/>
      <c r="Z1773" s="37"/>
      <c r="AA1773" s="37"/>
    </row>
    <row r="1774" spans="1:27">
      <c r="A1774" s="61">
        <f t="shared" si="404"/>
        <v>43159</v>
      </c>
      <c r="B1774" s="13">
        <v>2018.02</v>
      </c>
      <c r="C1774" s="14">
        <v>2705.16</v>
      </c>
      <c r="D1774" s="15">
        <f>D1772/3+D1775*2/3</f>
        <v>49.643333333333331</v>
      </c>
      <c r="E1774" s="14">
        <f>E1772/3+E1775*2/3</f>
        <v>113.58666666666666</v>
      </c>
      <c r="F1774" s="14">
        <v>248.99100000000001</v>
      </c>
      <c r="G1774" s="43">
        <f t="shared" si="412"/>
        <v>2018.1249999998663</v>
      </c>
      <c r="H1774" s="16">
        <v>2.86</v>
      </c>
      <c r="I1774" s="15">
        <f t="shared" si="405"/>
        <v>3414.2145829367337</v>
      </c>
      <c r="J1774" s="15">
        <f t="shared" si="406"/>
        <v>62.655440939632378</v>
      </c>
      <c r="K1774" s="17">
        <f t="shared" si="410"/>
        <v>2043538.39053435</v>
      </c>
      <c r="L1774" s="15">
        <f t="shared" si="407"/>
        <v>143.35908181420214</v>
      </c>
      <c r="M1774" s="17">
        <f t="shared" si="408"/>
        <v>85805.909442015138</v>
      </c>
      <c r="N1774" s="36">
        <f t="shared" si="400"/>
        <v>32.035382339250297</v>
      </c>
      <c r="O1774" s="18"/>
      <c r="P1774" s="19">
        <f t="shared" si="401"/>
        <v>34.934084784156283</v>
      </c>
      <c r="Q1774" s="19"/>
      <c r="R1774" s="38">
        <f t="shared" si="402"/>
        <v>1.8975837596655436E-2</v>
      </c>
      <c r="S1774" s="16">
        <f t="shared" si="409"/>
        <v>1.0041100839387809</v>
      </c>
      <c r="T1774" s="16">
        <f t="shared" si="411"/>
        <v>47.705567186833449</v>
      </c>
      <c r="U1774" s="22"/>
      <c r="V1774" s="22"/>
      <c r="Z1774" s="37"/>
      <c r="AA1774" s="37"/>
    </row>
    <row r="1775" spans="1:27">
      <c r="A1775" s="61">
        <f t="shared" si="404"/>
        <v>43190</v>
      </c>
      <c r="B1775" s="13">
        <v>2018.03</v>
      </c>
      <c r="C1775" s="14">
        <v>2702.77</v>
      </c>
      <c r="D1775" s="15">
        <v>50</v>
      </c>
      <c r="E1775" s="14">
        <v>115.44</v>
      </c>
      <c r="F1775" s="14">
        <v>249.554</v>
      </c>
      <c r="G1775" s="43">
        <f t="shared" si="412"/>
        <v>2018.2083333331996</v>
      </c>
      <c r="H1775" s="16">
        <v>2.84</v>
      </c>
      <c r="I1775" s="15">
        <f t="shared" si="405"/>
        <v>3403.5023881204079</v>
      </c>
      <c r="J1775" s="15">
        <f t="shared" si="406"/>
        <v>62.963226395890288</v>
      </c>
      <c r="K1775" s="17">
        <f t="shared" si="410"/>
        <v>2040267.2232165323</v>
      </c>
      <c r="L1775" s="15">
        <f t="shared" si="407"/>
        <v>145.3694971028315</v>
      </c>
      <c r="M1775" s="17">
        <f t="shared" si="408"/>
        <v>87143.35598223914</v>
      </c>
      <c r="N1775" s="36">
        <f t="shared" si="400"/>
        <v>31.808409057643125</v>
      </c>
      <c r="O1775" s="18"/>
      <c r="P1775" s="19">
        <f t="shared" si="401"/>
        <v>34.675728647302456</v>
      </c>
      <c r="Q1775" s="19"/>
      <c r="R1775" s="38">
        <f t="shared" si="402"/>
        <v>1.8751132383798625E-2</v>
      </c>
      <c r="S1775" s="16">
        <f t="shared" si="409"/>
        <v>0.99978023319015985</v>
      </c>
      <c r="T1775" s="16">
        <f t="shared" si="411"/>
        <v>47.793573784582307</v>
      </c>
      <c r="U1775" s="22"/>
      <c r="V1775" s="22"/>
      <c r="Z1775" s="37"/>
      <c r="AA1775" s="37"/>
    </row>
    <row r="1776" spans="1:27">
      <c r="A1776" s="61">
        <f t="shared" si="404"/>
        <v>43220</v>
      </c>
      <c r="B1776" s="13">
        <v>2018.04</v>
      </c>
      <c r="C1776" s="14">
        <v>2653.63</v>
      </c>
      <c r="D1776" s="15">
        <f>D1775*2/3+D1778/3</f>
        <v>50.33</v>
      </c>
      <c r="E1776" s="14">
        <f>E1775*2/3+E1778/3</f>
        <v>117.78666666666666</v>
      </c>
      <c r="F1776" s="14">
        <v>250.54599999999999</v>
      </c>
      <c r="G1776" s="43">
        <f t="shared" si="412"/>
        <v>2018.2916666665328</v>
      </c>
      <c r="H1776" s="16">
        <v>2.87</v>
      </c>
      <c r="I1776" s="15">
        <f t="shared" si="405"/>
        <v>3328.391468373075</v>
      </c>
      <c r="J1776" s="15">
        <f t="shared" si="406"/>
        <v>63.127844727116006</v>
      </c>
      <c r="K1776" s="17">
        <f t="shared" si="410"/>
        <v>1998394.7071897653</v>
      </c>
      <c r="L1776" s="15">
        <f t="shared" si="407"/>
        <v>147.73730189266647</v>
      </c>
      <c r="M1776" s="17">
        <f t="shared" si="408"/>
        <v>88702.739735453608</v>
      </c>
      <c r="N1776" s="36">
        <f t="shared" si="400"/>
        <v>30.970179293325234</v>
      </c>
      <c r="O1776" s="18"/>
      <c r="P1776" s="19">
        <f t="shared" si="401"/>
        <v>33.753721250693445</v>
      </c>
      <c r="Q1776" s="19"/>
      <c r="R1776" s="38">
        <f t="shared" si="402"/>
        <v>1.9090860063881377E-2</v>
      </c>
      <c r="S1776" s="16">
        <f t="shared" si="409"/>
        <v>0.993298828410901</v>
      </c>
      <c r="T1776" s="16">
        <f t="shared" si="411"/>
        <v>47.593880311248526</v>
      </c>
      <c r="U1776" s="22"/>
      <c r="V1776" s="22"/>
      <c r="Z1776" s="37"/>
      <c r="AA1776" s="37"/>
    </row>
    <row r="1777" spans="1:27">
      <c r="A1777" s="61">
        <f t="shared" si="404"/>
        <v>43251</v>
      </c>
      <c r="B1777" s="13">
        <v>2018.05</v>
      </c>
      <c r="C1777" s="14">
        <v>2701.49</v>
      </c>
      <c r="D1777" s="15">
        <f>D1775/3+D1778*2/3</f>
        <v>50.66</v>
      </c>
      <c r="E1777" s="14">
        <f>E1775/3+E1778*2/3</f>
        <v>120.13333333333333</v>
      </c>
      <c r="F1777" s="14">
        <v>251.58799999999999</v>
      </c>
      <c r="G1777" s="43">
        <f t="shared" si="412"/>
        <v>2018.3749999998661</v>
      </c>
      <c r="H1777" s="16">
        <v>2.976</v>
      </c>
      <c r="I1777" s="15">
        <f t="shared" si="405"/>
        <v>3374.3874477518812</v>
      </c>
      <c r="J1777" s="15">
        <f t="shared" si="406"/>
        <v>63.278586299823537</v>
      </c>
      <c r="K1777" s="17">
        <f t="shared" si="410"/>
        <v>2029177.1703438659</v>
      </c>
      <c r="L1777" s="15">
        <f t="shared" si="407"/>
        <v>150.05660285864195</v>
      </c>
      <c r="M1777" s="17">
        <f t="shared" si="408"/>
        <v>90236.061357735831</v>
      </c>
      <c r="N1777" s="36">
        <f t="shared" si="400"/>
        <v>31.243615074864614</v>
      </c>
      <c r="O1777" s="18"/>
      <c r="P1777" s="19">
        <f t="shared" si="401"/>
        <v>34.044187061418874</v>
      </c>
      <c r="Q1777" s="19"/>
      <c r="R1777" s="38">
        <f t="shared" si="402"/>
        <v>1.7318266255325277E-2</v>
      </c>
      <c r="S1777" s="16">
        <f t="shared" si="409"/>
        <v>1.0081593472990933</v>
      </c>
      <c r="T1777" s="16">
        <f t="shared" si="411"/>
        <v>47.079147290191592</v>
      </c>
      <c r="U1777" s="22"/>
      <c r="V1777" s="22"/>
      <c r="Z1777" s="37"/>
      <c r="AA1777" s="37"/>
    </row>
    <row r="1778" spans="1:27">
      <c r="A1778" s="61">
        <f t="shared" si="404"/>
        <v>43281</v>
      </c>
      <c r="B1778" s="13">
        <v>2018.06</v>
      </c>
      <c r="C1778" s="14">
        <v>2754.35</v>
      </c>
      <c r="D1778" s="15">
        <v>50.99</v>
      </c>
      <c r="E1778" s="14">
        <v>122.48</v>
      </c>
      <c r="F1778" s="14">
        <v>251.989</v>
      </c>
      <c r="G1778" s="43">
        <f t="shared" si="412"/>
        <v>2018.4583333331993</v>
      </c>
      <c r="H1778" s="16">
        <v>2.91</v>
      </c>
      <c r="I1778" s="15">
        <f t="shared" si="405"/>
        <v>3434.9391524034791</v>
      </c>
      <c r="J1778" s="15">
        <f t="shared" si="406"/>
        <v>63.589430312434295</v>
      </c>
      <c r="K1778" s="17">
        <f t="shared" si="410"/>
        <v>2068776.3540363652</v>
      </c>
      <c r="L1778" s="15">
        <f t="shared" si="407"/>
        <v>152.74433074459606</v>
      </c>
      <c r="M1778" s="17">
        <f t="shared" si="408"/>
        <v>91994.019584429727</v>
      </c>
      <c r="N1778" s="36">
        <f t="shared" si="400"/>
        <v>31.630556496454609</v>
      </c>
      <c r="O1778" s="18"/>
      <c r="P1778" s="19">
        <f t="shared" si="401"/>
        <v>34.458919633674256</v>
      </c>
      <c r="Q1778" s="19"/>
      <c r="R1778" s="38">
        <f t="shared" si="402"/>
        <v>1.6730979295013708E-2</v>
      </c>
      <c r="S1778" s="16">
        <f t="shared" si="409"/>
        <v>1.0041476505871525</v>
      </c>
      <c r="T1778" s="16">
        <f t="shared" si="411"/>
        <v>47.387752216668503</v>
      </c>
      <c r="U1778" s="22"/>
      <c r="V1778" s="22"/>
      <c r="Z1778" s="37"/>
      <c r="AA1778" s="37"/>
    </row>
    <row r="1779" spans="1:27">
      <c r="A1779" s="61">
        <f t="shared" si="404"/>
        <v>43312</v>
      </c>
      <c r="B1779" s="13">
        <v>2018.07</v>
      </c>
      <c r="C1779" s="14">
        <v>2793.64</v>
      </c>
      <c r="D1779" s="15">
        <f>D1778*2/3+D1781/3</f>
        <v>51.44</v>
      </c>
      <c r="E1779" s="14">
        <f>E1778*2/3+E1781/3</f>
        <v>125.11666666666667</v>
      </c>
      <c r="F1779" s="14">
        <v>252.006</v>
      </c>
      <c r="G1779" s="43">
        <f t="shared" si="412"/>
        <v>2018.5416666665326</v>
      </c>
      <c r="H1779" s="16">
        <v>2.89</v>
      </c>
      <c r="I1779" s="15">
        <f t="shared" si="405"/>
        <v>3483.7025363681828</v>
      </c>
      <c r="J1779" s="15">
        <f t="shared" si="406"/>
        <v>64.146296040570491</v>
      </c>
      <c r="K1779" s="17">
        <f t="shared" si="410"/>
        <v>2101364.7714026412</v>
      </c>
      <c r="L1779" s="15">
        <f t="shared" si="407"/>
        <v>156.02198171868929</v>
      </c>
      <c r="M1779" s="17">
        <f t="shared" si="408"/>
        <v>94112.253421579182</v>
      </c>
      <c r="N1779" s="36">
        <f t="shared" si="400"/>
        <v>31.886366962158998</v>
      </c>
      <c r="O1779" s="18"/>
      <c r="P1779" s="19">
        <f t="shared" si="401"/>
        <v>34.731777571325303</v>
      </c>
      <c r="Q1779" s="19"/>
      <c r="R1779" s="38">
        <f t="shared" si="402"/>
        <v>1.6153150850947921E-2</v>
      </c>
      <c r="S1779" s="16">
        <f t="shared" si="409"/>
        <v>1.0024083333333333</v>
      </c>
      <c r="T1779" s="16">
        <f t="shared" si="411"/>
        <v>47.581090079413954</v>
      </c>
      <c r="U1779" s="22"/>
      <c r="V1779" s="22"/>
      <c r="Z1779" s="37"/>
      <c r="AA1779" s="37"/>
    </row>
    <row r="1780" spans="1:27">
      <c r="A1780" s="61">
        <f t="shared" si="404"/>
        <v>43343</v>
      </c>
      <c r="B1780" s="13">
        <v>2018.08</v>
      </c>
      <c r="C1780" s="14">
        <v>2857.82</v>
      </c>
      <c r="D1780" s="15">
        <f>D1778/3+D1781*2/3</f>
        <v>51.89</v>
      </c>
      <c r="E1780" s="14">
        <f>E1778/3+E1781*2/3</f>
        <v>127.75333333333333</v>
      </c>
      <c r="F1780" s="14">
        <v>252.14599999999999</v>
      </c>
      <c r="G1780" s="43">
        <f>G1779+1/12</f>
        <v>2018.6249999998658</v>
      </c>
      <c r="H1780" s="16">
        <v>2.89</v>
      </c>
      <c r="I1780" s="15">
        <f t="shared" si="405"/>
        <v>3561.7570581726482</v>
      </c>
      <c r="J1780" s="15">
        <f t="shared" si="406"/>
        <v>64.671523660894906</v>
      </c>
      <c r="K1780" s="17">
        <f t="shared" si="410"/>
        <v>2151697.9707308128</v>
      </c>
      <c r="L1780" s="15">
        <f t="shared" si="407"/>
        <v>159.22148235546078</v>
      </c>
      <c r="M1780" s="17">
        <f t="shared" si="408"/>
        <v>96187.509390874984</v>
      </c>
      <c r="N1780" s="36">
        <f t="shared" si="400"/>
        <v>32.39027688030113</v>
      </c>
      <c r="O1780" s="18"/>
      <c r="P1780" s="19">
        <f t="shared" si="401"/>
        <v>35.274629408295588</v>
      </c>
      <c r="Q1780" s="19"/>
      <c r="R1780" s="38">
        <f t="shared" si="402"/>
        <v>1.6127083652587592E-2</v>
      </c>
      <c r="S1780" s="16">
        <f t="shared" si="409"/>
        <v>0.99298310639894383</v>
      </c>
      <c r="T1780" s="16">
        <f t="shared" si="411"/>
        <v>47.669198946914648</v>
      </c>
      <c r="U1780" s="22"/>
      <c r="V1780" s="22"/>
      <c r="Z1780" s="37"/>
      <c r="AA1780" s="37"/>
    </row>
    <row r="1781" spans="1:27">
      <c r="A1781" s="61">
        <f t="shared" si="404"/>
        <v>43373</v>
      </c>
      <c r="B1781" s="13">
        <v>2018.09</v>
      </c>
      <c r="C1781" s="14">
        <v>2901.5</v>
      </c>
      <c r="D1781" s="15">
        <v>52.34</v>
      </c>
      <c r="E1781" s="14">
        <v>130.38999999999999</v>
      </c>
      <c r="F1781" s="14">
        <v>252.43899999999999</v>
      </c>
      <c r="G1781" s="43">
        <f t="shared" si="412"/>
        <v>2018.7083333331991</v>
      </c>
      <c r="H1781" s="16">
        <v>3</v>
      </c>
      <c r="I1781" s="15">
        <f t="shared" si="405"/>
        <v>3611.9990641303457</v>
      </c>
      <c r="J1781" s="15">
        <f t="shared" si="406"/>
        <v>65.156653805473823</v>
      </c>
      <c r="K1781" s="17">
        <f t="shared" si="410"/>
        <v>2185329.8946069325</v>
      </c>
      <c r="L1781" s="15">
        <f t="shared" si="407"/>
        <v>162.31899292502354</v>
      </c>
      <c r="M1781" s="17">
        <f t="shared" si="408"/>
        <v>98206.157145544697</v>
      </c>
      <c r="N1781" s="36">
        <f t="shared" si="400"/>
        <v>32.622891120500199</v>
      </c>
      <c r="O1781" s="18"/>
      <c r="P1781" s="19">
        <f t="shared" si="401"/>
        <v>35.522018512241367</v>
      </c>
      <c r="Q1781" s="19"/>
      <c r="R1781" s="38">
        <f t="shared" si="402"/>
        <v>1.5065111583944905E-2</v>
      </c>
      <c r="S1781" s="16">
        <f t="shared" si="409"/>
        <v>0.98973841038753507</v>
      </c>
      <c r="T1781" s="16">
        <f t="shared" si="411"/>
        <v>47.27976896800547</v>
      </c>
      <c r="U1781" s="22"/>
      <c r="V1781" s="22"/>
      <c r="Z1781" s="37"/>
      <c r="AA1781" s="37"/>
    </row>
    <row r="1782" spans="1:27">
      <c r="A1782" s="61">
        <f t="shared" si="404"/>
        <v>43100</v>
      </c>
      <c r="B1782" s="13">
        <v>2018.1</v>
      </c>
      <c r="C1782" s="14">
        <v>2785.46</v>
      </c>
      <c r="D1782" s="15">
        <f>D1781*2/3+D1784/3</f>
        <v>52.81</v>
      </c>
      <c r="E1782" s="14">
        <f>E1781*2/3+E1784/3</f>
        <v>131.05666666666667</v>
      </c>
      <c r="F1782" s="14">
        <v>252.88499999999999</v>
      </c>
      <c r="G1782" s="43">
        <f t="shared" si="412"/>
        <v>2018.7916666665324</v>
      </c>
      <c r="H1782" s="16">
        <v>3.15</v>
      </c>
      <c r="I1782" s="15">
        <f t="shared" si="405"/>
        <v>3461.4284736935774</v>
      </c>
      <c r="J1782" s="15">
        <f t="shared" si="406"/>
        <v>65.625798861142457</v>
      </c>
      <c r="K1782" s="17">
        <f t="shared" si="410"/>
        <v>2097540.4908563425</v>
      </c>
      <c r="L1782" s="15">
        <f t="shared" si="407"/>
        <v>162.86117110544328</v>
      </c>
      <c r="M1782" s="17">
        <f t="shared" si="408"/>
        <v>98689.862690541646</v>
      </c>
      <c r="N1782" s="36">
        <f t="shared" si="400"/>
        <v>31.037961078006511</v>
      </c>
      <c r="O1782" s="18"/>
      <c r="P1782" s="19">
        <f t="shared" si="401"/>
        <v>33.793743849936057</v>
      </c>
      <c r="Q1782" s="19"/>
      <c r="R1782" s="38">
        <f t="shared" si="402"/>
        <v>1.6340087128316694E-2</v>
      </c>
      <c r="S1782" s="16">
        <f t="shared" si="409"/>
        <v>1.0051809433745449</v>
      </c>
      <c r="T1782" s="16">
        <f t="shared" si="411"/>
        <v>46.712074196252551</v>
      </c>
      <c r="U1782" s="22"/>
      <c r="V1782" s="22"/>
      <c r="Z1782" s="37"/>
      <c r="AA1782" s="37"/>
    </row>
    <row r="1783" spans="1:27">
      <c r="A1783" s="61">
        <f t="shared" si="404"/>
        <v>43434</v>
      </c>
      <c r="B1783" s="13">
        <v>2018.11</v>
      </c>
      <c r="C1783" s="14">
        <v>2723.23</v>
      </c>
      <c r="D1783" s="15">
        <f>D1781/3+D1784*2/3</f>
        <v>53.28</v>
      </c>
      <c r="E1783" s="14">
        <f>E1781/3+E1784*2/3</f>
        <v>131.72333333333333</v>
      </c>
      <c r="F1783" s="14">
        <v>252.03800000000001</v>
      </c>
      <c r="G1783" s="43">
        <f t="shared" si="412"/>
        <v>2018.8749999998656</v>
      </c>
      <c r="H1783" s="16">
        <v>3.12</v>
      </c>
      <c r="I1783" s="15">
        <f t="shared" si="405"/>
        <v>3395.4692627103864</v>
      </c>
      <c r="J1783" s="15">
        <f t="shared" si="406"/>
        <v>66.432362421539622</v>
      </c>
      <c r="K1783" s="17">
        <f t="shared" si="410"/>
        <v>2060925.5299410673</v>
      </c>
      <c r="L1783" s="15">
        <f t="shared" si="407"/>
        <v>164.23971883208094</v>
      </c>
      <c r="M1783" s="17">
        <f t="shared" si="408"/>
        <v>99687.496302407017</v>
      </c>
      <c r="N1783" s="36">
        <f t="shared" si="400"/>
        <v>30.195583406705254</v>
      </c>
      <c r="O1783" s="18"/>
      <c r="P1783" s="19">
        <f t="shared" si="401"/>
        <v>32.880333947031978</v>
      </c>
      <c r="Q1783" s="19"/>
      <c r="R1783" s="38">
        <f t="shared" si="402"/>
        <v>1.9163540746558325E-2</v>
      </c>
      <c r="S1783" s="16">
        <f t="shared" si="409"/>
        <v>1.0276497972023233</v>
      </c>
      <c r="T1783" s="16">
        <f t="shared" si="411"/>
        <v>47.111880916102173</v>
      </c>
      <c r="U1783" s="22"/>
      <c r="V1783" s="22"/>
      <c r="Z1783" s="37"/>
      <c r="AA1783" s="37"/>
    </row>
    <row r="1784" spans="1:27">
      <c r="A1784" s="61">
        <f t="shared" si="404"/>
        <v>43465</v>
      </c>
      <c r="B1784" s="13">
        <v>2018.12</v>
      </c>
      <c r="C1784" s="14">
        <v>2567.31</v>
      </c>
      <c r="D1784" s="15">
        <v>53.75</v>
      </c>
      <c r="E1784" s="14">
        <v>132.38999999999999</v>
      </c>
      <c r="F1784" s="14">
        <v>251.233</v>
      </c>
      <c r="G1784" s="43">
        <f t="shared" si="412"/>
        <v>2018.9583333331989</v>
      </c>
      <c r="H1784" s="16">
        <v>2.83</v>
      </c>
      <c r="I1784" s="15">
        <f t="shared" si="405"/>
        <v>3211.3166677745371</v>
      </c>
      <c r="J1784" s="15">
        <f t="shared" si="406"/>
        <v>67.233123733745202</v>
      </c>
      <c r="K1784" s="17">
        <f t="shared" si="410"/>
        <v>1952552.3172643976</v>
      </c>
      <c r="L1784" s="15">
        <f t="shared" si="407"/>
        <v>165.59987443926559</v>
      </c>
      <c r="M1784" s="17">
        <f t="shared" si="408"/>
        <v>100688.42534895807</v>
      </c>
      <c r="N1784" s="36">
        <f t="shared" si="400"/>
        <v>28.291857012072885</v>
      </c>
      <c r="O1784" s="18"/>
      <c r="P1784" s="19">
        <f t="shared" si="401"/>
        <v>30.818335095022299</v>
      </c>
      <c r="Q1784" s="19"/>
      <c r="R1784" s="38">
        <f t="shared" si="402"/>
        <v>2.5024375553964858E-2</v>
      </c>
      <c r="S1784" s="16">
        <f t="shared" si="409"/>
        <v>1.0127831755337824</v>
      </c>
      <c r="T1784" s="16">
        <f t="shared" si="411"/>
        <v>48.569644507754305</v>
      </c>
      <c r="U1784" s="22"/>
      <c r="V1784" s="22"/>
      <c r="Z1784" s="37"/>
      <c r="AA1784" s="37"/>
    </row>
    <row r="1785" spans="1:27">
      <c r="A1785" s="61">
        <f t="shared" si="404"/>
        <v>43496</v>
      </c>
      <c r="B1785" s="13">
        <v>2019.01</v>
      </c>
      <c r="C1785" s="14">
        <v>2607.39</v>
      </c>
      <c r="D1785" s="15">
        <f>D1784*2/3+D1787/3</f>
        <v>54.146666666666668</v>
      </c>
      <c r="E1785" s="14">
        <f>E1784*2/3+E1787/3</f>
        <v>133.05666666666664</v>
      </c>
      <c r="F1785" s="14">
        <v>251.71199999999999</v>
      </c>
      <c r="G1785" s="43">
        <f t="shared" si="412"/>
        <v>2019.0416666665321</v>
      </c>
      <c r="H1785" s="16">
        <v>2.71</v>
      </c>
      <c r="I1785" s="15">
        <f t="shared" si="405"/>
        <v>3255.244250393308</v>
      </c>
      <c r="J1785" s="15">
        <f t="shared" si="406"/>
        <v>67.60040705250448</v>
      </c>
      <c r="K1785" s="17">
        <f t="shared" si="410"/>
        <v>1982686.4826339248</v>
      </c>
      <c r="L1785" s="15">
        <f t="shared" si="407"/>
        <v>166.11705542445338</v>
      </c>
      <c r="M1785" s="17">
        <f t="shared" si="408"/>
        <v>101177.67362163999</v>
      </c>
      <c r="N1785" s="36">
        <f t="shared" si="400"/>
        <v>28.38016446354759</v>
      </c>
      <c r="O1785" s="18"/>
      <c r="P1785" s="19">
        <f t="shared" si="401"/>
        <v>30.92910569429332</v>
      </c>
      <c r="Q1785" s="19"/>
      <c r="R1785" s="38">
        <f t="shared" si="402"/>
        <v>2.5866221302712572E-2</v>
      </c>
      <c r="S1785" s="16">
        <f t="shared" si="409"/>
        <v>1.0048682752251044</v>
      </c>
      <c r="T1785" s="16">
        <f t="shared" si="411"/>
        <v>49.096910792719015</v>
      </c>
      <c r="U1785" s="22"/>
      <c r="V1785" s="22"/>
      <c r="Z1785" s="37"/>
      <c r="AA1785" s="37"/>
    </row>
    <row r="1786" spans="1:27">
      <c r="A1786" s="61">
        <f t="shared" si="404"/>
        <v>43524</v>
      </c>
      <c r="B1786" s="13">
        <v>2019.02</v>
      </c>
      <c r="C1786" s="14">
        <v>2754.86</v>
      </c>
      <c r="D1786" s="15">
        <f>D1784/3+D1787*2/3</f>
        <v>54.543333333333337</v>
      </c>
      <c r="E1786" s="14">
        <f>E1784/3+E1787*2/3</f>
        <v>133.7233333333333</v>
      </c>
      <c r="F1786" s="14">
        <v>252.77600000000001</v>
      </c>
      <c r="G1786" s="43">
        <f t="shared" si="412"/>
        <v>2019.1249999998654</v>
      </c>
      <c r="H1786" s="16">
        <v>2.68</v>
      </c>
      <c r="I1786" s="15">
        <f t="shared" si="405"/>
        <v>3424.8787537978305</v>
      </c>
      <c r="J1786" s="15">
        <f t="shared" si="406"/>
        <v>67.809000636927578</v>
      </c>
      <c r="K1786" s="17">
        <f t="shared" si="410"/>
        <v>2089448.2725037495</v>
      </c>
      <c r="L1786" s="15">
        <f t="shared" si="407"/>
        <v>166.24663439171442</v>
      </c>
      <c r="M1786" s="17">
        <f t="shared" si="408"/>
        <v>101423.66139360124</v>
      </c>
      <c r="N1786" s="36">
        <f t="shared" si="400"/>
        <v>29.541548965131227</v>
      </c>
      <c r="O1786" s="18"/>
      <c r="P1786" s="19">
        <f t="shared" si="401"/>
        <v>32.208640010689493</v>
      </c>
      <c r="Q1786" s="19"/>
      <c r="R1786" s="38">
        <f t="shared" si="402"/>
        <v>2.4705412201290345E-2</v>
      </c>
      <c r="S1786" s="16">
        <f t="shared" si="409"/>
        <v>1.0118535170500875</v>
      </c>
      <c r="T1786" s="16">
        <f t="shared" si="411"/>
        <v>49.128260300190959</v>
      </c>
      <c r="U1786" s="22"/>
      <c r="V1786" s="22"/>
      <c r="Z1786" s="37"/>
      <c r="AA1786" s="37"/>
    </row>
    <row r="1787" spans="1:27">
      <c r="A1787" s="61">
        <f t="shared" si="404"/>
        <v>43555</v>
      </c>
      <c r="B1787" s="13">
        <v>2019.03</v>
      </c>
      <c r="C1787" s="14">
        <v>2803.98</v>
      </c>
      <c r="D1787" s="44">
        <v>54.94</v>
      </c>
      <c r="E1787" s="14">
        <v>134.38999999999999</v>
      </c>
      <c r="F1787" s="14">
        <v>254.202</v>
      </c>
      <c r="G1787" s="43">
        <f t="shared" si="412"/>
        <v>2019.2083333331987</v>
      </c>
      <c r="H1787" s="16">
        <v>2.57</v>
      </c>
      <c r="I1787" s="15">
        <f t="shared" si="405"/>
        <v>3466.3902444119258</v>
      </c>
      <c r="J1787" s="15">
        <f t="shared" si="406"/>
        <v>67.91898659333917</v>
      </c>
      <c r="K1787" s="17">
        <f t="shared" si="410"/>
        <v>2118226.5797681124</v>
      </c>
      <c r="L1787" s="15">
        <f t="shared" si="407"/>
        <v>166.13819818490811</v>
      </c>
      <c r="M1787" s="17">
        <f t="shared" si="408"/>
        <v>101523.00303676793</v>
      </c>
      <c r="N1787" s="36">
        <f t="shared" si="400"/>
        <v>29.576196014784834</v>
      </c>
      <c r="O1787" s="18"/>
      <c r="P1787" s="19">
        <f t="shared" si="401"/>
        <v>32.261038631649434</v>
      </c>
      <c r="Q1787" s="19"/>
      <c r="R1787" s="38">
        <f t="shared" si="402"/>
        <v>2.6091124483199831E-2</v>
      </c>
      <c r="S1787" s="16">
        <f t="shared" si="409"/>
        <v>1.0056466121980145</v>
      </c>
      <c r="T1787" s="16">
        <f t="shared" si="411"/>
        <v>49.431740807206211</v>
      </c>
      <c r="U1787" s="22"/>
      <c r="V1787" s="22"/>
      <c r="Z1787" s="37"/>
      <c r="AA1787" s="37"/>
    </row>
    <row r="1788" spans="1:27">
      <c r="A1788" s="61">
        <f t="shared" si="404"/>
        <v>43585</v>
      </c>
      <c r="B1788" s="13">
        <v>2019.04</v>
      </c>
      <c r="C1788" s="14">
        <v>2903.8</v>
      </c>
      <c r="D1788" s="15">
        <f>D1787*2/3+D1790/3</f>
        <v>55.319091580592705</v>
      </c>
      <c r="E1788" s="14">
        <f>E1787*2/3+E1790/3</f>
        <v>134.68333333333334</v>
      </c>
      <c r="F1788" s="14">
        <v>255.548</v>
      </c>
      <c r="G1788" s="43">
        <f t="shared" si="412"/>
        <v>2019.2916666665319</v>
      </c>
      <c r="H1788" s="16">
        <v>2.5299999999999998</v>
      </c>
      <c r="I1788" s="15">
        <f t="shared" si="405"/>
        <v>3570.8838147823512</v>
      </c>
      <c r="J1788" s="15">
        <f t="shared" si="406"/>
        <v>68.027429152696854</v>
      </c>
      <c r="K1788" s="17">
        <f t="shared" si="410"/>
        <v>2185544.2120702052</v>
      </c>
      <c r="L1788" s="15">
        <f t="shared" si="407"/>
        <v>165.62384982469055</v>
      </c>
      <c r="M1788" s="17">
        <f t="shared" si="408"/>
        <v>101369.37104104583</v>
      </c>
      <c r="N1788" s="36">
        <f t="shared" si="400"/>
        <v>30.133517171387521</v>
      </c>
      <c r="O1788" s="18"/>
      <c r="P1788" s="19">
        <f t="shared" si="401"/>
        <v>32.883690363719701</v>
      </c>
      <c r="Q1788" s="19"/>
      <c r="R1788" s="38">
        <f t="shared" si="402"/>
        <v>2.6149618052130178E-2</v>
      </c>
      <c r="S1788" s="16">
        <f t="shared" si="409"/>
        <v>1.0135705386413667</v>
      </c>
      <c r="T1788" s="16">
        <f t="shared" si="411"/>
        <v>49.449029984294569</v>
      </c>
      <c r="U1788" s="22"/>
      <c r="V1788" s="22"/>
      <c r="Z1788" s="37"/>
      <c r="AA1788" s="37"/>
    </row>
    <row r="1789" spans="1:27">
      <c r="A1789" s="61">
        <f t="shared" si="404"/>
        <v>43616</v>
      </c>
      <c r="B1789" s="13">
        <v>2019.05</v>
      </c>
      <c r="C1789" s="14">
        <v>2854.71</v>
      </c>
      <c r="D1789" s="15">
        <f>D1787/3+D1790*2/3</f>
        <v>55.698183161185412</v>
      </c>
      <c r="E1789" s="14">
        <f>E1787/3+E1790*2/3</f>
        <v>134.97666666666666</v>
      </c>
      <c r="F1789" s="14">
        <v>256.09199999999998</v>
      </c>
      <c r="G1789" s="43">
        <f t="shared" si="412"/>
        <v>2019.3749999998652</v>
      </c>
      <c r="H1789" s="16">
        <v>2.4</v>
      </c>
      <c r="I1789" s="15">
        <f t="shared" si="405"/>
        <v>3503.059305620638</v>
      </c>
      <c r="J1789" s="15">
        <f t="shared" si="406"/>
        <v>68.348112007508036</v>
      </c>
      <c r="K1789" s="17">
        <f t="shared" si="410"/>
        <v>2147518.5246603317</v>
      </c>
      <c r="L1789" s="15">
        <f t="shared" si="407"/>
        <v>165.63197950345977</v>
      </c>
      <c r="M1789" s="17">
        <f t="shared" si="408"/>
        <v>101539.17282791225</v>
      </c>
      <c r="N1789" s="36">
        <f t="shared" si="400"/>
        <v>29.242030936939862</v>
      </c>
      <c r="O1789" s="18"/>
      <c r="P1789" s="19">
        <f t="shared" si="401"/>
        <v>31.926648340129933</v>
      </c>
      <c r="Q1789" s="19"/>
      <c r="R1789" s="38">
        <f t="shared" si="402"/>
        <v>2.8384138933322742E-2</v>
      </c>
      <c r="S1789" s="16">
        <f t="shared" si="409"/>
        <v>1.0324722275649159</v>
      </c>
      <c r="T1789" s="16">
        <f t="shared" si="411"/>
        <v>50.013613048112227</v>
      </c>
      <c r="U1789" s="22"/>
      <c r="V1789" s="22"/>
      <c r="Z1789" s="37"/>
      <c r="AA1789" s="37"/>
    </row>
    <row r="1790" spans="1:27">
      <c r="A1790" s="61">
        <f t="shared" si="404"/>
        <v>43646</v>
      </c>
      <c r="B1790" s="13">
        <v>2019.06</v>
      </c>
      <c r="C1790" s="14">
        <v>2890.17</v>
      </c>
      <c r="D1790" s="44">
        <v>56.077274741778119</v>
      </c>
      <c r="E1790" s="14">
        <v>135.27000000000001</v>
      </c>
      <c r="F1790" s="14">
        <v>256.14299999999997</v>
      </c>
      <c r="G1790" s="43">
        <f t="shared" si="412"/>
        <v>2019.4583333331984</v>
      </c>
      <c r="H1790" s="16">
        <v>2.06</v>
      </c>
      <c r="I1790" s="15">
        <f t="shared" si="405"/>
        <v>3545.8666770710129</v>
      </c>
      <c r="J1790" s="15">
        <f t="shared" si="406"/>
        <v>68.799599970876116</v>
      </c>
      <c r="K1790" s="17">
        <f t="shared" si="410"/>
        <v>2177275.9401190602</v>
      </c>
      <c r="L1790" s="15">
        <f t="shared" si="407"/>
        <v>165.95888318244116</v>
      </c>
      <c r="M1790" s="17">
        <f t="shared" si="408"/>
        <v>101904.08052810225</v>
      </c>
      <c r="N1790" s="36">
        <f t="shared" si="400"/>
        <v>29.283796275306276</v>
      </c>
      <c r="O1790" s="18"/>
      <c r="P1790" s="19">
        <f t="shared" si="401"/>
        <v>31.987942034596227</v>
      </c>
      <c r="Q1790" s="19"/>
      <c r="R1790" s="38">
        <f t="shared" si="402"/>
        <v>3.0885119389954155E-2</v>
      </c>
      <c r="S1790" s="16">
        <f t="shared" si="409"/>
        <v>1.0410658037704619</v>
      </c>
      <c r="T1790" s="16">
        <f t="shared" si="411"/>
        <v>51.62738502413935</v>
      </c>
      <c r="U1790" s="22"/>
      <c r="V1790" s="22"/>
      <c r="Z1790" s="37"/>
      <c r="AA1790" s="37"/>
    </row>
    <row r="1791" spans="1:27">
      <c r="A1791" s="61">
        <f t="shared" si="404"/>
        <v>43677</v>
      </c>
      <c r="B1791" s="13">
        <v>2019.07</v>
      </c>
      <c r="C1791" s="14">
        <v>2996.1136363636365</v>
      </c>
      <c r="D1791" s="15">
        <f>D1790*2/3+D1793/3</f>
        <v>56.458183161185417</v>
      </c>
      <c r="E1791" s="14">
        <f>E1790*2/3+E1793/3</f>
        <v>134.48000000000002</v>
      </c>
      <c r="F1791" s="14">
        <v>256.57100000000003</v>
      </c>
      <c r="G1791" s="43">
        <f t="shared" si="412"/>
        <v>2019.5416666665317</v>
      </c>
      <c r="H1791" s="16">
        <v>1.63</v>
      </c>
      <c r="I1791" s="15">
        <f t="shared" si="405"/>
        <v>3669.7140079690871</v>
      </c>
      <c r="J1791" s="15">
        <f t="shared" si="406"/>
        <v>69.151377670222857</v>
      </c>
      <c r="K1791" s="17">
        <f t="shared" si="410"/>
        <v>2256860.6064591943</v>
      </c>
      <c r="L1791" s="15">
        <f t="shared" si="407"/>
        <v>164.71442664993324</v>
      </c>
      <c r="M1791" s="17">
        <f t="shared" si="408"/>
        <v>101298.76606582642</v>
      </c>
      <c r="N1791" s="36">
        <f t="shared" si="400"/>
        <v>29.986685335042534</v>
      </c>
      <c r="O1791" s="18"/>
      <c r="P1791" s="19">
        <f>K1791/AVERAGE(M1671:M1790)</f>
        <v>32.770388154606195</v>
      </c>
      <c r="Q1791" s="19"/>
      <c r="R1791" s="38">
        <f t="shared" si="402"/>
        <v>3.4716014055352365E-2</v>
      </c>
      <c r="S1791" s="16">
        <f t="shared" si="409"/>
        <v>1.0013583333333334</v>
      </c>
      <c r="T1791" s="16">
        <f t="shared" si="411"/>
        <v>53.657845958539426</v>
      </c>
      <c r="U1791" s="22"/>
      <c r="V1791" s="22"/>
      <c r="Z1791" s="37"/>
      <c r="AA1791" s="37"/>
    </row>
    <row r="1792" spans="1:27">
      <c r="A1792" s="61">
        <f t="shared" si="404"/>
        <v>43708</v>
      </c>
      <c r="B1792" s="13">
        <v>2019.08</v>
      </c>
      <c r="C1792" s="45">
        <v>2897.4981818181818</v>
      </c>
      <c r="D1792" s="15">
        <f>D1790/3+D1793*2/3</f>
        <v>56.839091580592708</v>
      </c>
      <c r="E1792" s="14">
        <f>E1790/3+E1793*2/3</f>
        <v>133.69</v>
      </c>
      <c r="F1792" s="14">
        <v>256.55799999999999</v>
      </c>
      <c r="G1792" s="43">
        <f t="shared" si="412"/>
        <v>2019.6249999998649</v>
      </c>
      <c r="H1792" s="16">
        <v>1.63</v>
      </c>
      <c r="I1792" s="15">
        <f t="shared" si="405"/>
        <v>3549.1071897121988</v>
      </c>
      <c r="J1792" s="15">
        <f t="shared" si="406"/>
        <v>69.621451309697534</v>
      </c>
      <c r="K1792" s="17">
        <f t="shared" si="410"/>
        <v>2186255.9352151724</v>
      </c>
      <c r="L1792" s="15">
        <f t="shared" si="407"/>
        <v>163.75511231378485</v>
      </c>
      <c r="M1792" s="17">
        <f t="shared" si="408"/>
        <v>100873.4217032399</v>
      </c>
      <c r="N1792" s="36">
        <f t="shared" si="400"/>
        <v>28.705397371833087</v>
      </c>
      <c r="O1792" s="18"/>
      <c r="P1792" s="19">
        <f t="shared" si="401"/>
        <v>31.386112854170058</v>
      </c>
      <c r="Q1792" s="19"/>
      <c r="R1792" s="38">
        <f t="shared" si="402"/>
        <v>3.5971412380679177E-2</v>
      </c>
      <c r="S1792" s="16">
        <f t="shared" si="409"/>
        <v>0.99497440143010019</v>
      </c>
      <c r="T1792" s="16">
        <f t="shared" si="411"/>
        <v>53.733453778621382</v>
      </c>
      <c r="U1792" s="22"/>
      <c r="V1792" s="22"/>
      <c r="Z1792" s="37"/>
      <c r="AA1792" s="37"/>
    </row>
    <row r="1793" spans="1:27">
      <c r="A1793" s="61">
        <f t="shared" si="404"/>
        <v>43738</v>
      </c>
      <c r="B1793" s="13">
        <v>2019.09</v>
      </c>
      <c r="C1793" s="45">
        <v>2982.1559999999999</v>
      </c>
      <c r="D1793" s="15">
        <v>57.22</v>
      </c>
      <c r="E1793" s="14">
        <v>132.9</v>
      </c>
      <c r="F1793" s="14">
        <v>256.75900000000001</v>
      </c>
      <c r="G1793" s="43">
        <f t="shared" si="412"/>
        <v>2019.7083333331982</v>
      </c>
      <c r="H1793" s="16">
        <v>1.7</v>
      </c>
      <c r="I1793" s="15">
        <f t="shared" si="405"/>
        <v>3649.9438878559286</v>
      </c>
      <c r="J1793" s="15">
        <f t="shared" si="406"/>
        <v>70.033153618763137</v>
      </c>
      <c r="K1793" s="17">
        <f t="shared" si="410"/>
        <v>2251966.5540135149</v>
      </c>
      <c r="L1793" s="15">
        <f t="shared" si="407"/>
        <v>162.66001600722865</v>
      </c>
      <c r="M1793" s="17">
        <f t="shared" si="408"/>
        <v>100359.05399596674</v>
      </c>
      <c r="N1793" s="36">
        <f t="shared" ref="N1793:N1852" si="413">I1793/AVERAGE(L1673:L1792)</f>
        <v>29.229520233035288</v>
      </c>
      <c r="O1793" s="18"/>
      <c r="P1793" s="19">
        <f t="shared" ref="P1793:P1848" si="414">K1793/AVERAGE(M1673:M1792)</f>
        <v>31.974134120476883</v>
      </c>
      <c r="Q1793" s="19"/>
      <c r="R1793" s="38">
        <f t="shared" ref="R1793:R1852" si="415">1/N1793-(H1793/100-(((F1793/F1673)^(1/10))-1))</f>
        <v>3.4662807416811839E-2</v>
      </c>
      <c r="S1793" s="16">
        <f t="shared" si="409"/>
        <v>1.0005051189267946</v>
      </c>
      <c r="T1793" s="16">
        <f t="shared" si="411"/>
        <v>53.421557966589454</v>
      </c>
      <c r="U1793" s="22"/>
      <c r="V1793" s="22"/>
      <c r="Z1793" s="37"/>
      <c r="AA1793" s="37"/>
    </row>
    <row r="1794" spans="1:27">
      <c r="A1794" s="61">
        <f t="shared" si="404"/>
        <v>43465</v>
      </c>
      <c r="B1794" s="13">
        <v>2019.1</v>
      </c>
      <c r="C1794" s="45">
        <v>2977.68</v>
      </c>
      <c r="D1794" s="15">
        <f>D1793*2/3+D1796/3</f>
        <v>57.56</v>
      </c>
      <c r="E1794" s="14">
        <f>E1793*2/3+E1796/3</f>
        <v>135.09</v>
      </c>
      <c r="F1794" s="14">
        <v>257.346</v>
      </c>
      <c r="G1794" s="43">
        <f t="shared" si="412"/>
        <v>2019.7916666665315</v>
      </c>
      <c r="H1794" s="16">
        <v>1.71</v>
      </c>
      <c r="I1794" s="15">
        <f t="shared" si="405"/>
        <v>3636.1526488074433</v>
      </c>
      <c r="J1794" s="15">
        <f t="shared" si="406"/>
        <v>70.28859597584578</v>
      </c>
      <c r="K1794" s="17">
        <f t="shared" si="410"/>
        <v>2247071.4709604504</v>
      </c>
      <c r="L1794" s="15">
        <f t="shared" si="407"/>
        <v>164.96328058333924</v>
      </c>
      <c r="M1794" s="17">
        <f t="shared" si="408"/>
        <v>101944.0923846912</v>
      </c>
      <c r="N1794" s="36">
        <f t="shared" si="413"/>
        <v>28.841122881953417</v>
      </c>
      <c r="O1794" s="18"/>
      <c r="P1794" s="19">
        <f t="shared" si="414"/>
        <v>31.564281230570668</v>
      </c>
      <c r="Q1794" s="19"/>
      <c r="R1794" s="38">
        <f t="shared" si="415"/>
        <v>3.5157941464796727E-2</v>
      </c>
      <c r="S1794" s="16">
        <f t="shared" si="409"/>
        <v>0.99235361515253806</v>
      </c>
      <c r="T1794" s="16">
        <f t="shared" si="411"/>
        <v>53.326627374930382</v>
      </c>
      <c r="U1794" s="22"/>
      <c r="V1794" s="22"/>
      <c r="Z1794" s="37"/>
      <c r="AA1794" s="37"/>
    </row>
    <row r="1795" spans="1:27">
      <c r="A1795" s="61">
        <f t="shared" si="404"/>
        <v>43799</v>
      </c>
      <c r="B1795" s="13">
        <v>2019.11</v>
      </c>
      <c r="C1795" s="45">
        <v>3104.9044999999996</v>
      </c>
      <c r="D1795" s="15">
        <f>D1793/3+D1796*2/3</f>
        <v>57.900000000000006</v>
      </c>
      <c r="E1795" s="14">
        <f>E1793/3+E1796*2/3</f>
        <v>137.28</v>
      </c>
      <c r="F1795" s="14">
        <v>257.20800000000003</v>
      </c>
      <c r="G1795" s="43">
        <f t="shared" si="412"/>
        <v>2019.8749999998647</v>
      </c>
      <c r="H1795" s="16">
        <v>1.81</v>
      </c>
      <c r="I1795" s="15">
        <f t="shared" si="405"/>
        <v>3793.5453453829205</v>
      </c>
      <c r="J1795" s="15">
        <f t="shared" si="406"/>
        <v>70.741717015022886</v>
      </c>
      <c r="K1795" s="17">
        <f t="shared" si="410"/>
        <v>2347980.173507696</v>
      </c>
      <c r="L1795" s="15">
        <f t="shared" si="407"/>
        <v>167.72751143043766</v>
      </c>
      <c r="M1795" s="17">
        <f t="shared" si="408"/>
        <v>103813.40818023114</v>
      </c>
      <c r="N1795" s="36">
        <f t="shared" si="413"/>
        <v>29.836867659083445</v>
      </c>
      <c r="O1795" s="18"/>
      <c r="P1795" s="19">
        <f t="shared" si="414"/>
        <v>32.663322842581984</v>
      </c>
      <c r="Q1795" s="19"/>
      <c r="R1795" s="38">
        <f t="shared" si="415"/>
        <v>3.2874241630862958E-2</v>
      </c>
      <c r="S1795" s="16">
        <f t="shared" si="409"/>
        <v>0.99698360950010423</v>
      </c>
      <c r="T1795" s="16">
        <f t="shared" si="411"/>
        <v>52.947264060961942</v>
      </c>
      <c r="U1795" s="22"/>
      <c r="V1795" s="22"/>
      <c r="Z1795" s="37"/>
      <c r="AA1795" s="37"/>
    </row>
    <row r="1796" spans="1:27">
      <c r="A1796" s="61">
        <f t="shared" si="404"/>
        <v>43830</v>
      </c>
      <c r="B1796" s="13">
        <v>2019.12</v>
      </c>
      <c r="C1796" s="45">
        <v>3176.7495238095235</v>
      </c>
      <c r="D1796" s="15">
        <v>58.24</v>
      </c>
      <c r="E1796" s="14">
        <v>139.47</v>
      </c>
      <c r="F1796" s="14">
        <v>256.97399999999999</v>
      </c>
      <c r="G1796" s="43">
        <f t="shared" si="412"/>
        <v>2019.958333333198</v>
      </c>
      <c r="H1796" s="16">
        <v>1.86</v>
      </c>
      <c r="I1796" s="15">
        <f t="shared" si="405"/>
        <v>3884.8592979445402</v>
      </c>
      <c r="J1796" s="15">
        <f t="shared" si="406"/>
        <v>71.221921595180859</v>
      </c>
      <c r="K1796" s="17">
        <f t="shared" si="410"/>
        <v>2408171.6217991817</v>
      </c>
      <c r="L1796" s="15">
        <f t="shared" si="407"/>
        <v>170.5584032431297</v>
      </c>
      <c r="M1796" s="17">
        <f t="shared" si="408"/>
        <v>105726.84235097104</v>
      </c>
      <c r="N1796" s="36">
        <f t="shared" si="413"/>
        <v>30.331822322243305</v>
      </c>
      <c r="O1796" s="18"/>
      <c r="P1796" s="19">
        <f t="shared" si="414"/>
        <v>33.209287577306569</v>
      </c>
      <c r="Q1796" s="19"/>
      <c r="R1796" s="38">
        <f t="shared" si="415"/>
        <v>3.1914083264958287E-2</v>
      </c>
      <c r="S1796" s="16">
        <f t="shared" si="409"/>
        <v>1.0106433946666906</v>
      </c>
      <c r="T1796" s="16">
        <f t="shared" si="411"/>
        <v>52.835622676000852</v>
      </c>
      <c r="U1796" s="22"/>
      <c r="V1796" s="22"/>
      <c r="Z1796" s="37"/>
      <c r="AA1796" s="37"/>
    </row>
    <row r="1797" spans="1:27">
      <c r="A1797" s="61">
        <f t="shared" si="404"/>
        <v>43861</v>
      </c>
      <c r="B1797" s="13">
        <v>2020.01</v>
      </c>
      <c r="C1797" s="45">
        <v>3278.2028571428577</v>
      </c>
      <c r="D1797" s="15">
        <f>D1796*2/3+D1799/3</f>
        <v>58.686867862126704</v>
      </c>
      <c r="E1797" s="14">
        <f>E1796*2/3+E1799/3</f>
        <v>131.75666666666666</v>
      </c>
      <c r="F1797" s="14">
        <v>257.971</v>
      </c>
      <c r="G1797" s="43">
        <f t="shared" si="412"/>
        <v>2020.0416666665312</v>
      </c>
      <c r="H1797" s="16">
        <v>1.76</v>
      </c>
      <c r="I1797" s="15">
        <f t="shared" si="405"/>
        <v>3993.4333695260343</v>
      </c>
      <c r="J1797" s="15">
        <f t="shared" si="406"/>
        <v>71.491029288480888</v>
      </c>
      <c r="K1797" s="17">
        <f t="shared" si="410"/>
        <v>2479168.2437842186</v>
      </c>
      <c r="L1797" s="15">
        <f t="shared" si="407"/>
        <v>160.50302322741709</v>
      </c>
      <c r="M1797" s="17">
        <f t="shared" si="408"/>
        <v>99642.077730221456</v>
      </c>
      <c r="N1797" s="36">
        <f t="shared" si="413"/>
        <v>30.985220300230715</v>
      </c>
      <c r="O1797" s="18"/>
      <c r="P1797" s="19">
        <f t="shared" si="414"/>
        <v>33.923158399287821</v>
      </c>
      <c r="Q1797" s="19"/>
      <c r="R1797" s="38">
        <f t="shared" si="415"/>
        <v>3.2265730188327402E-2</v>
      </c>
      <c r="S1797" s="16">
        <f t="shared" si="409"/>
        <v>1.0254101377073785</v>
      </c>
      <c r="T1797" s="16">
        <f t="shared" si="411"/>
        <v>53.191601882673268</v>
      </c>
      <c r="U1797" s="22"/>
      <c r="V1797" s="22"/>
      <c r="Z1797" s="37"/>
      <c r="AA1797" s="37"/>
    </row>
    <row r="1798" spans="1:27">
      <c r="A1798" s="61">
        <f t="shared" si="404"/>
        <v>43890</v>
      </c>
      <c r="B1798" s="13">
        <v>2020.02</v>
      </c>
      <c r="C1798" s="45">
        <v>3277.3142105263164</v>
      </c>
      <c r="D1798" s="15">
        <f>D1796/3+D1799*2/3</f>
        <v>59.133735724253413</v>
      </c>
      <c r="E1798" s="14">
        <f>E1796/3+E1799*2/3</f>
        <v>124.04333333333332</v>
      </c>
      <c r="F1798" s="14">
        <v>258.678</v>
      </c>
      <c r="G1798" s="43">
        <f t="shared" si="412"/>
        <v>2020.1249999998645</v>
      </c>
      <c r="H1798" s="16">
        <v>1.5</v>
      </c>
      <c r="I1798" s="15">
        <f t="shared" si="405"/>
        <v>3981.4392355431955</v>
      </c>
      <c r="J1798" s="15">
        <f t="shared" si="406"/>
        <v>71.838511791328983</v>
      </c>
      <c r="K1798" s="17">
        <f t="shared" si="410"/>
        <v>2475438.6636766717</v>
      </c>
      <c r="L1798" s="15">
        <f t="shared" si="407"/>
        <v>150.69381893705693</v>
      </c>
      <c r="M1798" s="17">
        <f t="shared" si="408"/>
        <v>93693.08024187111</v>
      </c>
      <c r="N1798" s="36">
        <f t="shared" si="413"/>
        <v>30.729689264735764</v>
      </c>
      <c r="O1798" s="18"/>
      <c r="P1798" s="19">
        <f t="shared" si="414"/>
        <v>33.643652731592468</v>
      </c>
      <c r="Q1798" s="19"/>
      <c r="R1798" s="38">
        <f t="shared" si="415"/>
        <v>3.5387275516498722E-2</v>
      </c>
      <c r="S1798" s="16">
        <f t="shared" si="409"/>
        <v>1.0610850801002183</v>
      </c>
      <c r="T1798" s="16">
        <f t="shared" si="411"/>
        <v>54.394134260785947</v>
      </c>
      <c r="U1798" s="22"/>
      <c r="V1798" s="22"/>
      <c r="Z1798" s="37"/>
      <c r="AA1798" s="37"/>
    </row>
    <row r="1799" spans="1:27">
      <c r="A1799" s="61">
        <f t="shared" si="404"/>
        <v>43921</v>
      </c>
      <c r="B1799" s="13">
        <v>2020.03</v>
      </c>
      <c r="C1799" s="45">
        <v>2652.3936363636367</v>
      </c>
      <c r="D1799" s="15">
        <v>59.580603586380121</v>
      </c>
      <c r="E1799" s="14">
        <v>116.33</v>
      </c>
      <c r="F1799" s="14">
        <v>258.11500000000001</v>
      </c>
      <c r="G1799" s="43">
        <f t="shared" si="412"/>
        <v>2020.2083333331977</v>
      </c>
      <c r="H1799" s="16">
        <v>0.87</v>
      </c>
      <c r="I1799" s="15">
        <f t="shared" si="405"/>
        <v>3229.2839858149928</v>
      </c>
      <c r="J1799" s="15">
        <f t="shared" si="406"/>
        <v>72.53926656620537</v>
      </c>
      <c r="K1799" s="17">
        <f t="shared" si="410"/>
        <v>2011548.5471700467</v>
      </c>
      <c r="L1799" s="15">
        <f t="shared" si="407"/>
        <v>141.63154402107591</v>
      </c>
      <c r="M1799" s="17">
        <f t="shared" si="408"/>
        <v>88223.497177856363</v>
      </c>
      <c r="N1799" s="36">
        <f t="shared" si="413"/>
        <v>24.817168629099434</v>
      </c>
      <c r="O1799" s="18"/>
      <c r="P1799" s="19">
        <f t="shared" si="414"/>
        <v>27.181633677916516</v>
      </c>
      <c r="Q1799" s="19"/>
      <c r="R1799" s="38">
        <f t="shared" si="415"/>
        <v>4.8801470894720582E-2</v>
      </c>
      <c r="S1799" s="16">
        <f t="shared" si="409"/>
        <v>1.0208777676284946</v>
      </c>
      <c r="T1799" s="16">
        <f t="shared" si="411"/>
        <v>57.842696104706377</v>
      </c>
      <c r="U1799" s="22"/>
      <c r="V1799" s="22"/>
      <c r="Z1799" s="37"/>
      <c r="AA1799" s="37"/>
    </row>
    <row r="1800" spans="1:27">
      <c r="A1800" s="61">
        <f t="shared" si="404"/>
        <v>43951</v>
      </c>
      <c r="B1800" s="13">
        <v>2020.04</v>
      </c>
      <c r="C1800" s="45">
        <v>2761.9752380952382</v>
      </c>
      <c r="D1800" s="15">
        <f>D1799*2/3+D1802/3</f>
        <v>59.613735724253416</v>
      </c>
      <c r="E1800" s="14">
        <f>E1799*2/3+E1802/3</f>
        <v>110.63</v>
      </c>
      <c r="F1800" s="14">
        <v>256.38900000000001</v>
      </c>
      <c r="G1800" s="43">
        <f t="shared" si="412"/>
        <v>2020.291666666531</v>
      </c>
      <c r="H1800" s="16">
        <v>0.66</v>
      </c>
      <c r="I1800" s="15">
        <f t="shared" si="405"/>
        <v>3385.33691952463</v>
      </c>
      <c r="J1800" s="15">
        <f t="shared" si="406"/>
        <v>73.068207735735172</v>
      </c>
      <c r="K1800" s="17">
        <f t="shared" si="410"/>
        <v>2112548.1518639</v>
      </c>
      <c r="L1800" s="15">
        <f t="shared" si="407"/>
        <v>135.59854492587439</v>
      </c>
      <c r="M1800" s="17">
        <f t="shared" si="408"/>
        <v>84617.413949691749</v>
      </c>
      <c r="N1800" s="36">
        <f t="shared" si="413"/>
        <v>25.92735882528018</v>
      </c>
      <c r="O1800" s="18"/>
      <c r="P1800" s="19">
        <f t="shared" si="414"/>
        <v>28.407962507549218</v>
      </c>
      <c r="Q1800" s="19"/>
      <c r="R1800" s="38">
        <f t="shared" si="415"/>
        <v>4.8317436544444856E-2</v>
      </c>
      <c r="S1800" s="16">
        <f t="shared" si="409"/>
        <v>0.99959081861874433</v>
      </c>
      <c r="T1800" s="16">
        <f t="shared" si="411"/>
        <v>59.447846768444819</v>
      </c>
      <c r="U1800" s="22"/>
      <c r="V1800" s="22"/>
      <c r="Z1800" s="37"/>
      <c r="AA1800" s="37"/>
    </row>
    <row r="1801" spans="1:27">
      <c r="A1801" s="61">
        <f t="shared" ref="A1801:A1850" si="416">EOMONTH(DATE(LEFT(B1801,4),RIGHT(B1801,2),1),0)</f>
        <v>43982</v>
      </c>
      <c r="B1801" s="13">
        <v>2020.05</v>
      </c>
      <c r="C1801" s="45">
        <v>2919.6149999999998</v>
      </c>
      <c r="D1801" s="15">
        <f>D1799/3+D1802*2/3</f>
        <v>59.646867862126712</v>
      </c>
      <c r="E1801" s="14">
        <f>E1799/3+E1802*2/3</f>
        <v>104.93</v>
      </c>
      <c r="F1801" s="14">
        <v>256.39400000000001</v>
      </c>
      <c r="G1801" s="43">
        <f t="shared" si="412"/>
        <v>2020.3749999998643</v>
      </c>
      <c r="H1801" s="16">
        <v>0.67</v>
      </c>
      <c r="I1801" s="15">
        <f t="shared" ref="I1801:I1852" si="417">C1801*$F$1852/F1801</f>
        <v>3578.4852688342949</v>
      </c>
      <c r="J1801" s="15">
        <f t="shared" ref="J1801:J1850" si="418">D1801*$F$1852/F1801</f>
        <v>73.107391891302868</v>
      </c>
      <c r="K1801" s="17">
        <f t="shared" si="410"/>
        <v>2236880.0688471473</v>
      </c>
      <c r="L1801" s="15">
        <f t="shared" ref="L1801:L1847" si="419">E1801*$F$1852/F1801</f>
        <v>128.60958011887959</v>
      </c>
      <c r="M1801" s="17">
        <f t="shared" ref="M1801:M1847" si="420">L1801*(K1801/I1801)</f>
        <v>80392.73178968158</v>
      </c>
      <c r="N1801" s="36">
        <f t="shared" si="413"/>
        <v>27.328480997698467</v>
      </c>
      <c r="O1801" s="18"/>
      <c r="P1801" s="19">
        <f t="shared" si="414"/>
        <v>29.95177329626355</v>
      </c>
      <c r="Q1801" s="19"/>
      <c r="R1801" s="38">
        <f t="shared" si="415"/>
        <v>4.6163229869854258E-2</v>
      </c>
      <c r="S1801" s="16">
        <f t="shared" ref="S1801:S1851" si="421">((H1801/H1802+H1801/1200+((1+H1802/1200)^(-119))*(1-H1801/H1802)))</f>
        <v>0.99482027711052812</v>
      </c>
      <c r="T1801" s="16">
        <f t="shared" si="411"/>
        <v>59.42236298424605</v>
      </c>
      <c r="U1801" s="22"/>
      <c r="V1801" s="22"/>
      <c r="Z1801" s="37"/>
      <c r="AA1801" s="37"/>
    </row>
    <row r="1802" spans="1:27">
      <c r="A1802" s="61">
        <f t="shared" si="416"/>
        <v>44012</v>
      </c>
      <c r="B1802" s="13">
        <v>2020.06</v>
      </c>
      <c r="C1802" s="45">
        <v>3104.6609090909087</v>
      </c>
      <c r="D1802" s="15">
        <v>59.68</v>
      </c>
      <c r="E1802" s="14">
        <v>99.23</v>
      </c>
      <c r="F1802" s="14">
        <v>257.79700000000003</v>
      </c>
      <c r="G1802" s="43">
        <f t="shared" si="412"/>
        <v>2020.4583333331975</v>
      </c>
      <c r="H1802" s="16">
        <v>0.73</v>
      </c>
      <c r="I1802" s="15">
        <f t="shared" si="417"/>
        <v>3784.5811303308778</v>
      </c>
      <c r="J1802" s="15">
        <f t="shared" si="418"/>
        <v>72.74991004550094</v>
      </c>
      <c r="K1802" s="17">
        <f t="shared" ref="K1802:K1852" si="422">K1801*((I1802+(J1802/12))/I1801)</f>
        <v>2369498.4137194874</v>
      </c>
      <c r="L1802" s="15">
        <f t="shared" si="419"/>
        <v>120.96135344864375</v>
      </c>
      <c r="M1802" s="17">
        <f t="shared" si="420"/>
        <v>75733.013838935789</v>
      </c>
      <c r="N1802" s="36">
        <f t="shared" si="413"/>
        <v>28.838315955122855</v>
      </c>
      <c r="O1802" s="18"/>
      <c r="P1802" s="19">
        <f t="shared" si="414"/>
        <v>31.61328450332735</v>
      </c>
      <c r="Q1802" s="19"/>
      <c r="R1802" s="38">
        <f t="shared" si="415"/>
        <v>4.4301523235910641E-2</v>
      </c>
      <c r="S1802" s="16">
        <f t="shared" si="421"/>
        <v>1.0111854455272233</v>
      </c>
      <c r="T1802" s="16">
        <f t="shared" ref="T1802:T1852" si="423">T1801*S1801*F1801/F1802</f>
        <v>58.792854352515221</v>
      </c>
      <c r="U1802" s="22"/>
      <c r="V1802" s="22"/>
      <c r="Z1802" s="37"/>
      <c r="AA1802" s="37"/>
    </row>
    <row r="1803" spans="1:27">
      <c r="A1803" s="61">
        <f t="shared" si="416"/>
        <v>44043</v>
      </c>
      <c r="B1803" s="13">
        <v>2020.07</v>
      </c>
      <c r="C1803" s="45">
        <v>3207.6190909090906</v>
      </c>
      <c r="D1803" s="15">
        <f>D1802*2/3+D1805/3</f>
        <v>59.403333333333336</v>
      </c>
      <c r="E1803" s="14">
        <f>E1802*2/3+E1805/3</f>
        <v>98.893333333333345</v>
      </c>
      <c r="F1803" s="14">
        <v>259.101</v>
      </c>
      <c r="G1803" s="43">
        <f t="shared" ref="G1803:G1852" si="424">G1802+1/12</f>
        <v>2020.5416666665308</v>
      </c>
      <c r="H1803" s="16">
        <v>0.62</v>
      </c>
      <c r="I1803" s="15">
        <f t="shared" si="417"/>
        <v>3890.4085032635585</v>
      </c>
      <c r="J1803" s="15">
        <f t="shared" si="418"/>
        <v>72.048216004569682</v>
      </c>
      <c r="K1803" s="17">
        <f t="shared" si="422"/>
        <v>2439515.2251695739</v>
      </c>
      <c r="L1803" s="15">
        <f t="shared" si="419"/>
        <v>119.94424961694482</v>
      </c>
      <c r="M1803" s="17">
        <f t="shared" si="420"/>
        <v>75212.107640269038</v>
      </c>
      <c r="N1803" s="36">
        <f t="shared" si="413"/>
        <v>29.599194927667014</v>
      </c>
      <c r="O1803" s="18"/>
      <c r="P1803" s="19">
        <f t="shared" si="414"/>
        <v>32.453341337253278</v>
      </c>
      <c r="Q1803" s="19"/>
      <c r="R1803" s="38">
        <f t="shared" si="415"/>
        <v>4.5001885969564948E-2</v>
      </c>
      <c r="S1803" s="16">
        <f t="shared" si="421"/>
        <v>0.99763627625134665</v>
      </c>
      <c r="T1803" s="16">
        <f t="shared" si="423"/>
        <v>59.151277059463752</v>
      </c>
      <c r="U1803" s="22"/>
      <c r="V1803" s="22"/>
      <c r="Z1803" s="37"/>
      <c r="AA1803" s="37"/>
    </row>
    <row r="1804" spans="1:27">
      <c r="A1804" s="61">
        <f t="shared" si="416"/>
        <v>44074</v>
      </c>
      <c r="B1804" s="13">
        <v>2020.08</v>
      </c>
      <c r="C1804" s="45">
        <v>3391.71</v>
      </c>
      <c r="D1804" s="15">
        <f>D1802/3+D1805*2/3</f>
        <v>59.126666666666665</v>
      </c>
      <c r="E1804" s="14">
        <f>E1802/3+E1805*2/3</f>
        <v>98.556666666666672</v>
      </c>
      <c r="F1804" s="14">
        <v>259.91800000000001</v>
      </c>
      <c r="G1804" s="43">
        <f t="shared" si="424"/>
        <v>2020.624999999864</v>
      </c>
      <c r="H1804" s="16">
        <v>0.65</v>
      </c>
      <c r="I1804" s="15">
        <f t="shared" si="417"/>
        <v>4100.7553543617614</v>
      </c>
      <c r="J1804" s="15">
        <f t="shared" si="418"/>
        <v>71.487242399526025</v>
      </c>
      <c r="K1804" s="17">
        <f t="shared" si="422"/>
        <v>2575150.6466763746</v>
      </c>
      <c r="L1804" s="15">
        <f t="shared" si="419"/>
        <v>119.16018130718155</v>
      </c>
      <c r="M1804" s="17">
        <f t="shared" si="420"/>
        <v>74828.998912328767</v>
      </c>
      <c r="N1804" s="36">
        <f t="shared" si="413"/>
        <v>31.158208965355229</v>
      </c>
      <c r="O1804" s="18"/>
      <c r="P1804" s="19">
        <f t="shared" si="414"/>
        <v>34.165665199989718</v>
      </c>
      <c r="Q1804" s="19"/>
      <c r="R1804" s="38">
        <f t="shared" si="415"/>
        <v>4.3191404179545541E-2</v>
      </c>
      <c r="S1804" s="16">
        <f t="shared" si="421"/>
        <v>0.99766554423298126</v>
      </c>
      <c r="T1804" s="16">
        <f t="shared" si="423"/>
        <v>58.825969116208604</v>
      </c>
      <c r="U1804" s="22"/>
      <c r="V1804" s="22"/>
      <c r="Z1804" s="37"/>
      <c r="AA1804" s="37"/>
    </row>
    <row r="1805" spans="1:27">
      <c r="A1805" s="61">
        <f t="shared" si="416"/>
        <v>44104</v>
      </c>
      <c r="B1805" s="13">
        <v>2020.09</v>
      </c>
      <c r="C1805" s="45">
        <v>3365.5166666666664</v>
      </c>
      <c r="D1805" s="15">
        <f>58.85</f>
        <v>58.85</v>
      </c>
      <c r="E1805" s="14">
        <v>98.22</v>
      </c>
      <c r="F1805" s="14">
        <v>260.27999999999997</v>
      </c>
      <c r="G1805" s="43">
        <f t="shared" si="424"/>
        <v>2020.7083333331973</v>
      </c>
      <c r="H1805" s="16">
        <v>0.68</v>
      </c>
      <c r="I1805" s="15">
        <f t="shared" si="417"/>
        <v>4063.4269145727694</v>
      </c>
      <c r="J1805" s="15">
        <f t="shared" si="418"/>
        <v>71.053777950668547</v>
      </c>
      <c r="K1805" s="17">
        <f t="shared" si="422"/>
        <v>2555427.8150628903</v>
      </c>
      <c r="L1805" s="15">
        <f t="shared" si="419"/>
        <v>118.58797060857545</v>
      </c>
      <c r="M1805" s="17">
        <f t="shared" si="420"/>
        <v>74578.18363564102</v>
      </c>
      <c r="N1805" s="36">
        <f t="shared" si="413"/>
        <v>30.839426043811258</v>
      </c>
      <c r="O1805" s="18"/>
      <c r="P1805" s="19">
        <f t="shared" si="414"/>
        <v>33.819004850298597</v>
      </c>
      <c r="Q1805" s="19"/>
      <c r="R1805" s="38">
        <f t="shared" si="415"/>
        <v>4.3305608427917051E-2</v>
      </c>
      <c r="S1805" s="16">
        <f t="shared" si="421"/>
        <v>0.99007799751736891</v>
      </c>
      <c r="T1805" s="16">
        <f t="shared" si="423"/>
        <v>58.607017748531568</v>
      </c>
      <c r="U1805" s="22"/>
      <c r="V1805" s="22"/>
      <c r="Z1805" s="37"/>
      <c r="AA1805" s="37"/>
    </row>
    <row r="1806" spans="1:27">
      <c r="A1806" s="61">
        <f t="shared" si="416"/>
        <v>43830</v>
      </c>
      <c r="B1806" s="13">
        <v>2020.1</v>
      </c>
      <c r="C1806" s="45">
        <v>3418.701363636364</v>
      </c>
      <c r="D1806" s="15">
        <f>D1805*2/3+D1808/3</f>
        <v>58.659615378670054</v>
      </c>
      <c r="E1806" s="14">
        <f>E1805*2/3+E1808/3</f>
        <v>96.856666666666669</v>
      </c>
      <c r="F1806" s="14">
        <v>260.38799999999998</v>
      </c>
      <c r="G1806" s="43">
        <f t="shared" si="424"/>
        <v>2020.7916666665305</v>
      </c>
      <c r="H1806" s="16">
        <v>0.79</v>
      </c>
      <c r="I1806" s="15">
        <f t="shared" si="417"/>
        <v>4125.9285669034834</v>
      </c>
      <c r="J1806" s="15">
        <f t="shared" si="418"/>
        <v>70.794537770620295</v>
      </c>
      <c r="K1806" s="17">
        <f t="shared" si="422"/>
        <v>2598444.2948575416</v>
      </c>
      <c r="L1806" s="15">
        <f t="shared" si="419"/>
        <v>116.89341811066568</v>
      </c>
      <c r="M1806" s="17">
        <f t="shared" si="420"/>
        <v>73617.618548353741</v>
      </c>
      <c r="N1806" s="36">
        <f t="shared" si="413"/>
        <v>31.283694032592855</v>
      </c>
      <c r="O1806" s="18"/>
      <c r="P1806" s="19">
        <f t="shared" si="414"/>
        <v>34.307908575345323</v>
      </c>
      <c r="Q1806" s="19"/>
      <c r="R1806" s="38">
        <f t="shared" si="415"/>
        <v>4.1660697490221693E-2</v>
      </c>
      <c r="S1806" s="16">
        <f t="shared" si="421"/>
        <v>0.99306022792378179</v>
      </c>
      <c r="T1806" s="16">
        <f t="shared" si="423"/>
        <v>58.001451780491003</v>
      </c>
      <c r="U1806" s="22"/>
      <c r="V1806" s="22"/>
      <c r="Z1806" s="37"/>
      <c r="AA1806" s="37"/>
    </row>
    <row r="1807" spans="1:27">
      <c r="A1807" s="61">
        <f t="shared" si="416"/>
        <v>44165</v>
      </c>
      <c r="B1807" s="13">
        <v>2020.11</v>
      </c>
      <c r="C1807" s="45">
        <v>3548.9925000000012</v>
      </c>
      <c r="D1807" s="15">
        <f>D1805/3+D1808*2/3</f>
        <v>58.469230757340114</v>
      </c>
      <c r="E1807" s="14">
        <f>E1805/3+E1808*2/3</f>
        <v>95.493333333333339</v>
      </c>
      <c r="F1807" s="14">
        <v>260.22899999999998</v>
      </c>
      <c r="G1807" s="43">
        <f t="shared" si="424"/>
        <v>2020.8749999998638</v>
      </c>
      <c r="H1807" s="16">
        <v>0.87</v>
      </c>
      <c r="I1807" s="15">
        <f t="shared" si="417"/>
        <v>4285.7900679449667</v>
      </c>
      <c r="J1807" s="15">
        <f t="shared" si="418"/>
        <v>70.607883352864377</v>
      </c>
      <c r="K1807" s="17">
        <f t="shared" si="422"/>
        <v>2702828.1733802734</v>
      </c>
      <c r="L1807" s="15">
        <f t="shared" si="419"/>
        <v>115.31846842588649</v>
      </c>
      <c r="M1807" s="17">
        <f t="shared" si="420"/>
        <v>72725.448617692731</v>
      </c>
      <c r="N1807" s="36">
        <f t="shared" si="413"/>
        <v>32.473204096612569</v>
      </c>
      <c r="O1807" s="18"/>
      <c r="P1807" s="19">
        <f t="shared" si="414"/>
        <v>35.612031301968486</v>
      </c>
      <c r="Q1807" s="19"/>
      <c r="R1807" s="38">
        <f t="shared" si="415"/>
        <v>3.9584837150407753E-2</v>
      </c>
      <c r="S1807" s="16">
        <f t="shared" si="421"/>
        <v>0.99504322719134342</v>
      </c>
      <c r="T1807" s="16">
        <f t="shared" si="423"/>
        <v>57.634127892212327</v>
      </c>
      <c r="U1807" s="22"/>
      <c r="V1807" s="22"/>
      <c r="Z1807" s="37"/>
      <c r="AA1807" s="37"/>
    </row>
    <row r="1808" spans="1:27">
      <c r="A1808" s="61">
        <f t="shared" si="416"/>
        <v>44196</v>
      </c>
      <c r="B1808" s="13">
        <v>2020.12</v>
      </c>
      <c r="C1808" s="45">
        <v>3695.3099999999995</v>
      </c>
      <c r="D1808" s="15">
        <v>58.278846136010173</v>
      </c>
      <c r="E1808" s="14">
        <v>94.13</v>
      </c>
      <c r="F1808" s="14">
        <v>260.47399999999999</v>
      </c>
      <c r="G1808" s="43">
        <f t="shared" si="424"/>
        <v>2020.9583333331971</v>
      </c>
      <c r="H1808" s="16">
        <v>0.93</v>
      </c>
      <c r="I1808" s="15">
        <f t="shared" si="417"/>
        <v>4458.2868017345318</v>
      </c>
      <c r="J1808" s="15">
        <f t="shared" si="418"/>
        <v>70.311776427009292</v>
      </c>
      <c r="K1808" s="17">
        <f t="shared" si="422"/>
        <v>2815308.193426521</v>
      </c>
      <c r="L1808" s="15">
        <f t="shared" si="419"/>
        <v>113.5651776568871</v>
      </c>
      <c r="M1808" s="17">
        <f t="shared" si="420"/>
        <v>71713.864397638739</v>
      </c>
      <c r="N1808" s="36">
        <f t="shared" si="413"/>
        <v>33.765591418117111</v>
      </c>
      <c r="O1808" s="18"/>
      <c r="P1808" s="19">
        <f t="shared" si="414"/>
        <v>37.026596400604205</v>
      </c>
      <c r="Q1808" s="19"/>
      <c r="R1808" s="38">
        <f t="shared" si="415"/>
        <v>3.7727217459252026E-2</v>
      </c>
      <c r="S1808" s="16">
        <f t="shared" si="421"/>
        <v>0.98667487501523965</v>
      </c>
      <c r="T1808" s="16">
        <f t="shared" si="423"/>
        <v>57.29450706953979</v>
      </c>
      <c r="U1808" s="22"/>
      <c r="V1808" s="22"/>
      <c r="Z1808" s="37"/>
      <c r="AA1808" s="37"/>
    </row>
    <row r="1809" spans="1:27">
      <c r="A1809" s="61">
        <f t="shared" si="416"/>
        <v>44227</v>
      </c>
      <c r="B1809" s="13">
        <v>2021.01</v>
      </c>
      <c r="C1809" s="45">
        <v>3793.7484210526318</v>
      </c>
      <c r="D1809" s="15">
        <f>D1808*2/3+D1811/3</f>
        <v>58.063693112307661</v>
      </c>
      <c r="E1809" s="14">
        <f>E1808*2/3+E1811/3</f>
        <v>105.48666666666665</v>
      </c>
      <c r="F1809" s="14">
        <v>261.58199999999999</v>
      </c>
      <c r="G1809" s="43">
        <f>G1808+1/12</f>
        <v>2021.0416666665303</v>
      </c>
      <c r="H1809" s="16">
        <v>1.08</v>
      </c>
      <c r="I1809" s="15">
        <f t="shared" si="417"/>
        <v>4557.6626571541037</v>
      </c>
      <c r="J1809" s="15">
        <f t="shared" si="418"/>
        <v>69.755475709955945</v>
      </c>
      <c r="K1809" s="17">
        <f t="shared" si="422"/>
        <v>2881732.570476803</v>
      </c>
      <c r="L1809" s="15">
        <f t="shared" si="419"/>
        <v>126.72760239618937</v>
      </c>
      <c r="M1809" s="17">
        <f t="shared" si="420"/>
        <v>80127.707308545781</v>
      </c>
      <c r="N1809" s="36">
        <f t="shared" si="413"/>
        <v>34.512432294106922</v>
      </c>
      <c r="O1809" s="18"/>
      <c r="P1809" s="19">
        <f t="shared" si="414"/>
        <v>37.841180467856603</v>
      </c>
      <c r="Q1809" s="19"/>
      <c r="R1809" s="38">
        <f t="shared" si="415"/>
        <v>3.5534737619675003E-2</v>
      </c>
      <c r="S1809" s="16">
        <f t="shared" si="421"/>
        <v>0.98412841193197109</v>
      </c>
      <c r="T1809" s="16">
        <f t="shared" si="423"/>
        <v>56.29159833046144</v>
      </c>
      <c r="U1809" s="22"/>
      <c r="V1809" s="22"/>
      <c r="Z1809" s="37"/>
      <c r="AA1809" s="37"/>
    </row>
    <row r="1810" spans="1:27">
      <c r="A1810" s="61">
        <f t="shared" si="416"/>
        <v>44255</v>
      </c>
      <c r="B1810" s="13">
        <v>2021.02</v>
      </c>
      <c r="C1810" s="45">
        <v>3883.4321052631576</v>
      </c>
      <c r="D1810" s="15">
        <f>D1808/3+D1811*2/3</f>
        <v>57.848540088605162</v>
      </c>
      <c r="E1810" s="14">
        <f>E1808/3+E1811*2/3</f>
        <v>116.84333333333332</v>
      </c>
      <c r="F1810" s="14">
        <v>263.01400000000001</v>
      </c>
      <c r="G1810" s="43">
        <f t="shared" si="424"/>
        <v>2021.1249999998636</v>
      </c>
      <c r="H1810" s="16">
        <v>1.26</v>
      </c>
      <c r="I1810" s="15">
        <f t="shared" si="417"/>
        <v>4640.0040093813313</v>
      </c>
      <c r="J1810" s="15">
        <f t="shared" si="418"/>
        <v>69.118617416846917</v>
      </c>
      <c r="K1810" s="17">
        <f t="shared" si="422"/>
        <v>2937437.484002634</v>
      </c>
      <c r="L1810" s="15">
        <f t="shared" si="419"/>
        <v>139.6068015200712</v>
      </c>
      <c r="M1810" s="17">
        <f t="shared" si="420"/>
        <v>88380.58134812933</v>
      </c>
      <c r="N1810" s="36">
        <f t="shared" si="413"/>
        <v>35.103907171969837</v>
      </c>
      <c r="O1810" s="18"/>
      <c r="P1810" s="19">
        <f t="shared" si="414"/>
        <v>38.480638192752068</v>
      </c>
      <c r="Q1810" s="19"/>
      <c r="R1810" s="38">
        <f t="shared" si="415"/>
        <v>3.3301489166802964E-2</v>
      </c>
      <c r="S1810" s="16">
        <f t="shared" si="421"/>
        <v>0.96899048053213055</v>
      </c>
      <c r="T1810" s="16">
        <f t="shared" si="423"/>
        <v>55.096541710126829</v>
      </c>
      <c r="U1810" s="22"/>
      <c r="V1810" s="22"/>
      <c r="Z1810" s="37"/>
      <c r="AA1810" s="37"/>
    </row>
    <row r="1811" spans="1:27">
      <c r="A1811" s="61">
        <f t="shared" si="416"/>
        <v>44286</v>
      </c>
      <c r="B1811" s="13">
        <v>2021.03</v>
      </c>
      <c r="C1811" s="45">
        <v>3910.5082608695648</v>
      </c>
      <c r="D1811" s="15">
        <v>57.633387064902649</v>
      </c>
      <c r="E1811" s="14">
        <v>128.19999999999999</v>
      </c>
      <c r="F1811" s="14">
        <v>264.87700000000001</v>
      </c>
      <c r="G1811" s="43">
        <f t="shared" si="424"/>
        <v>2021.2083333331968</v>
      </c>
      <c r="H1811" s="16">
        <v>1.61</v>
      </c>
      <c r="I1811" s="15">
        <f t="shared" si="417"/>
        <v>4639.4923616072174</v>
      </c>
      <c r="J1811" s="15">
        <f t="shared" si="418"/>
        <v>68.377213708202135</v>
      </c>
      <c r="K1811" s="17">
        <f t="shared" si="422"/>
        <v>2940720.8610217241</v>
      </c>
      <c r="L1811" s="15">
        <f t="shared" si="419"/>
        <v>152.09862275697782</v>
      </c>
      <c r="M1811" s="17">
        <f t="shared" si="420"/>
        <v>96407.011373798479</v>
      </c>
      <c r="N1811" s="36">
        <f t="shared" si="413"/>
        <v>35.042545112192087</v>
      </c>
      <c r="O1811" s="18"/>
      <c r="P1811" s="19">
        <f t="shared" si="414"/>
        <v>38.40068007630645</v>
      </c>
      <c r="Q1811" s="19"/>
      <c r="R1811" s="38">
        <f t="shared" si="415"/>
        <v>2.9582246986088717E-2</v>
      </c>
      <c r="S1811" s="16">
        <f t="shared" si="421"/>
        <v>0.99859771179400214</v>
      </c>
      <c r="T1811" s="16">
        <f t="shared" si="423"/>
        <v>53.012522252729312</v>
      </c>
      <c r="U1811" s="22"/>
      <c r="V1811" s="22"/>
      <c r="Z1811" s="37"/>
      <c r="AA1811" s="37"/>
    </row>
    <row r="1812" spans="1:27">
      <c r="A1812" s="61">
        <f t="shared" si="416"/>
        <v>44316</v>
      </c>
      <c r="B1812" s="13">
        <v>2021.04</v>
      </c>
      <c r="C1812" s="45">
        <v>4141.1761904761906</v>
      </c>
      <c r="D1812" s="15">
        <f>D1811*2/3+D1814/3</f>
        <v>57.710605421407152</v>
      </c>
      <c r="E1812" s="14">
        <f>E1811*2/3+E1814/3</f>
        <v>138.38666666666666</v>
      </c>
      <c r="F1812" s="14">
        <v>267.05399999999997</v>
      </c>
      <c r="G1812" s="43">
        <f t="shared" si="424"/>
        <v>2021.2916666665301</v>
      </c>
      <c r="H1812" s="16">
        <v>1.64</v>
      </c>
      <c r="I1812" s="15">
        <f t="shared" si="417"/>
        <v>4873.1090084776888</v>
      </c>
      <c r="J1812" s="15">
        <f t="shared" si="418"/>
        <v>67.91067518704682</v>
      </c>
      <c r="K1812" s="17">
        <f t="shared" si="422"/>
        <v>3092384.7688429314</v>
      </c>
      <c r="L1812" s="15">
        <f t="shared" si="419"/>
        <v>162.84583919357141</v>
      </c>
      <c r="M1812" s="17">
        <f t="shared" si="420"/>
        <v>103338.95505222026</v>
      </c>
      <c r="N1812" s="36">
        <f t="shared" si="413"/>
        <v>36.719814109133011</v>
      </c>
      <c r="O1812" s="18"/>
      <c r="P1812" s="19">
        <f t="shared" si="414"/>
        <v>40.219749436274739</v>
      </c>
      <c r="Q1812" s="19"/>
      <c r="R1812" s="38">
        <f t="shared" si="415"/>
        <v>2.8158458253758529E-2</v>
      </c>
      <c r="S1812" s="16">
        <f t="shared" si="421"/>
        <v>1.0031977488541435</v>
      </c>
      <c r="T1812" s="16">
        <f t="shared" si="423"/>
        <v>52.506636145538643</v>
      </c>
      <c r="U1812" s="22"/>
      <c r="V1812" s="22"/>
      <c r="Z1812" s="37"/>
      <c r="AA1812" s="37"/>
    </row>
    <row r="1813" spans="1:27">
      <c r="A1813" s="61">
        <f t="shared" si="416"/>
        <v>44347</v>
      </c>
      <c r="B1813" s="13">
        <v>2021.05</v>
      </c>
      <c r="C1813" s="45">
        <v>4167.8495000000012</v>
      </c>
      <c r="D1813" s="15">
        <f>D1811/3+D1814*2/3</f>
        <v>57.787823777911655</v>
      </c>
      <c r="E1813" s="14">
        <f>E1811/3+E1814*2/3</f>
        <v>148.57333333333332</v>
      </c>
      <c r="F1813" s="14">
        <v>269.19499999999999</v>
      </c>
      <c r="G1813" s="43">
        <f t="shared" si="424"/>
        <v>2021.3749999998633</v>
      </c>
      <c r="H1813" s="16">
        <v>1.62</v>
      </c>
      <c r="I1813" s="15">
        <f t="shared" si="417"/>
        <v>4865.4895547753522</v>
      </c>
      <c r="J1813" s="15">
        <f t="shared" si="418"/>
        <v>67.460701972234787</v>
      </c>
      <c r="K1813" s="17">
        <f t="shared" si="422"/>
        <v>3091117.0472934246</v>
      </c>
      <c r="L1813" s="15">
        <f t="shared" si="419"/>
        <v>173.44244350749463</v>
      </c>
      <c r="M1813" s="17">
        <f t="shared" si="420"/>
        <v>110190.53433668248</v>
      </c>
      <c r="N1813" s="36">
        <f t="shared" si="413"/>
        <v>36.552133989799074</v>
      </c>
      <c r="O1813" s="18"/>
      <c r="P1813" s="19">
        <f t="shared" si="414"/>
        <v>40.014691437684419</v>
      </c>
      <c r="Q1813" s="19"/>
      <c r="R1813" s="38">
        <f t="shared" si="415"/>
        <v>2.8818345425616614E-2</v>
      </c>
      <c r="S1813" s="16">
        <f t="shared" si="421"/>
        <v>1.0105500616202074</v>
      </c>
      <c r="T1813" s="16">
        <f t="shared" si="423"/>
        <v>52.25560053668012</v>
      </c>
      <c r="U1813" s="22"/>
      <c r="V1813" s="22"/>
      <c r="Z1813" s="37"/>
      <c r="AA1813" s="37"/>
    </row>
    <row r="1814" spans="1:27">
      <c r="A1814" s="61">
        <f t="shared" si="416"/>
        <v>44377</v>
      </c>
      <c r="B1814" s="13">
        <v>2021.06</v>
      </c>
      <c r="C1814" s="45">
        <v>4238.4895454545458</v>
      </c>
      <c r="D1814" s="15">
        <v>57.86504213441615</v>
      </c>
      <c r="E1814" s="14">
        <v>158.76</v>
      </c>
      <c r="F1814" s="14">
        <v>271.69600000000003</v>
      </c>
      <c r="G1814" s="43">
        <f t="shared" si="424"/>
        <v>2021.4583333331966</v>
      </c>
      <c r="H1814" s="16">
        <v>1.52</v>
      </c>
      <c r="I1814" s="15">
        <f t="shared" si="417"/>
        <v>4902.4071493950814</v>
      </c>
      <c r="J1814" s="15">
        <f t="shared" si="418"/>
        <v>66.929030546750369</v>
      </c>
      <c r="K1814" s="17">
        <f t="shared" si="422"/>
        <v>3118114.7543488247</v>
      </c>
      <c r="L1814" s="15">
        <f t="shared" si="419"/>
        <v>183.62818893174727</v>
      </c>
      <c r="M1814" s="17">
        <f t="shared" si="420"/>
        <v>116794.41298405535</v>
      </c>
      <c r="N1814" s="36">
        <f t="shared" si="413"/>
        <v>36.696258013088382</v>
      </c>
      <c r="O1814" s="18"/>
      <c r="P1814" s="19">
        <f t="shared" si="414"/>
        <v>40.148049521730442</v>
      </c>
      <c r="Q1814" s="19"/>
      <c r="R1814" s="38">
        <f t="shared" si="415"/>
        <v>3.0761593765331392E-2</v>
      </c>
      <c r="S1814" s="16">
        <f t="shared" si="421"/>
        <v>1.019847179067535</v>
      </c>
      <c r="T1814" s="16">
        <f t="shared" si="423"/>
        <v>52.320805376807286</v>
      </c>
      <c r="U1814" s="22"/>
      <c r="V1814" s="22"/>
      <c r="Z1814" s="37"/>
      <c r="AA1814" s="37"/>
    </row>
    <row r="1815" spans="1:27">
      <c r="A1815" s="61">
        <f t="shared" si="416"/>
        <v>44408</v>
      </c>
      <c r="B1815" s="13">
        <v>2021.07</v>
      </c>
      <c r="C1815" s="45">
        <v>4363.7128571428575</v>
      </c>
      <c r="D1815" s="15">
        <f>D1814*2/3+D1817/3</f>
        <v>58.328189005792169</v>
      </c>
      <c r="E1815" s="14">
        <f>E1814*2/3+E1817/3</f>
        <v>164.31666666666666</v>
      </c>
      <c r="F1815" s="14">
        <v>273.00299999999999</v>
      </c>
      <c r="G1815" s="43">
        <f t="shared" si="424"/>
        <v>2021.5416666665299</v>
      </c>
      <c r="H1815" s="16">
        <v>1.32</v>
      </c>
      <c r="I1815" s="15">
        <f t="shared" si="417"/>
        <v>5023.0818051999458</v>
      </c>
      <c r="J1815" s="15">
        <f t="shared" si="418"/>
        <v>67.141737900025731</v>
      </c>
      <c r="K1815" s="17">
        <f t="shared" si="422"/>
        <v>3198427.0818186584</v>
      </c>
      <c r="L1815" s="15">
        <f t="shared" si="419"/>
        <v>189.14536442822981</v>
      </c>
      <c r="M1815" s="17">
        <f t="shared" si="420"/>
        <v>120437.54799323416</v>
      </c>
      <c r="N1815" s="36">
        <f t="shared" si="413"/>
        <v>37.443383184615399</v>
      </c>
      <c r="O1815" s="18"/>
      <c r="P1815" s="19">
        <f t="shared" si="414"/>
        <v>40.937356042115091</v>
      </c>
      <c r="Q1815" s="19"/>
      <c r="R1815" s="38">
        <f t="shared" si="415"/>
        <v>3.2616581086394973E-2</v>
      </c>
      <c r="S1815" s="16">
        <f t="shared" si="421"/>
        <v>1.0048233757041396</v>
      </c>
      <c r="T1815" s="16">
        <f t="shared" si="423"/>
        <v>53.103768840735192</v>
      </c>
      <c r="U1815" s="22"/>
      <c r="V1815" s="22"/>
      <c r="Z1815" s="37"/>
      <c r="AA1815" s="37"/>
    </row>
    <row r="1816" spans="1:27">
      <c r="A1816" s="61">
        <f t="shared" si="416"/>
        <v>44439</v>
      </c>
      <c r="B1816" s="13">
        <v>2021.08</v>
      </c>
      <c r="C1816" s="45">
        <v>4454.2063636363628</v>
      </c>
      <c r="D1816" s="15">
        <f>D1814/3+D1817*2/3</f>
        <v>58.791335877168187</v>
      </c>
      <c r="E1816" s="14">
        <f>E1814/3+E1817*2/3</f>
        <v>169.87333333333333</v>
      </c>
      <c r="F1816" s="14">
        <f>273.567</f>
        <v>273.56700000000001</v>
      </c>
      <c r="G1816" s="43">
        <f t="shared" si="424"/>
        <v>2021.6249999998631</v>
      </c>
      <c r="H1816" s="16">
        <v>1.28</v>
      </c>
      <c r="I1816" s="15">
        <f t="shared" si="417"/>
        <v>5116.6785237304348</v>
      </c>
      <c r="J1816" s="15">
        <f t="shared" si="418"/>
        <v>67.535345492736894</v>
      </c>
      <c r="K1816" s="17">
        <f t="shared" si="422"/>
        <v>3261607.9864489064</v>
      </c>
      <c r="L1816" s="15">
        <f t="shared" si="419"/>
        <v>195.13851974105071</v>
      </c>
      <c r="M1816" s="17">
        <f t="shared" si="420"/>
        <v>124390.33476490498</v>
      </c>
      <c r="N1816" s="36">
        <f t="shared" si="413"/>
        <v>37.973500614070495</v>
      </c>
      <c r="O1816" s="18"/>
      <c r="P1816" s="19">
        <f t="shared" si="414"/>
        <v>41.486836718719644</v>
      </c>
      <c r="Q1816" s="19"/>
      <c r="R1816" s="38">
        <f t="shared" si="415"/>
        <v>3.2573428847369475E-2</v>
      </c>
      <c r="S1816" s="16">
        <f t="shared" si="421"/>
        <v>0.99272583098797629</v>
      </c>
      <c r="T1816" s="16">
        <f t="shared" si="423"/>
        <v>53.249898698327804</v>
      </c>
      <c r="U1816" s="22"/>
      <c r="V1816" s="22"/>
      <c r="Z1816" s="37"/>
      <c r="AA1816" s="37"/>
    </row>
    <row r="1817" spans="1:27">
      <c r="A1817" s="61">
        <f t="shared" si="416"/>
        <v>44469</v>
      </c>
      <c r="B1817" s="13">
        <v>2021.09</v>
      </c>
      <c r="C1817" s="45">
        <v>4445.5433333333331</v>
      </c>
      <c r="D1817" s="15">
        <v>59.254482748544206</v>
      </c>
      <c r="E1817" s="14">
        <v>175.43</v>
      </c>
      <c r="F1817" s="14">
        <v>274.31</v>
      </c>
      <c r="G1817" s="43">
        <f t="shared" si="424"/>
        <v>2021.7083333331964</v>
      </c>
      <c r="H1817" s="16">
        <v>1.37</v>
      </c>
      <c r="I1817" s="15">
        <f t="shared" si="417"/>
        <v>5092.8948906164578</v>
      </c>
      <c r="J1817" s="15">
        <f t="shared" si="418"/>
        <v>67.883007724481033</v>
      </c>
      <c r="K1817" s="17">
        <f t="shared" si="422"/>
        <v>3250053.1778442771</v>
      </c>
      <c r="L1817" s="15">
        <f t="shared" si="419"/>
        <v>200.97578263643331</v>
      </c>
      <c r="M1817" s="17">
        <f t="shared" si="420"/>
        <v>128253.57582595189</v>
      </c>
      <c r="N1817" s="36">
        <f t="shared" si="413"/>
        <v>37.620346686651203</v>
      </c>
      <c r="O1817" s="18"/>
      <c r="P1817" s="19">
        <f t="shared" si="414"/>
        <v>41.070676530740499</v>
      </c>
      <c r="Q1817" s="19"/>
      <c r="R1817" s="38">
        <f t="shared" si="415"/>
        <v>3.2042416075777444E-2</v>
      </c>
      <c r="S1817" s="16">
        <f t="shared" si="421"/>
        <v>0.9818778716640022</v>
      </c>
      <c r="T1817" s="16">
        <f t="shared" si="423"/>
        <v>52.719365674443196</v>
      </c>
      <c r="U1817" s="22"/>
      <c r="V1817" s="22"/>
      <c r="Z1817" s="37"/>
      <c r="AA1817" s="37"/>
    </row>
    <row r="1818" spans="1:27">
      <c r="A1818" s="61">
        <f t="shared" si="416"/>
        <v>44196</v>
      </c>
      <c r="B1818" s="13">
        <v>2021.1</v>
      </c>
      <c r="C1818" s="45">
        <v>4460.7071428571426</v>
      </c>
      <c r="D1818" s="15">
        <f>D1817*2/3+D1820/3</f>
        <v>59.635360926493661</v>
      </c>
      <c r="E1818" s="14">
        <f>E1817*2/3+E1820/3</f>
        <v>182.91</v>
      </c>
      <c r="F1818" s="14">
        <v>276.589</v>
      </c>
      <c r="G1818" s="43">
        <f t="shared" si="424"/>
        <v>2021.7916666665296</v>
      </c>
      <c r="H1818" s="16">
        <v>1.58</v>
      </c>
      <c r="I1818" s="15">
        <f t="shared" si="417"/>
        <v>5068.1599514984337</v>
      </c>
      <c r="J1818" s="15">
        <f t="shared" si="418"/>
        <v>67.756420285242044</v>
      </c>
      <c r="K1818" s="17">
        <f t="shared" si="422"/>
        <v>3237871.7228183076</v>
      </c>
      <c r="L1818" s="15">
        <f t="shared" si="419"/>
        <v>207.81842587738493</v>
      </c>
      <c r="M1818" s="17">
        <f t="shared" si="420"/>
        <v>132767.9889878087</v>
      </c>
      <c r="N1818" s="36">
        <f t="shared" si="413"/>
        <v>37.253025000325309</v>
      </c>
      <c r="O1818" s="18"/>
      <c r="P1818" s="19">
        <f t="shared" si="414"/>
        <v>40.638887886402195</v>
      </c>
      <c r="Q1818" s="19"/>
      <c r="R1818" s="38">
        <f t="shared" si="415"/>
        <v>3.1258728814100654E-2</v>
      </c>
      <c r="S1818" s="16">
        <f t="shared" si="421"/>
        <v>1.0031530998335139</v>
      </c>
      <c r="T1818" s="16">
        <f t="shared" si="423"/>
        <v>51.337460852973216</v>
      </c>
      <c r="U1818" s="22"/>
      <c r="V1818" s="22"/>
      <c r="Z1818" s="37"/>
      <c r="AA1818" s="37"/>
    </row>
    <row r="1819" spans="1:27">
      <c r="A1819" s="61">
        <f t="shared" si="416"/>
        <v>44530</v>
      </c>
      <c r="B1819" s="13">
        <v>2021.11</v>
      </c>
      <c r="C1819" s="45">
        <v>4667.3866666666672</v>
      </c>
      <c r="D1819" s="15">
        <f>D1817/3+D1820*2/3</f>
        <v>60.016239104443123</v>
      </c>
      <c r="E1819" s="14">
        <f>E1817/3+E1820*2/3</f>
        <v>190.39</v>
      </c>
      <c r="F1819" s="14">
        <v>277.94799999999998</v>
      </c>
      <c r="G1819" s="43">
        <f t="shared" si="424"/>
        <v>2021.8749999998629</v>
      </c>
      <c r="H1819" s="16">
        <v>1.56</v>
      </c>
      <c r="I1819" s="15">
        <f t="shared" si="417"/>
        <v>5277.0563675219855</v>
      </c>
      <c r="J1819" s="15">
        <f t="shared" si="418"/>
        <v>67.855761551251419</v>
      </c>
      <c r="K1819" s="17">
        <f t="shared" si="422"/>
        <v>3374940.9601849089</v>
      </c>
      <c r="L1819" s="15">
        <f t="shared" si="419"/>
        <v>215.25938036970953</v>
      </c>
      <c r="M1819" s="17">
        <f t="shared" si="420"/>
        <v>137669.11878087482</v>
      </c>
      <c r="N1819" s="36">
        <f t="shared" si="413"/>
        <v>38.582627497719223</v>
      </c>
      <c r="O1819" s="18"/>
      <c r="P1819" s="19">
        <f t="shared" si="414"/>
        <v>42.054857617858971</v>
      </c>
      <c r="Q1819" s="19"/>
      <c r="R1819" s="38">
        <f t="shared" si="415"/>
        <v>3.1119985899904258E-2</v>
      </c>
      <c r="S1819" s="16">
        <f t="shared" si="421"/>
        <v>1.0096002483721682</v>
      </c>
      <c r="T1819" s="16">
        <f t="shared" si="423"/>
        <v>51.247531959183569</v>
      </c>
      <c r="U1819" s="22"/>
      <c r="V1819" s="22"/>
      <c r="Z1819" s="37"/>
      <c r="AA1819" s="37"/>
    </row>
    <row r="1820" spans="1:27">
      <c r="A1820" s="61">
        <f t="shared" si="416"/>
        <v>44561</v>
      </c>
      <c r="B1820" s="13">
        <v>2021.12</v>
      </c>
      <c r="C1820" s="45">
        <v>4674.7727272727261</v>
      </c>
      <c r="D1820" s="15">
        <v>60.397117282392585</v>
      </c>
      <c r="E1820" s="14">
        <v>197.87</v>
      </c>
      <c r="F1820" s="14">
        <v>278.80200000000002</v>
      </c>
      <c r="G1820" s="43">
        <f t="shared" si="424"/>
        <v>2021.9583333331962</v>
      </c>
      <c r="H1820" s="16">
        <v>1.47</v>
      </c>
      <c r="I1820" s="15">
        <f t="shared" si="417"/>
        <v>5269.2174590667473</v>
      </c>
      <c r="J1820" s="15">
        <f t="shared" si="418"/>
        <v>68.077222878672487</v>
      </c>
      <c r="K1820" s="17">
        <f t="shared" si="422"/>
        <v>3373555.8187871459</v>
      </c>
      <c r="L1820" s="15">
        <f t="shared" si="419"/>
        <v>223.03117594206648</v>
      </c>
      <c r="M1820" s="17">
        <f t="shared" si="420"/>
        <v>142793.14285570596</v>
      </c>
      <c r="N1820" s="36">
        <f t="shared" si="413"/>
        <v>38.304849873467454</v>
      </c>
      <c r="O1820" s="18"/>
      <c r="P1820" s="19">
        <f t="shared" si="414"/>
        <v>41.717265819554676</v>
      </c>
      <c r="Q1820" s="19"/>
      <c r="R1820" s="38">
        <f t="shared" si="415"/>
        <v>3.2773352076795367E-2</v>
      </c>
      <c r="S1820" s="16">
        <f t="shared" si="421"/>
        <v>0.97485415546659682</v>
      </c>
      <c r="T1820" s="16">
        <f t="shared" si="423"/>
        <v>51.581037371920011</v>
      </c>
      <c r="U1820" s="22"/>
      <c r="V1820" s="22"/>
      <c r="Z1820" s="37"/>
      <c r="AA1820" s="37"/>
    </row>
    <row r="1821" spans="1:27">
      <c r="A1821" s="61">
        <f t="shared" si="416"/>
        <v>44592</v>
      </c>
      <c r="B1821" s="13">
        <v>2022.01</v>
      </c>
      <c r="C1821" s="45">
        <v>4573.8154999999997</v>
      </c>
      <c r="D1821" s="15">
        <f>D1820*2/3+D1823/3</f>
        <v>60.921402962953294</v>
      </c>
      <c r="E1821" s="14">
        <f>E1820*2/3+E1823/3</f>
        <v>197.88333333333333</v>
      </c>
      <c r="F1821" s="14">
        <v>281.14800000000002</v>
      </c>
      <c r="G1821" s="43">
        <f t="shared" si="424"/>
        <v>2022.0416666665294</v>
      </c>
      <c r="H1821" s="16">
        <v>1.76</v>
      </c>
      <c r="I1821" s="15">
        <f t="shared" si="417"/>
        <v>5112.4037981587999</v>
      </c>
      <c r="J1821" s="15">
        <f t="shared" si="418"/>
        <v>68.09518484008926</v>
      </c>
      <c r="K1821" s="17">
        <f t="shared" si="422"/>
        <v>3276790.7741491441</v>
      </c>
      <c r="L1821" s="15">
        <f t="shared" si="419"/>
        <v>221.18502701424168</v>
      </c>
      <c r="M1821" s="17">
        <f t="shared" si="420"/>
        <v>141768.35095874473</v>
      </c>
      <c r="N1821" s="36">
        <f t="shared" si="413"/>
        <v>36.936758070297451</v>
      </c>
      <c r="O1821" s="18"/>
      <c r="P1821" s="19">
        <f t="shared" si="414"/>
        <v>40.194254833176522</v>
      </c>
      <c r="Q1821" s="19"/>
      <c r="R1821" s="38">
        <f t="shared" si="415"/>
        <v>3.124778631386585E-2</v>
      </c>
      <c r="S1821" s="16">
        <f t="shared" si="421"/>
        <v>0.98613460955449705</v>
      </c>
      <c r="T1821" s="16">
        <f t="shared" si="423"/>
        <v>49.864400944375319</v>
      </c>
      <c r="U1821" s="22"/>
      <c r="V1821" s="22"/>
      <c r="Z1821" s="37"/>
      <c r="AA1821" s="37"/>
    </row>
    <row r="1822" spans="1:27">
      <c r="A1822" s="61">
        <f t="shared" si="416"/>
        <v>44620</v>
      </c>
      <c r="B1822" s="13">
        <v>2022.02</v>
      </c>
      <c r="C1822" s="45">
        <v>4435.9805263157887</v>
      </c>
      <c r="D1822" s="15">
        <f>D1820/3+D1823*2/3</f>
        <v>61.445688643514018</v>
      </c>
      <c r="E1822" s="14">
        <f>E1820/3+E1823*2/3</f>
        <v>197.89666666666665</v>
      </c>
      <c r="F1822" s="14">
        <v>283.71600000000001</v>
      </c>
      <c r="G1822" s="43">
        <f t="shared" si="424"/>
        <v>2022.1249999998627</v>
      </c>
      <c r="H1822" s="16">
        <v>1.93</v>
      </c>
      <c r="I1822" s="15">
        <f t="shared" si="417"/>
        <v>4913.4586780692862</v>
      </c>
      <c r="J1822" s="15">
        <f t="shared" si="418"/>
        <v>68.05955308062704</v>
      </c>
      <c r="K1822" s="17">
        <f t="shared" si="422"/>
        <v>3152912.2981706904</v>
      </c>
      <c r="L1822" s="15">
        <f t="shared" si="419"/>
        <v>219.19778241269444</v>
      </c>
      <c r="M1822" s="17">
        <f t="shared" si="420"/>
        <v>140656.80189505438</v>
      </c>
      <c r="N1822" s="36">
        <f t="shared" si="413"/>
        <v>35.287149225694883</v>
      </c>
      <c r="O1822" s="18"/>
      <c r="P1822" s="19">
        <f t="shared" si="414"/>
        <v>38.370495009112211</v>
      </c>
      <c r="Q1822" s="19"/>
      <c r="R1822" s="38">
        <f t="shared" si="415"/>
        <v>3.129367892287957E-2</v>
      </c>
      <c r="S1822" s="16">
        <f t="shared" si="421"/>
        <v>0.98374387238665295</v>
      </c>
      <c r="T1822" s="16">
        <f t="shared" si="423"/>
        <v>48.72793163914745</v>
      </c>
      <c r="U1822" s="22"/>
      <c r="V1822" s="22"/>
      <c r="Z1822" s="37"/>
      <c r="AA1822" s="37"/>
    </row>
    <row r="1823" spans="1:27">
      <c r="A1823" s="61">
        <f t="shared" si="416"/>
        <v>44651</v>
      </c>
      <c r="B1823" s="13">
        <v>2022.03</v>
      </c>
      <c r="C1823" s="45">
        <v>4391.2652173913057</v>
      </c>
      <c r="D1823" s="15">
        <v>61.969974324074734</v>
      </c>
      <c r="E1823" s="14">
        <v>197.91</v>
      </c>
      <c r="F1823" s="14">
        <v>287.50400000000002</v>
      </c>
      <c r="G1823" s="43">
        <f t="shared" si="424"/>
        <v>2022.2083333331959</v>
      </c>
      <c r="H1823" s="16">
        <v>2.13</v>
      </c>
      <c r="I1823" s="15">
        <f t="shared" si="417"/>
        <v>4799.8457595675072</v>
      </c>
      <c r="J1823" s="15">
        <f t="shared" si="418"/>
        <v>67.735903835163853</v>
      </c>
      <c r="K1823" s="17">
        <f t="shared" si="422"/>
        <v>3083630.2553992863</v>
      </c>
      <c r="L1823" s="15">
        <f t="shared" si="419"/>
        <v>216.32432277463974</v>
      </c>
      <c r="M1823" s="17">
        <f t="shared" si="420"/>
        <v>138976.17967347897</v>
      </c>
      <c r="N1823" s="36">
        <f t="shared" si="413"/>
        <v>34.270798693291745</v>
      </c>
      <c r="O1823" s="18"/>
      <c r="P1823" s="19">
        <f t="shared" si="414"/>
        <v>37.239411741602211</v>
      </c>
      <c r="Q1823" s="19"/>
      <c r="R1823" s="38">
        <f t="shared" si="415"/>
        <v>3.0716673054595862E-2</v>
      </c>
      <c r="S1823" s="16">
        <f t="shared" si="421"/>
        <v>0.94801589886303184</v>
      </c>
      <c r="T1823" s="16">
        <f t="shared" si="423"/>
        <v>47.304227468898212</v>
      </c>
      <c r="U1823" s="22"/>
      <c r="V1823" s="22"/>
      <c r="Z1823" s="37"/>
      <c r="AA1823" s="37"/>
    </row>
    <row r="1824" spans="1:27">
      <c r="A1824" s="61">
        <f t="shared" si="416"/>
        <v>44681</v>
      </c>
      <c r="B1824" s="13">
        <v>2022.04</v>
      </c>
      <c r="C1824" s="45">
        <v>4391.2959999999994</v>
      </c>
      <c r="D1824" s="15">
        <f>D1823*2/3+D1826/3</f>
        <v>62.653316216049816</v>
      </c>
      <c r="E1824" s="14">
        <f>E1823*2/3+E1826/3</f>
        <v>196.02666666666664</v>
      </c>
      <c r="F1824" s="14">
        <v>289.10899999999998</v>
      </c>
      <c r="G1824" s="43">
        <f t="shared" si="424"/>
        <v>2022.2916666665292</v>
      </c>
      <c r="H1824" s="16">
        <v>2.75</v>
      </c>
      <c r="I1824" s="15">
        <f t="shared" si="417"/>
        <v>4773.2326867444481</v>
      </c>
      <c r="J1824" s="15">
        <f t="shared" si="418"/>
        <v>68.102641428722862</v>
      </c>
      <c r="K1824" s="17">
        <f t="shared" si="422"/>
        <v>3070178.8656431781</v>
      </c>
      <c r="L1824" s="15">
        <f t="shared" si="419"/>
        <v>213.07625193266213</v>
      </c>
      <c r="M1824" s="17">
        <f t="shared" si="420"/>
        <v>137052.23448897089</v>
      </c>
      <c r="N1824" s="36">
        <f t="shared" si="413"/>
        <v>33.88916475591386</v>
      </c>
      <c r="O1824" s="18"/>
      <c r="P1824" s="19">
        <f t="shared" si="414"/>
        <v>36.800852348372885</v>
      </c>
      <c r="Q1824" s="19"/>
      <c r="R1824" s="38">
        <f t="shared" si="415"/>
        <v>2.5106179878196175E-2</v>
      </c>
      <c r="S1824" s="16">
        <f t="shared" si="421"/>
        <v>0.98937792522351686</v>
      </c>
      <c r="T1824" s="16">
        <f t="shared" si="423"/>
        <v>44.596200053523745</v>
      </c>
      <c r="U1824" s="22"/>
      <c r="V1824" s="22"/>
      <c r="Z1824" s="37"/>
      <c r="AA1824" s="37"/>
    </row>
    <row r="1825" spans="1:27">
      <c r="A1825" s="61">
        <f t="shared" si="416"/>
        <v>44712</v>
      </c>
      <c r="B1825" s="13">
        <v>2022.05</v>
      </c>
      <c r="C1825" s="45">
        <v>4040.3599999999997</v>
      </c>
      <c r="D1825" s="15">
        <f>D1823/3+D1826*2/3</f>
        <v>63.336658108024906</v>
      </c>
      <c r="E1825" s="14">
        <f>E1823/3+E1826*2/3</f>
        <v>194.14333333333332</v>
      </c>
      <c r="F1825" s="14">
        <v>292.29599999999999</v>
      </c>
      <c r="G1825" s="43">
        <f t="shared" si="424"/>
        <v>2022.3749999998624</v>
      </c>
      <c r="H1825" s="16">
        <v>2.9</v>
      </c>
      <c r="I1825" s="15">
        <f t="shared" si="417"/>
        <v>4343.8887689876028</v>
      </c>
      <c r="J1825" s="15">
        <f t="shared" si="418"/>
        <v>68.094773193640421</v>
      </c>
      <c r="K1825" s="17">
        <f t="shared" si="422"/>
        <v>2797671.5776141617</v>
      </c>
      <c r="L1825" s="15">
        <f t="shared" si="419"/>
        <v>208.72819383433239</v>
      </c>
      <c r="M1825" s="17">
        <f t="shared" si="420"/>
        <v>134430.91349531693</v>
      </c>
      <c r="N1825" s="36">
        <f t="shared" si="413"/>
        <v>30.673155079545133</v>
      </c>
      <c r="O1825" s="18"/>
      <c r="P1825" s="19">
        <f t="shared" si="414"/>
        <v>33.292110895037801</v>
      </c>
      <c r="Q1825" s="19"/>
      <c r="R1825" s="38">
        <f t="shared" si="415"/>
        <v>2.7942547874479161E-2</v>
      </c>
      <c r="S1825" s="16">
        <f t="shared" si="421"/>
        <v>0.98198846172615695</v>
      </c>
      <c r="T1825" s="16">
        <f t="shared" si="423"/>
        <v>43.641413710395256</v>
      </c>
      <c r="U1825" s="22"/>
      <c r="V1825" s="22"/>
      <c r="Z1825" s="37"/>
      <c r="AA1825" s="37"/>
    </row>
    <row r="1826" spans="1:27">
      <c r="A1826" s="61">
        <f t="shared" si="416"/>
        <v>44742</v>
      </c>
      <c r="B1826" s="13">
        <v>2022.06</v>
      </c>
      <c r="C1826" s="45">
        <v>3898.9466666666676</v>
      </c>
      <c r="D1826" s="15">
        <v>64.02</v>
      </c>
      <c r="E1826" s="14">
        <v>192.26</v>
      </c>
      <c r="F1826" s="14">
        <v>296.31099999999998</v>
      </c>
      <c r="G1826" s="43">
        <f t="shared" si="424"/>
        <v>2022.4583333331957</v>
      </c>
      <c r="H1826" s="16">
        <v>3.14</v>
      </c>
      <c r="I1826" s="15">
        <f t="shared" si="417"/>
        <v>4135.0524795232068</v>
      </c>
      <c r="J1826" s="15">
        <f t="shared" si="418"/>
        <v>67.896814799315607</v>
      </c>
      <c r="K1826" s="17">
        <f t="shared" si="422"/>
        <v>2666815.1110031293</v>
      </c>
      <c r="L1826" s="15">
        <f t="shared" si="419"/>
        <v>203.90255565942547</v>
      </c>
      <c r="M1826" s="17">
        <f t="shared" si="420"/>
        <v>131502.66394379886</v>
      </c>
      <c r="N1826" s="36">
        <f t="shared" si="413"/>
        <v>29.047721395103839</v>
      </c>
      <c r="O1826" s="18"/>
      <c r="P1826" s="19">
        <f t="shared" si="414"/>
        <v>31.515503555204639</v>
      </c>
      <c r="Q1826" s="19"/>
      <c r="R1826" s="38">
        <f t="shared" si="415"/>
        <v>2.8915813659970376E-2</v>
      </c>
      <c r="S1826" s="16">
        <f t="shared" si="421"/>
        <v>1.0232786529757065</v>
      </c>
      <c r="T1826" s="16">
        <f t="shared" si="423"/>
        <v>42.274676557157136</v>
      </c>
      <c r="U1826" s="22"/>
      <c r="V1826" s="22"/>
      <c r="Z1826" s="37"/>
      <c r="AA1826" s="37"/>
    </row>
    <row r="1827" spans="1:27">
      <c r="A1827" s="61">
        <f t="shared" si="416"/>
        <v>44773</v>
      </c>
      <c r="B1827" s="13">
        <v>2022.07</v>
      </c>
      <c r="C1827" s="45">
        <v>3911.729499999999</v>
      </c>
      <c r="D1827" s="15">
        <f>D1826*2/3+D1829/3</f>
        <v>64.452768447835695</v>
      </c>
      <c r="E1827" s="14">
        <f>E1826*2/3+E1829/3</f>
        <v>190.58333333333331</v>
      </c>
      <c r="F1827" s="14">
        <v>296.27600000000001</v>
      </c>
      <c r="G1827" s="43">
        <f t="shared" si="424"/>
        <v>2022.541666666529</v>
      </c>
      <c r="H1827" s="16">
        <v>2.9</v>
      </c>
      <c r="I1827" s="15">
        <f t="shared" si="417"/>
        <v>4149.0994820969308</v>
      </c>
      <c r="J1827" s="15">
        <f t="shared" si="418"/>
        <v>68.363865187157884</v>
      </c>
      <c r="K1827" s="17">
        <f t="shared" si="422"/>
        <v>2679548.5828794735</v>
      </c>
      <c r="L1827" s="15">
        <f t="shared" si="419"/>
        <v>202.14823382589213</v>
      </c>
      <c r="M1827" s="17">
        <f t="shared" si="420"/>
        <v>130550.25935555607</v>
      </c>
      <c r="N1827" s="36">
        <f t="shared" si="413"/>
        <v>29.004618317208934</v>
      </c>
      <c r="O1827" s="18"/>
      <c r="P1827" s="19">
        <f t="shared" si="414"/>
        <v>31.457727149066962</v>
      </c>
      <c r="Q1827" s="19"/>
      <c r="R1827" s="38">
        <f t="shared" si="415"/>
        <v>3.1522201242460787E-2</v>
      </c>
      <c r="S1827" s="16">
        <f t="shared" si="421"/>
        <v>1.0024166666666667</v>
      </c>
      <c r="T1827" s="16">
        <f t="shared" si="423"/>
        <v>43.263884375134964</v>
      </c>
      <c r="U1827" s="22"/>
      <c r="V1827" s="22"/>
      <c r="Z1827" s="37"/>
      <c r="AA1827" s="37"/>
    </row>
    <row r="1828" spans="1:27">
      <c r="A1828" s="61">
        <f t="shared" si="416"/>
        <v>44804</v>
      </c>
      <c r="B1828" s="13">
        <v>2022.08</v>
      </c>
      <c r="C1828" s="45">
        <v>4158.5630434782615</v>
      </c>
      <c r="D1828" s="15">
        <f>D1826/3+D1829*2/3</f>
        <v>64.885536895671393</v>
      </c>
      <c r="E1828" s="14">
        <f>E1826/3+E1829*2/3</f>
        <v>188.90666666666664</v>
      </c>
      <c r="F1828" s="14">
        <v>296.17099999999999</v>
      </c>
      <c r="G1828" s="43">
        <f t="shared" si="424"/>
        <v>2022.6249999998622</v>
      </c>
      <c r="H1828" s="16">
        <v>2.9</v>
      </c>
      <c r="I1828" s="15">
        <f t="shared" si="417"/>
        <v>4412.475056459748</v>
      </c>
      <c r="J1828" s="15">
        <f t="shared" si="418"/>
        <v>68.847294145546911</v>
      </c>
      <c r="K1828" s="17">
        <f t="shared" si="422"/>
        <v>2853345.5612235744</v>
      </c>
      <c r="L1828" s="15">
        <f t="shared" si="419"/>
        <v>200.44086044886237</v>
      </c>
      <c r="M1828" s="17">
        <f t="shared" si="420"/>
        <v>129615.92578575808</v>
      </c>
      <c r="N1828" s="36">
        <f t="shared" si="413"/>
        <v>30.698763365175292</v>
      </c>
      <c r="O1828" s="18"/>
      <c r="P1828" s="19">
        <f t="shared" si="414"/>
        <v>33.281890402234467</v>
      </c>
      <c r="Q1828" s="19"/>
      <c r="R1828" s="38">
        <f t="shared" si="415"/>
        <v>2.9013917428899805E-2</v>
      </c>
      <c r="S1828" s="16">
        <f t="shared" si="421"/>
        <v>0.9505808982687256</v>
      </c>
      <c r="T1828" s="16">
        <f t="shared" si="423"/>
        <v>43.383813954645731</v>
      </c>
      <c r="U1828" s="22"/>
      <c r="V1828" s="22"/>
      <c r="Z1828" s="37"/>
      <c r="AA1828" s="37"/>
    </row>
    <row r="1829" spans="1:27">
      <c r="A1829" s="61">
        <f t="shared" si="416"/>
        <v>44834</v>
      </c>
      <c r="B1829" s="13">
        <v>2022.09</v>
      </c>
      <c r="C1829" s="45">
        <v>3850.5204761904752</v>
      </c>
      <c r="D1829" s="15">
        <v>65.318305343507092</v>
      </c>
      <c r="E1829" s="14">
        <v>187.23</v>
      </c>
      <c r="F1829" s="14">
        <v>296.80799999999999</v>
      </c>
      <c r="G1829" s="43">
        <f t="shared" si="424"/>
        <v>2022.7083333331955</v>
      </c>
      <c r="H1829" s="16">
        <v>3.52</v>
      </c>
      <c r="I1829" s="15">
        <f t="shared" si="417"/>
        <v>4076.8557012782685</v>
      </c>
      <c r="J1829" s="15">
        <f t="shared" si="418"/>
        <v>69.157743007503697</v>
      </c>
      <c r="K1829" s="17">
        <f t="shared" si="422"/>
        <v>2640042.6551662693</v>
      </c>
      <c r="L1829" s="15">
        <f t="shared" si="419"/>
        <v>198.23545873089682</v>
      </c>
      <c r="M1829" s="17">
        <f t="shared" si="420"/>
        <v>128371.00578564202</v>
      </c>
      <c r="N1829" s="36">
        <f t="shared" si="413"/>
        <v>28.229884655821973</v>
      </c>
      <c r="O1829" s="18"/>
      <c r="P1829" s="19">
        <f t="shared" si="414"/>
        <v>30.59743234570379</v>
      </c>
      <c r="Q1829" s="19"/>
      <c r="R1829" s="38">
        <f t="shared" si="415"/>
        <v>2.542655400299916E-2</v>
      </c>
      <c r="S1829" s="16">
        <f t="shared" si="421"/>
        <v>0.96529350397212954</v>
      </c>
      <c r="T1829" s="16">
        <f t="shared" si="423"/>
        <v>41.15131722355639</v>
      </c>
      <c r="U1829" s="22"/>
      <c r="V1829" s="22"/>
      <c r="Z1829" s="37"/>
      <c r="AA1829" s="37"/>
    </row>
    <row r="1830" spans="1:27">
      <c r="A1830" s="61">
        <f t="shared" si="416"/>
        <v>44561</v>
      </c>
      <c r="B1830" s="13">
        <v>2022.1</v>
      </c>
      <c r="C1830" s="45">
        <v>3726.0509523809519</v>
      </c>
      <c r="D1830" s="15">
        <f>D1829*2/3+D1832/3</f>
        <v>65.852203562338062</v>
      </c>
      <c r="E1830" s="14">
        <f>E1829*2/3+E1832/3</f>
        <v>182.40333333333334</v>
      </c>
      <c r="F1830" s="14">
        <v>298.012</v>
      </c>
      <c r="G1830" s="43">
        <f t="shared" si="424"/>
        <v>2022.7916666665287</v>
      </c>
      <c r="H1830" s="16">
        <v>3.98</v>
      </c>
      <c r="I1830" s="15">
        <f t="shared" si="417"/>
        <v>3929.1313068433492</v>
      </c>
      <c r="J1830" s="15">
        <f t="shared" si="418"/>
        <v>69.441335598501993</v>
      </c>
      <c r="K1830" s="17">
        <f t="shared" si="422"/>
        <v>2548128.3493124573</v>
      </c>
      <c r="L1830" s="15">
        <f t="shared" si="419"/>
        <v>192.34483280874605</v>
      </c>
      <c r="M1830" s="17">
        <f t="shared" si="420"/>
        <v>124739.86819175327</v>
      </c>
      <c r="N1830" s="36">
        <f t="shared" si="413"/>
        <v>27.080766925400685</v>
      </c>
      <c r="O1830" s="18"/>
      <c r="P1830" s="19">
        <f t="shared" si="414"/>
        <v>29.346998336096643</v>
      </c>
      <c r="Q1830" s="19"/>
      <c r="R1830" s="38">
        <f t="shared" si="415"/>
        <v>2.278469007735031E-2</v>
      </c>
      <c r="S1830" s="16">
        <f t="shared" si="421"/>
        <v>1.0107119558279947</v>
      </c>
      <c r="T1830" s="16">
        <f t="shared" si="423"/>
        <v>39.562613673629379</v>
      </c>
      <c r="U1830" s="22"/>
      <c r="V1830" s="22"/>
      <c r="Z1830" s="37"/>
      <c r="AA1830" s="37"/>
    </row>
    <row r="1831" spans="1:27">
      <c r="A1831" s="61">
        <f t="shared" si="416"/>
        <v>44895</v>
      </c>
      <c r="B1831" s="13">
        <v>2022.11</v>
      </c>
      <c r="C1831" s="45">
        <v>3917.488571428571</v>
      </c>
      <c r="D1831" s="15">
        <f>D1829/3+D1832*2/3</f>
        <v>66.386101781169032</v>
      </c>
      <c r="E1831" s="14">
        <f>E1829/3+E1832*2/3</f>
        <v>177.57666666666665</v>
      </c>
      <c r="F1831" s="14">
        <v>297.71100000000001</v>
      </c>
      <c r="G1831" s="43">
        <f t="shared" si="424"/>
        <v>2022.874999999862</v>
      </c>
      <c r="H1831" s="16">
        <v>3.89</v>
      </c>
      <c r="I1831" s="15">
        <f t="shared" si="417"/>
        <v>4135.1794601811835</v>
      </c>
      <c r="J1831" s="15">
        <f t="shared" si="418"/>
        <v>70.075110500419498</v>
      </c>
      <c r="K1831" s="17">
        <f t="shared" si="422"/>
        <v>2685542.2278476921</v>
      </c>
      <c r="L1831" s="15">
        <f t="shared" si="419"/>
        <v>187.44442293029149</v>
      </c>
      <c r="M1831" s="17">
        <f t="shared" si="420"/>
        <v>121733.51072211603</v>
      </c>
      <c r="N1831" s="36">
        <f t="shared" si="413"/>
        <v>28.378949016273317</v>
      </c>
      <c r="O1831" s="18"/>
      <c r="P1831" s="19">
        <f t="shared" si="414"/>
        <v>30.747932135302175</v>
      </c>
      <c r="Q1831" s="19"/>
      <c r="R1831" s="38">
        <f t="shared" si="415"/>
        <v>2.2379046474016215E-2</v>
      </c>
      <c r="S1831" s="16">
        <f t="shared" si="421"/>
        <v>1.025709583392977</v>
      </c>
      <c r="T1831" s="16">
        <f t="shared" si="423"/>
        <v>40.026834805279734</v>
      </c>
      <c r="U1831" s="22"/>
      <c r="V1831" s="22"/>
      <c r="Z1831" s="37"/>
      <c r="AA1831" s="37"/>
    </row>
    <row r="1832" spans="1:27">
      <c r="A1832" s="61">
        <f t="shared" si="416"/>
        <v>44926</v>
      </c>
      <c r="B1832" s="13">
        <v>2022.12</v>
      </c>
      <c r="C1832" s="45">
        <v>3912.3809523809532</v>
      </c>
      <c r="D1832" s="15">
        <v>66.92</v>
      </c>
      <c r="E1832" s="14">
        <v>172.75</v>
      </c>
      <c r="F1832" s="14">
        <v>296.79700000000003</v>
      </c>
      <c r="G1832" s="43">
        <f t="shared" si="424"/>
        <v>2022.9583333331952</v>
      </c>
      <c r="H1832" s="16">
        <v>3.62</v>
      </c>
      <c r="I1832" s="15">
        <f t="shared" si="417"/>
        <v>4142.5058878627506</v>
      </c>
      <c r="J1832" s="15">
        <f t="shared" si="418"/>
        <v>70.856211956320337</v>
      </c>
      <c r="K1832" s="17">
        <f t="shared" si="422"/>
        <v>2694135.0133288973</v>
      </c>
      <c r="L1832" s="15">
        <f t="shared" si="419"/>
        <v>182.91109706297576</v>
      </c>
      <c r="M1832" s="17">
        <f t="shared" si="420"/>
        <v>118958.71828875248</v>
      </c>
      <c r="N1832" s="36">
        <f t="shared" si="413"/>
        <v>28.316901284527294</v>
      </c>
      <c r="O1832" s="18"/>
      <c r="P1832" s="19">
        <f t="shared" si="414"/>
        <v>30.676157998177413</v>
      </c>
      <c r="Q1832" s="19"/>
      <c r="R1832" s="38">
        <f t="shared" si="415"/>
        <v>2.511746270933321E-2</v>
      </c>
      <c r="S1832" s="16">
        <f t="shared" si="421"/>
        <v>1.010537679225576</v>
      </c>
      <c r="T1832" s="16">
        <f t="shared" si="423"/>
        <v>41.182341608123906</v>
      </c>
      <c r="U1832" s="22"/>
      <c r="V1832" s="22"/>
      <c r="Z1832" s="37"/>
      <c r="AA1832" s="37"/>
    </row>
    <row r="1833" spans="1:27">
      <c r="A1833" s="61">
        <f t="shared" si="416"/>
        <v>44957</v>
      </c>
      <c r="B1833" s="13">
        <v>2023.01</v>
      </c>
      <c r="C1833" s="45">
        <v>3960.6565000000001</v>
      </c>
      <c r="D1833" s="15">
        <f>D1832*2/3+D1835/3</f>
        <v>67.349999999999994</v>
      </c>
      <c r="E1833" s="14">
        <f>E1832*2/3+E1835/3</f>
        <v>173.55666666666667</v>
      </c>
      <c r="F1833" s="14">
        <v>299.17</v>
      </c>
      <c r="G1833" s="43">
        <f t="shared" si="424"/>
        <v>2023.0416666665285</v>
      </c>
      <c r="H1833" s="16">
        <v>3.53</v>
      </c>
      <c r="I1833" s="15">
        <f t="shared" si="417"/>
        <v>4160.3574157811627</v>
      </c>
      <c r="J1833" s="15">
        <f t="shared" si="418"/>
        <v>70.745865477821994</v>
      </c>
      <c r="K1833" s="17">
        <f t="shared" si="422"/>
        <v>2709579.208438722</v>
      </c>
      <c r="L1833" s="15">
        <f t="shared" si="419"/>
        <v>182.30759603235626</v>
      </c>
      <c r="M1833" s="17">
        <f t="shared" si="420"/>
        <v>118734.23900455133</v>
      </c>
      <c r="N1833" s="36">
        <f t="shared" si="413"/>
        <v>28.334813423755683</v>
      </c>
      <c r="O1833" s="18"/>
      <c r="P1833" s="19">
        <f t="shared" si="414"/>
        <v>30.691634492755632</v>
      </c>
      <c r="Q1833" s="19"/>
      <c r="R1833" s="38">
        <f t="shared" si="415"/>
        <v>2.6509359149697272E-2</v>
      </c>
      <c r="S1833" s="16">
        <f t="shared" si="421"/>
        <v>0.98474563111309221</v>
      </c>
      <c r="T1833" s="16">
        <f t="shared" si="423"/>
        <v>41.286209646277321</v>
      </c>
      <c r="U1833" s="22"/>
      <c r="V1833" s="22"/>
      <c r="Z1833" s="37"/>
      <c r="AA1833" s="37"/>
    </row>
    <row r="1834" spans="1:27">
      <c r="A1834" s="61">
        <f t="shared" si="416"/>
        <v>44985</v>
      </c>
      <c r="B1834" s="13">
        <v>2023.02</v>
      </c>
      <c r="C1834" s="45">
        <v>4079.6847368421049</v>
      </c>
      <c r="D1834" s="15">
        <f>D1832/3+D1835*2/3</f>
        <v>67.78</v>
      </c>
      <c r="E1834" s="14">
        <f>E1832/3+E1835*2/3</f>
        <v>174.36333333333332</v>
      </c>
      <c r="F1834" s="14">
        <v>300.83999999999997</v>
      </c>
      <c r="G1834" s="43">
        <f t="shared" si="424"/>
        <v>2023.1249999998618</v>
      </c>
      <c r="H1834" s="16">
        <v>3.75</v>
      </c>
      <c r="I1834" s="15">
        <f t="shared" si="417"/>
        <v>4261.5984813653367</v>
      </c>
      <c r="J1834" s="15">
        <f t="shared" si="418"/>
        <v>70.802320203430426</v>
      </c>
      <c r="K1834" s="17">
        <f t="shared" si="422"/>
        <v>2779358.7246104721</v>
      </c>
      <c r="L1834" s="15">
        <f t="shared" si="419"/>
        <v>182.13822010038567</v>
      </c>
      <c r="M1834" s="17">
        <f t="shared" si="420"/>
        <v>118788.16207923078</v>
      </c>
      <c r="N1834" s="36">
        <f t="shared" si="413"/>
        <v>28.919762943866633</v>
      </c>
      <c r="O1834" s="18"/>
      <c r="P1834" s="19">
        <f t="shared" si="414"/>
        <v>31.320528304023156</v>
      </c>
      <c r="Q1834" s="19"/>
      <c r="R1834" s="38">
        <f t="shared" si="415"/>
        <v>2.332967294830262E-2</v>
      </c>
      <c r="S1834" s="16">
        <f t="shared" si="421"/>
        <v>1.0106002730113013</v>
      </c>
      <c r="T1834" s="16">
        <f t="shared" si="423"/>
        <v>40.430725795175164</v>
      </c>
      <c r="U1834" s="22"/>
      <c r="V1834" s="22"/>
      <c r="Z1834" s="37"/>
      <c r="AA1834" s="37"/>
    </row>
    <row r="1835" spans="1:27">
      <c r="A1835" s="61">
        <f t="shared" si="416"/>
        <v>45016</v>
      </c>
      <c r="B1835" s="13">
        <v>2023.03</v>
      </c>
      <c r="C1835" s="45">
        <v>3968.5591304347827</v>
      </c>
      <c r="D1835" s="15">
        <v>68.209999999999994</v>
      </c>
      <c r="E1835" s="14">
        <v>175.17</v>
      </c>
      <c r="F1835" s="14">
        <v>301.83600000000001</v>
      </c>
      <c r="G1835" s="43">
        <f t="shared" si="424"/>
        <v>2023.208333333195</v>
      </c>
      <c r="H1835" s="16">
        <v>3.66</v>
      </c>
      <c r="I1835" s="15">
        <f t="shared" si="417"/>
        <v>4131.8383667131084</v>
      </c>
      <c r="J1835" s="15">
        <f t="shared" si="418"/>
        <v>71.016377917147082</v>
      </c>
      <c r="K1835" s="17">
        <f t="shared" si="422"/>
        <v>2698590.5396659356</v>
      </c>
      <c r="L1835" s="15">
        <f t="shared" si="419"/>
        <v>182.37705497356185</v>
      </c>
      <c r="M1835" s="17">
        <f t="shared" si="420"/>
        <v>119114.29042547569</v>
      </c>
      <c r="N1835" s="36">
        <f t="shared" si="413"/>
        <v>27.938131253997884</v>
      </c>
      <c r="O1835" s="18"/>
      <c r="P1835" s="19">
        <f t="shared" si="414"/>
        <v>30.254655354508131</v>
      </c>
      <c r="Q1835" s="19"/>
      <c r="R1835" s="38">
        <f t="shared" si="415"/>
        <v>2.5515858811858222E-2</v>
      </c>
      <c r="S1835" s="16">
        <f t="shared" si="421"/>
        <v>1.0198184492993052</v>
      </c>
      <c r="T1835" s="16">
        <f t="shared" si="423"/>
        <v>40.724474788021006</v>
      </c>
      <c r="U1835" s="22"/>
      <c r="V1835" s="22"/>
      <c r="Z1835" s="37"/>
      <c r="AA1835" s="37"/>
    </row>
    <row r="1836" spans="1:27">
      <c r="A1836" s="61">
        <f t="shared" si="416"/>
        <v>45046</v>
      </c>
      <c r="B1836" s="13">
        <v>2023.04</v>
      </c>
      <c r="C1836" s="45">
        <v>4121.4673684210529</v>
      </c>
      <c r="D1836" s="15">
        <f>D1835*2/3+D1838/3</f>
        <v>68.376666666666665</v>
      </c>
      <c r="E1836" s="14">
        <f>E1835*2/3+E1838/3</f>
        <v>177.11666666666665</v>
      </c>
      <c r="F1836" s="14">
        <v>303.363</v>
      </c>
      <c r="G1836" s="43">
        <f t="shared" si="424"/>
        <v>2023.2916666665283</v>
      </c>
      <c r="H1836" s="16">
        <v>3.46</v>
      </c>
      <c r="I1836" s="15">
        <f t="shared" si="417"/>
        <v>4269.438485014567</v>
      </c>
      <c r="J1836" s="15">
        <f t="shared" si="418"/>
        <v>70.831562171392051</v>
      </c>
      <c r="K1836" s="17">
        <f t="shared" si="422"/>
        <v>2792315.2029031254</v>
      </c>
      <c r="L1836" s="15">
        <f t="shared" si="419"/>
        <v>183.47560356734346</v>
      </c>
      <c r="M1836" s="17">
        <f t="shared" si="420"/>
        <v>119997.44673711396</v>
      </c>
      <c r="N1836" s="36">
        <f t="shared" si="413"/>
        <v>28.764841267615363</v>
      </c>
      <c r="O1836" s="18"/>
      <c r="P1836" s="19">
        <f t="shared" si="414"/>
        <v>31.145696913600158</v>
      </c>
      <c r="Q1836" s="19"/>
      <c r="R1836" s="38">
        <f t="shared" si="415"/>
        <v>2.7112004406285153E-2</v>
      </c>
      <c r="S1836" s="16">
        <f t="shared" si="421"/>
        <v>0.99370823619587745</v>
      </c>
      <c r="T1836" s="16">
        <f t="shared" si="423"/>
        <v>41.322518507230491</v>
      </c>
      <c r="U1836" s="22"/>
      <c r="V1836" s="22"/>
      <c r="Z1836" s="37"/>
      <c r="AA1836" s="37"/>
    </row>
    <row r="1837" spans="1:27">
      <c r="A1837" s="61">
        <f t="shared" si="416"/>
        <v>45077</v>
      </c>
      <c r="B1837" s="13">
        <v>2023.05</v>
      </c>
      <c r="C1837" s="45">
        <v>4146.1731818181825</v>
      </c>
      <c r="D1837" s="15">
        <f>D1835/3+D1838*2/3</f>
        <v>68.543333333333322</v>
      </c>
      <c r="E1837" s="14">
        <f>E1835/3+E1838*2/3</f>
        <v>179.06333333333333</v>
      </c>
      <c r="F1837" s="14">
        <v>304.12700000000001</v>
      </c>
      <c r="G1837" s="43">
        <f t="shared" si="424"/>
        <v>2023.3749999998615</v>
      </c>
      <c r="H1837" s="16">
        <v>3.57</v>
      </c>
      <c r="I1837" s="15">
        <f t="shared" si="417"/>
        <v>4284.2417153547121</v>
      </c>
      <c r="J1837" s="15">
        <f t="shared" si="418"/>
        <v>70.825842312586531</v>
      </c>
      <c r="K1837" s="17">
        <f t="shared" si="422"/>
        <v>2805857.0207216623</v>
      </c>
      <c r="L1837" s="15">
        <f t="shared" si="419"/>
        <v>185.02618407770444</v>
      </c>
      <c r="M1837" s="17">
        <f t="shared" si="420"/>
        <v>121178.27426755782</v>
      </c>
      <c r="N1837" s="36">
        <f t="shared" si="413"/>
        <v>28.762051343131233</v>
      </c>
      <c r="O1837" s="18"/>
      <c r="P1837" s="19">
        <f t="shared" si="414"/>
        <v>31.138125637345375</v>
      </c>
      <c r="Q1837" s="19"/>
      <c r="R1837" s="38">
        <f t="shared" si="415"/>
        <v>2.6091008325915106E-2</v>
      </c>
      <c r="S1837" s="16">
        <f t="shared" si="421"/>
        <v>0.98808733454707542</v>
      </c>
      <c r="T1837" s="16">
        <f t="shared" si="423"/>
        <v>40.959373460871703</v>
      </c>
      <c r="U1837" s="22"/>
      <c r="V1837" s="22"/>
      <c r="Z1837" s="37"/>
      <c r="AA1837" s="37"/>
    </row>
    <row r="1838" spans="1:27">
      <c r="A1838" s="61">
        <f t="shared" si="416"/>
        <v>45107</v>
      </c>
      <c r="B1838" s="13">
        <v>2023.06</v>
      </c>
      <c r="C1838" s="45">
        <v>4345.3728571428574</v>
      </c>
      <c r="D1838" s="15">
        <v>68.709999999999994</v>
      </c>
      <c r="E1838" s="14">
        <v>181.01</v>
      </c>
      <c r="F1838" s="14">
        <v>305.10899999999998</v>
      </c>
      <c r="G1838" s="43">
        <f t="shared" si="424"/>
        <v>2023.4583333331948</v>
      </c>
      <c r="H1838" s="16">
        <v>3.75</v>
      </c>
      <c r="I1838" s="15">
        <f t="shared" si="417"/>
        <v>4475.62338225028</v>
      </c>
      <c r="J1838" s="15">
        <f t="shared" si="418"/>
        <v>70.769550209925001</v>
      </c>
      <c r="K1838" s="17">
        <f t="shared" si="422"/>
        <v>2935060.0552567169</v>
      </c>
      <c r="L1838" s="15">
        <f t="shared" si="419"/>
        <v>186.43569034345109</v>
      </c>
      <c r="M1838" s="17">
        <f t="shared" si="420"/>
        <v>122262.28636024092</v>
      </c>
      <c r="N1838" s="36">
        <f t="shared" si="413"/>
        <v>29.940031645987489</v>
      </c>
      <c r="O1838" s="18"/>
      <c r="P1838" s="19">
        <f t="shared" si="414"/>
        <v>32.406543360990931</v>
      </c>
      <c r="Q1838" s="19"/>
      <c r="R1838" s="38">
        <f t="shared" si="415"/>
        <v>2.3007997787991848E-2</v>
      </c>
      <c r="S1838" s="16">
        <f t="shared" si="421"/>
        <v>0.99080526900270016</v>
      </c>
      <c r="T1838" s="16">
        <f t="shared" si="423"/>
        <v>40.341179937454221</v>
      </c>
      <c r="U1838" s="22"/>
      <c r="V1838" s="22"/>
      <c r="Z1838" s="37"/>
      <c r="AA1838" s="37"/>
    </row>
    <row r="1839" spans="1:27">
      <c r="A1839" s="61">
        <f t="shared" si="416"/>
        <v>45138</v>
      </c>
      <c r="B1839" s="13">
        <v>2023.07</v>
      </c>
      <c r="C1839" s="45">
        <v>4508.0755000000008</v>
      </c>
      <c r="D1839" s="15">
        <f>D1838*2/3+D1841/3</f>
        <v>68.911045363540723</v>
      </c>
      <c r="E1839" s="14">
        <f>E1838*2/3+E1841/3</f>
        <v>182.09</v>
      </c>
      <c r="F1839" s="14">
        <v>305.69099999999997</v>
      </c>
      <c r="G1839" s="43">
        <f t="shared" si="424"/>
        <v>2023.541666666528</v>
      </c>
      <c r="H1839" s="16">
        <v>3.9</v>
      </c>
      <c r="I1839" s="15">
        <f t="shared" si="417"/>
        <v>4634.3628442275067</v>
      </c>
      <c r="J1839" s="15">
        <f t="shared" si="418"/>
        <v>70.841490607171352</v>
      </c>
      <c r="K1839" s="17">
        <f t="shared" si="422"/>
        <v>3043030.9042793168</v>
      </c>
      <c r="L1839" s="15">
        <f t="shared" si="419"/>
        <v>187.19099320882862</v>
      </c>
      <c r="M1839" s="17">
        <f t="shared" si="420"/>
        <v>122913.97900505897</v>
      </c>
      <c r="N1839" s="36">
        <f t="shared" si="413"/>
        <v>30.891659813659928</v>
      </c>
      <c r="O1839" s="18"/>
      <c r="P1839" s="19">
        <f t="shared" si="414"/>
        <v>33.427875526957635</v>
      </c>
      <c r="Q1839" s="19"/>
      <c r="R1839" s="38">
        <f t="shared" si="415"/>
        <v>2.0634383972327509E-2</v>
      </c>
      <c r="S1839" s="16">
        <f t="shared" si="421"/>
        <v>0.98135146080306712</v>
      </c>
      <c r="T1839" s="16">
        <f t="shared" si="423"/>
        <v>39.894154940088249</v>
      </c>
      <c r="U1839" s="22"/>
      <c r="V1839" s="22"/>
      <c r="Z1839" s="37"/>
      <c r="AA1839" s="37"/>
    </row>
    <row r="1840" spans="1:27">
      <c r="A1840" s="61">
        <f t="shared" si="416"/>
        <v>45169</v>
      </c>
      <c r="B1840" s="13">
        <v>2023.08</v>
      </c>
      <c r="C1840" s="45">
        <v>4457.358695652174</v>
      </c>
      <c r="D1840" s="15">
        <f>D1838/3+D1841*2/3</f>
        <v>69.112090727081437</v>
      </c>
      <c r="E1840" s="14">
        <f>E1838/3+E1841*2/3</f>
        <v>183.17</v>
      </c>
      <c r="F1840" s="14">
        <v>307.02600000000001</v>
      </c>
      <c r="G1840" s="43">
        <f t="shared" si="424"/>
        <v>2023.6249999998613</v>
      </c>
      <c r="H1840" s="16">
        <v>4.17</v>
      </c>
      <c r="I1840" s="15">
        <f t="shared" si="417"/>
        <v>4562.3010045495384</v>
      </c>
      <c r="J1840" s="15">
        <f t="shared" si="418"/>
        <v>70.739238746534895</v>
      </c>
      <c r="K1840" s="17">
        <f t="shared" si="422"/>
        <v>2999584.170005478</v>
      </c>
      <c r="L1840" s="15">
        <f t="shared" si="419"/>
        <v>187.48248280275942</v>
      </c>
      <c r="M1840" s="17">
        <f t="shared" si="420"/>
        <v>123264.44200145609</v>
      </c>
      <c r="N1840" s="36">
        <f t="shared" si="413"/>
        <v>30.3047482453652</v>
      </c>
      <c r="O1840" s="18"/>
      <c r="P1840" s="19">
        <f t="shared" si="414"/>
        <v>32.784769089831514</v>
      </c>
      <c r="Q1840" s="19"/>
      <c r="R1840" s="38">
        <f t="shared" si="415"/>
        <v>1.8885514103789205E-2</v>
      </c>
      <c r="S1840" s="16">
        <f t="shared" si="421"/>
        <v>0.98660777581481551</v>
      </c>
      <c r="T1840" s="16">
        <f t="shared" si="423"/>
        <v>38.979955716786741</v>
      </c>
      <c r="U1840" s="22"/>
      <c r="V1840" s="22"/>
      <c r="Z1840" s="37"/>
      <c r="AA1840" s="37"/>
    </row>
    <row r="1841" spans="1:27">
      <c r="A1841" s="61">
        <f t="shared" si="416"/>
        <v>45199</v>
      </c>
      <c r="B1841" s="13">
        <v>2023.09</v>
      </c>
      <c r="C1841" s="45">
        <v>4409.0949999999993</v>
      </c>
      <c r="D1841" s="15">
        <v>69.313136090622152</v>
      </c>
      <c r="E1841" s="14">
        <v>184.25</v>
      </c>
      <c r="F1841" s="14">
        <v>307.78899999999999</v>
      </c>
      <c r="G1841" s="43">
        <f t="shared" si="424"/>
        <v>2023.7083333331946</v>
      </c>
      <c r="H1841" s="16">
        <v>4.38</v>
      </c>
      <c r="I1841" s="15">
        <f t="shared" si="417"/>
        <v>4501.7136566852623</v>
      </c>
      <c r="J1841" s="15">
        <f t="shared" si="418"/>
        <v>70.769146803785802</v>
      </c>
      <c r="K1841" s="17">
        <f t="shared" si="422"/>
        <v>2963627.0915445015</v>
      </c>
      <c r="L1841" s="15">
        <f t="shared" si="419"/>
        <v>188.1204059436823</v>
      </c>
      <c r="M1841" s="17">
        <f t="shared" si="420"/>
        <v>123845.8893757278</v>
      </c>
      <c r="N1841" s="36">
        <f t="shared" si="413"/>
        <v>29.799681861350241</v>
      </c>
      <c r="O1841" s="18"/>
      <c r="P1841" s="19">
        <f t="shared" si="414"/>
        <v>32.231075598026564</v>
      </c>
      <c r="Q1841" s="19"/>
      <c r="R1841" s="38">
        <f t="shared" si="415"/>
        <v>1.7480411780019335E-2</v>
      </c>
      <c r="S1841" s="16">
        <f t="shared" si="421"/>
        <v>0.97056219286462397</v>
      </c>
      <c r="T1841" s="16">
        <f t="shared" si="423"/>
        <v>38.362591324966367</v>
      </c>
      <c r="U1841" s="22"/>
      <c r="V1841" s="22"/>
      <c r="Z1841" s="37"/>
      <c r="AA1841" s="37"/>
    </row>
    <row r="1842" spans="1:27">
      <c r="A1842" s="61">
        <f t="shared" si="416"/>
        <v>44926</v>
      </c>
      <c r="B1842" s="13">
        <v>2023.1</v>
      </c>
      <c r="C1842" s="45">
        <v>4269.4009090909085</v>
      </c>
      <c r="D1842" s="15">
        <f>D1841*2/3+D1844/3</f>
        <v>69.643321374994017</v>
      </c>
      <c r="E1842" s="14">
        <f>E1841*2/3+E1844/3</f>
        <v>186.97666666666666</v>
      </c>
      <c r="F1842" s="14">
        <v>307.67099999999999</v>
      </c>
      <c r="G1842" s="43">
        <f t="shared" si="424"/>
        <v>2023.7916666665278</v>
      </c>
      <c r="H1842" s="16">
        <v>4.8</v>
      </c>
      <c r="I1842" s="15">
        <f t="shared" si="417"/>
        <v>4360.7569383721884</v>
      </c>
      <c r="J1842" s="15">
        <f t="shared" si="418"/>
        <v>71.133539192962829</v>
      </c>
      <c r="K1842" s="17">
        <f t="shared" si="422"/>
        <v>2874733.0822869949</v>
      </c>
      <c r="L1842" s="15">
        <f t="shared" si="419"/>
        <v>190.97756660523748</v>
      </c>
      <c r="M1842" s="17">
        <f t="shared" si="420"/>
        <v>125897.75959851641</v>
      </c>
      <c r="N1842" s="36">
        <f t="shared" si="413"/>
        <v>28.769054954983972</v>
      </c>
      <c r="O1842" s="18"/>
      <c r="P1842" s="19">
        <f t="shared" si="414"/>
        <v>31.110796090030501</v>
      </c>
      <c r="Q1842" s="19"/>
      <c r="R1842" s="38">
        <f t="shared" si="415"/>
        <v>1.4708202841239332E-2</v>
      </c>
      <c r="S1842" s="16">
        <f t="shared" si="421"/>
        <v>1.0279627897378596</v>
      </c>
      <c r="T1842" s="16">
        <f t="shared" si="423"/>
        <v>37.247560712387028</v>
      </c>
      <c r="U1842" s="22"/>
      <c r="V1842" s="22"/>
      <c r="Z1842" s="37"/>
      <c r="AA1842" s="37"/>
    </row>
    <row r="1843" spans="1:27">
      <c r="A1843" s="61">
        <f t="shared" si="416"/>
        <v>45260</v>
      </c>
      <c r="B1843" s="13">
        <v>2023.11</v>
      </c>
      <c r="C1843" s="45">
        <v>4460.0633333333317</v>
      </c>
      <c r="D1843" s="15">
        <f>D1841/3+D1844*2/3</f>
        <v>69.973506659365881</v>
      </c>
      <c r="E1843" s="14">
        <f>E1841/3+E1844*2/3</f>
        <v>189.70333333333332</v>
      </c>
      <c r="F1843" s="14">
        <v>307.05099999999999</v>
      </c>
      <c r="G1843" s="43">
        <f t="shared" si="424"/>
        <v>2023.8749999998611</v>
      </c>
      <c r="H1843" s="16">
        <v>4.5</v>
      </c>
      <c r="I1843" s="15">
        <f t="shared" si="417"/>
        <v>4564.6976325919804</v>
      </c>
      <c r="J1843" s="15">
        <f t="shared" si="418"/>
        <v>71.61510416343117</v>
      </c>
      <c r="K1843" s="17">
        <f t="shared" si="422"/>
        <v>3013110.7220989885</v>
      </c>
      <c r="L1843" s="15">
        <f t="shared" si="419"/>
        <v>194.15382514631125</v>
      </c>
      <c r="M1843" s="17">
        <f t="shared" si="420"/>
        <v>128158.97554920785</v>
      </c>
      <c r="N1843" s="36">
        <f t="shared" si="413"/>
        <v>30.013224817381488</v>
      </c>
      <c r="O1843" s="18"/>
      <c r="P1843" s="19">
        <f t="shared" si="414"/>
        <v>32.448080510002093</v>
      </c>
      <c r="Q1843" s="19"/>
      <c r="R1843" s="38">
        <f t="shared" si="415"/>
        <v>1.6270088123310988E-2</v>
      </c>
      <c r="S1843" s="16">
        <f t="shared" si="421"/>
        <v>1.0429532306785569</v>
      </c>
      <c r="T1843" s="16">
        <f t="shared" si="423"/>
        <v>38.366420111333071</v>
      </c>
      <c r="U1843" s="22"/>
      <c r="V1843" s="22"/>
      <c r="Z1843" s="37"/>
      <c r="AA1843" s="37"/>
    </row>
    <row r="1844" spans="1:27">
      <c r="A1844" s="61">
        <f t="shared" si="416"/>
        <v>45291</v>
      </c>
      <c r="B1844" s="13">
        <v>2023.12</v>
      </c>
      <c r="C1844" s="45">
        <v>4685.0515000000005</v>
      </c>
      <c r="D1844" s="15">
        <v>70.303691943737746</v>
      </c>
      <c r="E1844" s="14">
        <v>192.42999999999998</v>
      </c>
      <c r="F1844" s="14">
        <v>306.74599999999998</v>
      </c>
      <c r="G1844" s="43">
        <f t="shared" si="424"/>
        <v>2023.9583333331943</v>
      </c>
      <c r="H1844" s="16">
        <v>4.0199999999999996</v>
      </c>
      <c r="I1844" s="15">
        <f t="shared" si="417"/>
        <v>4799.7317539813093</v>
      </c>
      <c r="J1844" s="15">
        <f t="shared" si="418"/>
        <v>72.024579162999174</v>
      </c>
      <c r="K1844" s="17">
        <f t="shared" si="422"/>
        <v>3172216.2589059169</v>
      </c>
      <c r="L1844" s="15">
        <f t="shared" si="419"/>
        <v>197.14028360598027</v>
      </c>
      <c r="M1844" s="17">
        <f t="shared" si="420"/>
        <v>130293.03406830544</v>
      </c>
      <c r="N1844" s="36">
        <f t="shared" si="413"/>
        <v>31.452310923844575</v>
      </c>
      <c r="O1844" s="18"/>
      <c r="P1844" s="19">
        <f t="shared" si="414"/>
        <v>33.992713288867655</v>
      </c>
      <c r="Q1844" s="19"/>
      <c r="R1844" s="38">
        <f t="shared" si="415"/>
        <v>1.9452275096519339E-2</v>
      </c>
      <c r="S1844" s="16">
        <f t="shared" si="421"/>
        <v>1.0000891411034831</v>
      </c>
      <c r="T1844" s="16">
        <f t="shared" si="423"/>
        <v>40.054168424398405</v>
      </c>
      <c r="U1844" s="22"/>
      <c r="V1844" s="22"/>
      <c r="Z1844" s="37"/>
      <c r="AA1844" s="37"/>
    </row>
    <row r="1845" spans="1:27">
      <c r="A1845" s="61">
        <f t="shared" si="416"/>
        <v>45322</v>
      </c>
      <c r="B1845" s="13">
        <v>2024.01</v>
      </c>
      <c r="C1845" s="45">
        <v>4815.6139130434785</v>
      </c>
      <c r="D1845" s="15">
        <f>D1844*2/3+D1847/3</f>
        <v>70.477403206648589</v>
      </c>
      <c r="E1845" s="14">
        <f>E1844*2/3+E1847/3</f>
        <v>192.08333333333331</v>
      </c>
      <c r="F1845" s="14">
        <v>308.41699999999997</v>
      </c>
      <c r="G1845" s="43">
        <f t="shared" si="424"/>
        <v>2024.0416666665276</v>
      </c>
      <c r="H1845" s="16">
        <v>4.0599999999999996</v>
      </c>
      <c r="I1845" s="15">
        <f t="shared" si="417"/>
        <v>4906.7604653327235</v>
      </c>
      <c r="J1845" s="15">
        <f t="shared" si="418"/>
        <v>71.81134991263049</v>
      </c>
      <c r="K1845" s="17">
        <f t="shared" si="422"/>
        <v>3246908.2759480295</v>
      </c>
      <c r="L1845" s="15">
        <f t="shared" si="419"/>
        <v>195.71895153315162</v>
      </c>
      <c r="M1845" s="17">
        <f t="shared" si="420"/>
        <v>129511.41348404293</v>
      </c>
      <c r="N1845" s="36">
        <f t="shared" si="413"/>
        <v>32.045123012596022</v>
      </c>
      <c r="O1845" s="18"/>
      <c r="P1845" s="19">
        <f t="shared" si="414"/>
        <v>34.620305475067731</v>
      </c>
      <c r="Q1845" s="19"/>
      <c r="R1845" s="38">
        <f t="shared" si="415"/>
        <v>1.8640848094390771E-2</v>
      </c>
      <c r="S1845" s="16">
        <f t="shared" si="421"/>
        <v>0.99124004692812817</v>
      </c>
      <c r="T1845" s="16">
        <f t="shared" si="423"/>
        <v>39.840706497215045</v>
      </c>
      <c r="U1845" s="22"/>
      <c r="V1845" s="22"/>
      <c r="Z1845" s="37"/>
      <c r="AA1845" s="37"/>
    </row>
    <row r="1846" spans="1:27">
      <c r="A1846" s="61">
        <f t="shared" si="416"/>
        <v>45351</v>
      </c>
      <c r="B1846" s="13">
        <v>2024.02</v>
      </c>
      <c r="C1846" s="45">
        <v>5011.9615000000003</v>
      </c>
      <c r="D1846" s="15">
        <f>D1844/3+D1847*2/3</f>
        <v>70.651114469559431</v>
      </c>
      <c r="E1846" s="14">
        <f>E1844/3+E1847*2/3</f>
        <v>191.73666666666665</v>
      </c>
      <c r="F1846" s="14">
        <v>310.32600000000002</v>
      </c>
      <c r="G1846" s="43">
        <f t="shared" si="424"/>
        <v>2024.1249999998608</v>
      </c>
      <c r="H1846" s="16">
        <v>4.21</v>
      </c>
      <c r="I1846" s="15">
        <f t="shared" si="417"/>
        <v>5075.4092638120892</v>
      </c>
      <c r="J1846" s="15">
        <f t="shared" si="418"/>
        <v>71.545505861816835</v>
      </c>
      <c r="K1846" s="17">
        <f t="shared" si="422"/>
        <v>3362452.0564336954</v>
      </c>
      <c r="L1846" s="15">
        <f t="shared" si="419"/>
        <v>194.16391251458148</v>
      </c>
      <c r="M1846" s="17">
        <f t="shared" si="420"/>
        <v>128633.34028545018</v>
      </c>
      <c r="N1846" s="36">
        <f t="shared" si="413"/>
        <v>33.037192685599045</v>
      </c>
      <c r="O1846" s="18"/>
      <c r="P1846" s="19">
        <f t="shared" si="414"/>
        <v>35.677606889805958</v>
      </c>
      <c r="Q1846" s="19"/>
      <c r="R1846" s="38">
        <f t="shared" si="415"/>
        <v>1.6458700663730952E-2</v>
      </c>
      <c r="S1846" s="16">
        <f t="shared" si="421"/>
        <v>1.0035083333333332</v>
      </c>
      <c r="T1846" s="16">
        <f t="shared" si="423"/>
        <v>39.248766793899847</v>
      </c>
      <c r="U1846" s="22"/>
      <c r="V1846" s="22"/>
      <c r="Z1846" s="37"/>
      <c r="AA1846" s="37"/>
    </row>
    <row r="1847" spans="1:27">
      <c r="A1847" s="61">
        <f t="shared" si="416"/>
        <v>45382</v>
      </c>
      <c r="B1847" s="13">
        <v>2024.03</v>
      </c>
      <c r="C1847" s="45">
        <v>5170.5724999999993</v>
      </c>
      <c r="D1847" s="15">
        <v>70.824825732470273</v>
      </c>
      <c r="E1847" s="14">
        <v>191.39</v>
      </c>
      <c r="F1847" s="14">
        <v>312.33199999999999</v>
      </c>
      <c r="G1847" s="43">
        <f t="shared" si="424"/>
        <v>2024.2083333331941</v>
      </c>
      <c r="H1847" s="16">
        <v>4.21</v>
      </c>
      <c r="I1847" s="15">
        <f t="shared" si="417"/>
        <v>5202.3989719313113</v>
      </c>
      <c r="J1847" s="15">
        <f t="shared" si="418"/>
        <v>71.26077442639432</v>
      </c>
      <c r="K1847" s="17">
        <f t="shared" si="422"/>
        <v>3450516.754294489</v>
      </c>
      <c r="L1847" s="15">
        <f t="shared" si="419"/>
        <v>192.56806460753307</v>
      </c>
      <c r="M1847" s="17">
        <f t="shared" si="420"/>
        <v>127721.71777968926</v>
      </c>
      <c r="N1847" s="36">
        <f t="shared" si="413"/>
        <v>33.754920176406017</v>
      </c>
      <c r="O1847" s="18"/>
      <c r="P1847" s="19">
        <f t="shared" si="414"/>
        <v>36.43733984116318</v>
      </c>
      <c r="Q1847" s="19"/>
      <c r="R1847" s="38">
        <f t="shared" si="415"/>
        <v>1.5817560669086517E-2</v>
      </c>
      <c r="S1847" s="16">
        <f t="shared" si="421"/>
        <v>0.97719786967999001</v>
      </c>
      <c r="T1847" s="16">
        <f t="shared" si="423"/>
        <v>39.133498963191165</v>
      </c>
      <c r="U1847" s="22"/>
      <c r="V1847" s="22"/>
      <c r="Z1847" s="37"/>
      <c r="AA1847" s="37"/>
    </row>
    <row r="1848" spans="1:27">
      <c r="A1848" s="61">
        <f t="shared" si="416"/>
        <v>45412</v>
      </c>
      <c r="B1848" s="13">
        <v>2024.04</v>
      </c>
      <c r="C1848" s="45">
        <v>5112.4927272727282</v>
      </c>
      <c r="D1848" s="15">
        <f>D1847*2/3+D1850/3</f>
        <v>71.208483689883664</v>
      </c>
      <c r="E1848" s="14"/>
      <c r="F1848" s="14">
        <v>313.548</v>
      </c>
      <c r="G1848" s="43">
        <f t="shared" si="424"/>
        <v>2024.2916666665274</v>
      </c>
      <c r="H1848" s="16">
        <v>4.54</v>
      </c>
      <c r="I1848" s="15">
        <f t="shared" si="417"/>
        <v>5124.0124183944026</v>
      </c>
      <c r="J1848" s="15">
        <f t="shared" si="418"/>
        <v>71.368933744506606</v>
      </c>
      <c r="K1848" s="17">
        <f t="shared" si="422"/>
        <v>3402471.1361407707</v>
      </c>
      <c r="L1848" s="15"/>
      <c r="M1848" s="17"/>
      <c r="N1848" s="36">
        <f t="shared" si="413"/>
        <v>33.141593030769812</v>
      </c>
      <c r="O1848" s="18"/>
      <c r="P1848" s="19">
        <f t="shared" si="414"/>
        <v>35.761600875700232</v>
      </c>
      <c r="Q1848" s="19"/>
      <c r="R1848" s="38">
        <f t="shared" si="415"/>
        <v>1.3126938242554186E-2</v>
      </c>
      <c r="S1848" s="16">
        <f t="shared" si="421"/>
        <v>1.008580318470897</v>
      </c>
      <c r="T1848" s="16">
        <f t="shared" si="423"/>
        <v>38.092865133472479</v>
      </c>
      <c r="U1848" s="22"/>
      <c r="V1848" s="22"/>
      <c r="Z1848" s="37"/>
      <c r="AA1848" s="37"/>
    </row>
    <row r="1849" spans="1:27">
      <c r="A1849" s="61">
        <f t="shared" si="416"/>
        <v>45443</v>
      </c>
      <c r="B1849" s="13">
        <v>2024.05</v>
      </c>
      <c r="C1849" s="45">
        <v>5235.2254545454543</v>
      </c>
      <c r="D1849" s="15">
        <f>D1847/3+D1850*2/3</f>
        <v>71.592141647297069</v>
      </c>
      <c r="E1849" s="14"/>
      <c r="F1849" s="14">
        <v>314.06900000000002</v>
      </c>
      <c r="G1849" s="43">
        <f t="shared" si="424"/>
        <v>2024.3749999998606</v>
      </c>
      <c r="H1849" s="16">
        <v>4.4800000000000004</v>
      </c>
      <c r="I1849" s="15">
        <f t="shared" si="417"/>
        <v>5238.3175595345447</v>
      </c>
      <c r="J1849" s="15">
        <f t="shared" si="418"/>
        <v>71.634426439096259</v>
      </c>
      <c r="K1849" s="17">
        <f t="shared" si="422"/>
        <v>3482336.4999193936</v>
      </c>
      <c r="L1849" s="15"/>
      <c r="M1849" s="17"/>
      <c r="N1849" s="36">
        <f t="shared" si="413"/>
        <v>33.844257859496473</v>
      </c>
      <c r="O1849" s="18"/>
      <c r="P1849" s="19">
        <f>K1849/AVERAGE(M1729:M1848)</f>
        <v>36.534896546743838</v>
      </c>
      <c r="Q1849" s="19"/>
      <c r="R1849" s="38">
        <f t="shared" si="415"/>
        <v>1.2912694712928198E-2</v>
      </c>
      <c r="S1849" s="16">
        <f t="shared" si="421"/>
        <v>1.0174320683685538</v>
      </c>
      <c r="T1849" s="16">
        <f t="shared" si="423"/>
        <v>38.35598069295407</v>
      </c>
      <c r="U1849" s="22"/>
      <c r="V1849" s="22"/>
      <c r="Z1849" s="37"/>
      <c r="AA1849" s="37"/>
    </row>
    <row r="1850" spans="1:27">
      <c r="A1850" s="61">
        <f t="shared" si="416"/>
        <v>45473</v>
      </c>
      <c r="B1850" s="13">
        <v>2024.06</v>
      </c>
      <c r="C1850" s="45">
        <v>5415.1405263157876</v>
      </c>
      <c r="D1850" s="15">
        <v>71.97579960471046</v>
      </c>
      <c r="E1850" s="14"/>
      <c r="F1850" s="14">
        <v>314.17500000000001</v>
      </c>
      <c r="G1850" s="43">
        <f t="shared" si="424"/>
        <v>2024.4583333331939</v>
      </c>
      <c r="H1850" s="16">
        <v>4.3099999999999996</v>
      </c>
      <c r="I1850" s="15">
        <f t="shared" si="417"/>
        <v>5416.5107934339303</v>
      </c>
      <c r="J1850" s="15">
        <f t="shared" si="418"/>
        <v>71.994012626334026</v>
      </c>
      <c r="K1850" s="17">
        <f t="shared" si="422"/>
        <v>3604784.4188651205</v>
      </c>
      <c r="L1850" s="15"/>
      <c r="M1850" s="17"/>
      <c r="N1850" s="36">
        <f t="shared" si="413"/>
        <v>34.958107448983853</v>
      </c>
      <c r="O1850" s="18"/>
      <c r="P1850" s="19">
        <f>K1850/AVERAGE(M1730:M1849)</f>
        <v>37.751593050768058</v>
      </c>
      <c r="Q1850" s="19"/>
      <c r="R1850" s="38">
        <f t="shared" si="415"/>
        <v>1.351468032926291E-2</v>
      </c>
      <c r="S1850" s="16">
        <f t="shared" si="421"/>
        <v>1.0084399770505938</v>
      </c>
      <c r="T1850" s="16">
        <f t="shared" si="423"/>
        <v>39.011438197630191</v>
      </c>
      <c r="U1850" s="22"/>
      <c r="V1850" s="22"/>
      <c r="Z1850" s="37"/>
      <c r="AA1850" s="37"/>
    </row>
    <row r="1851" spans="1:27">
      <c r="A1851" s="61">
        <f>EOMONTH(DATE(LEFT(B1851,4),RIGHT(B1851,2),1),0)</f>
        <v>45504</v>
      </c>
      <c r="B1851" s="13">
        <v>2024.07</v>
      </c>
      <c r="C1851" s="45">
        <v>5538.0045454545461</v>
      </c>
      <c r="D1851" s="15"/>
      <c r="E1851" s="14"/>
      <c r="F1851" s="14">
        <f>1.5*F1850-0.5*F1849</f>
        <v>314.22800000000007</v>
      </c>
      <c r="G1851" s="43">
        <f t="shared" si="424"/>
        <v>2024.5416666665271</v>
      </c>
      <c r="H1851" s="16">
        <v>4.25</v>
      </c>
      <c r="I1851" s="15">
        <f t="shared" si="417"/>
        <v>5538.4715856942921</v>
      </c>
      <c r="J1851" s="15"/>
      <c r="K1851" s="17">
        <f t="shared" si="422"/>
        <v>3685951.498636391</v>
      </c>
      <c r="L1851" s="15"/>
      <c r="M1851" s="17"/>
      <c r="N1851" s="36">
        <f t="shared" si="413"/>
        <v>35.707856735748599</v>
      </c>
      <c r="O1851" s="18"/>
      <c r="P1851" s="19">
        <f>K1851/AVERAGE(M1731:M1850)</f>
        <v>38.533041436571487</v>
      </c>
      <c r="Q1851" s="19"/>
      <c r="R1851" s="38">
        <f t="shared" si="415"/>
        <v>1.3571516343628819E-2</v>
      </c>
      <c r="S1851" s="16">
        <f t="shared" si="421"/>
        <v>1.0165669125216616</v>
      </c>
      <c r="T1851" s="16">
        <f t="shared" si="423"/>
        <v>39.334058350659348</v>
      </c>
      <c r="U1851" s="22"/>
      <c r="V1851" s="22"/>
      <c r="Z1851" s="37"/>
      <c r="AA1851" s="37"/>
    </row>
    <row r="1852" spans="1:27">
      <c r="B1852" s="13">
        <v>2024.08</v>
      </c>
      <c r="C1852" s="45">
        <v>5446.68</v>
      </c>
      <c r="D1852" s="15"/>
      <c r="E1852" s="14"/>
      <c r="F1852" s="14">
        <f>1.5*F1851-0.5*F1850</f>
        <v>314.25450000000012</v>
      </c>
      <c r="G1852" s="43">
        <f t="shared" si="424"/>
        <v>2024.6249999998604</v>
      </c>
      <c r="H1852" s="16">
        <v>4.09</v>
      </c>
      <c r="I1852" s="15">
        <f t="shared" si="417"/>
        <v>5446.68</v>
      </c>
      <c r="J1852" s="15"/>
      <c r="K1852" s="17">
        <f t="shared" si="422"/>
        <v>3624862.5632474283</v>
      </c>
      <c r="L1852" s="15"/>
      <c r="M1852" s="17"/>
      <c r="N1852" s="36">
        <f t="shared" si="413"/>
        <v>35.081269831250687</v>
      </c>
      <c r="O1852" s="18"/>
      <c r="P1852" s="19">
        <f>K1852/AVERAGE(M1732:M1851)</f>
        <v>37.828927697192171</v>
      </c>
      <c r="Q1852" s="19"/>
      <c r="R1852" s="38">
        <f t="shared" si="415"/>
        <v>1.5852283779450985E-2</v>
      </c>
      <c r="T1852" s="16">
        <f t="shared" si="423"/>
        <v>39.982330397877163</v>
      </c>
      <c r="U1852" s="22"/>
      <c r="V1852" s="22"/>
      <c r="Z1852" s="37"/>
      <c r="AA1852" s="37"/>
    </row>
    <row r="1853" spans="1:27" s="55" customFormat="1" ht="38.450000000000003" customHeight="1">
      <c r="B1853" s="46"/>
      <c r="C1853" s="47" t="s">
        <v>53</v>
      </c>
      <c r="D1853" s="48"/>
      <c r="E1853" s="47"/>
      <c r="F1853" s="47" t="s">
        <v>54</v>
      </c>
      <c r="G1853" s="48"/>
      <c r="H1853" s="47" t="s">
        <v>55</v>
      </c>
      <c r="I1853" s="48"/>
      <c r="J1853" s="48"/>
      <c r="K1853" s="49"/>
      <c r="L1853" s="48"/>
      <c r="M1853" s="49"/>
      <c r="N1853" s="50"/>
      <c r="O1853" s="51"/>
      <c r="P1853" s="52"/>
      <c r="Q1853" s="52"/>
      <c r="R1853" s="53"/>
      <c r="S1853" s="48"/>
      <c r="T1853" s="48"/>
      <c r="U1853" s="46"/>
      <c r="V1853" s="46"/>
      <c r="W1853" s="22"/>
      <c r="X1853" s="22"/>
      <c r="Y1853" s="54"/>
    </row>
    <row r="1854" spans="1:27">
      <c r="B1854" s="13"/>
      <c r="C1854" s="14"/>
      <c r="D1854" s="15"/>
      <c r="E1854" s="14"/>
      <c r="F1854" s="14"/>
      <c r="G1854" s="15"/>
      <c r="H1854" s="16"/>
      <c r="I1854" s="15"/>
      <c r="J1854" s="15"/>
      <c r="K1854" s="63"/>
      <c r="L1854" s="15"/>
      <c r="M1854" s="17"/>
      <c r="N1854" s="18"/>
      <c r="O1854" s="18"/>
    </row>
    <row r="1855" spans="1:27">
      <c r="B1855" s="13"/>
      <c r="C1855" s="14"/>
      <c r="D1855" s="15"/>
      <c r="E1855" s="14"/>
      <c r="F1855" s="14"/>
      <c r="G1855" s="15"/>
      <c r="H1855" s="16"/>
      <c r="I1855" s="15"/>
      <c r="J1855" s="15"/>
      <c r="K1855" s="17"/>
      <c r="L1855" s="15"/>
      <c r="M1855" s="17"/>
      <c r="N1855" s="18"/>
      <c r="O1855" s="18"/>
      <c r="R1855" s="56"/>
      <c r="U1855" s="57"/>
      <c r="V1855" s="57"/>
    </row>
    <row r="1856" spans="1:27">
      <c r="B1856" s="13"/>
      <c r="C1856" s="14"/>
      <c r="D1856" s="15"/>
      <c r="E1856" s="62">
        <f>C1844/C1832-1</f>
        <v>0.19749368914313514</v>
      </c>
      <c r="F1856" s="14"/>
      <c r="G1856" s="15"/>
      <c r="H1856" s="16"/>
      <c r="I1856" s="15"/>
      <c r="J1856" s="15"/>
      <c r="K1856" s="17"/>
      <c r="L1856" s="15"/>
      <c r="M1856" s="17"/>
      <c r="N1856" s="18"/>
      <c r="O1856" s="18"/>
    </row>
    <row r="1857" spans="2:15">
      <c r="B1857" s="13"/>
      <c r="C1857" s="14"/>
      <c r="D1857" s="15"/>
      <c r="E1857" s="14"/>
      <c r="F1857" s="14"/>
      <c r="G1857" s="15"/>
      <c r="H1857" s="16"/>
      <c r="I1857" s="15"/>
      <c r="J1857" s="15"/>
      <c r="K1857" s="17"/>
      <c r="L1857" s="15"/>
      <c r="M1857" s="17"/>
      <c r="N1857" s="18"/>
      <c r="O1857" s="18"/>
    </row>
    <row r="1858" spans="2:15">
      <c r="B1858" s="13"/>
      <c r="C1858" s="14"/>
      <c r="D1858" s="15"/>
      <c r="E1858" s="14"/>
      <c r="F1858" s="14"/>
      <c r="G1858" s="15"/>
      <c r="H1858" s="16"/>
      <c r="I1858" s="15"/>
      <c r="J1858" s="15"/>
      <c r="K1858" s="17"/>
      <c r="L1858" s="15"/>
      <c r="M1858" s="17"/>
      <c r="N1858" s="18"/>
      <c r="O1858" s="18"/>
    </row>
    <row r="1859" spans="2:15">
      <c r="B1859" s="13"/>
      <c r="C1859" s="14"/>
      <c r="D1859" s="15"/>
      <c r="E1859" s="14"/>
      <c r="F1859" s="14"/>
      <c r="G1859" s="15"/>
      <c r="H1859" s="16"/>
      <c r="I1859" s="15"/>
      <c r="J1859" s="15"/>
      <c r="K1859" s="17"/>
      <c r="L1859" s="15"/>
      <c r="M1859" s="17"/>
      <c r="N1859" s="18"/>
      <c r="O1859" s="18"/>
    </row>
    <row r="1860" spans="2:15">
      <c r="B1860" s="13"/>
      <c r="C1860" s="14"/>
      <c r="D1860" s="15"/>
      <c r="E1860" s="14"/>
      <c r="F1860" s="14"/>
      <c r="G1860" s="15"/>
      <c r="H1860" s="16"/>
      <c r="I1860" s="15"/>
      <c r="J1860" s="15"/>
      <c r="K1860" s="17"/>
      <c r="L1860" s="15"/>
      <c r="M1860" s="17"/>
      <c r="N1860" s="18"/>
      <c r="O1860" s="18"/>
    </row>
    <row r="1861" spans="2:15">
      <c r="B1861" s="13"/>
      <c r="C1861" s="14"/>
      <c r="D1861" s="15"/>
      <c r="E1861" s="14"/>
      <c r="F1861" s="14"/>
      <c r="G1861" s="15"/>
      <c r="H1861" s="16"/>
      <c r="I1861" s="15"/>
      <c r="J1861" s="15"/>
      <c r="K1861" s="17"/>
      <c r="L1861" s="15"/>
      <c r="M1861" s="17"/>
      <c r="N1861" s="18"/>
      <c r="O1861" s="18"/>
    </row>
    <row r="1862" spans="2:15">
      <c r="B1862" s="13"/>
      <c r="C1862" s="14"/>
      <c r="D1862" s="15"/>
      <c r="E1862" s="14"/>
      <c r="F1862" s="14"/>
      <c r="G1862" s="15"/>
      <c r="H1862" s="16"/>
      <c r="I1862" s="15"/>
      <c r="J1862" s="15"/>
      <c r="K1862" s="17"/>
      <c r="L1862" s="15"/>
      <c r="M1862" s="17"/>
      <c r="N1862" s="18"/>
      <c r="O1862" s="18"/>
    </row>
    <row r="1863" spans="2:15">
      <c r="B1863" s="13"/>
      <c r="C1863" s="14"/>
      <c r="D1863" s="15"/>
      <c r="E1863" s="14"/>
      <c r="F1863" s="14"/>
      <c r="G1863" s="15"/>
      <c r="H1863" s="16"/>
      <c r="I1863" s="15"/>
      <c r="J1863" s="15"/>
      <c r="K1863" s="17"/>
      <c r="L1863" s="15"/>
      <c r="M1863" s="17"/>
      <c r="N1863" s="18"/>
      <c r="O1863" s="18"/>
    </row>
    <row r="1864" spans="2:15">
      <c r="B1864" s="13"/>
      <c r="C1864" s="14"/>
      <c r="D1864" s="15"/>
      <c r="E1864" s="14"/>
      <c r="F1864" s="14"/>
      <c r="G1864" s="15"/>
      <c r="H1864" s="16"/>
      <c r="I1864" s="15"/>
      <c r="J1864" s="15"/>
      <c r="K1864" s="17"/>
      <c r="L1864" s="15"/>
      <c r="M1864" s="17"/>
      <c r="N1864" s="18"/>
      <c r="O1864" s="18"/>
    </row>
    <row r="1865" spans="2:15">
      <c r="B1865" s="13"/>
      <c r="C1865" s="14"/>
      <c r="D1865" s="15"/>
      <c r="E1865" s="14"/>
      <c r="F1865" s="14"/>
      <c r="G1865" s="15"/>
      <c r="H1865" s="16"/>
      <c r="I1865" s="15"/>
      <c r="J1865" s="15"/>
      <c r="K1865" s="17"/>
      <c r="L1865" s="15"/>
      <c r="M1865" s="17"/>
      <c r="N1865" s="18"/>
      <c r="O1865" s="18"/>
    </row>
    <row r="1866" spans="2:15">
      <c r="B1866" s="13"/>
      <c r="C1866" s="14"/>
      <c r="D1866" s="15"/>
      <c r="E1866" s="14"/>
      <c r="F1866" s="14"/>
      <c r="G1866" s="15"/>
      <c r="H1866" s="16"/>
      <c r="I1866" s="15"/>
      <c r="J1866" s="15"/>
      <c r="K1866" s="17"/>
      <c r="L1866" s="15"/>
      <c r="M1866" s="17"/>
      <c r="N1866" s="18"/>
      <c r="O1866" s="18"/>
    </row>
    <row r="1867" spans="2:15">
      <c r="B1867" s="13"/>
      <c r="C1867" s="14"/>
      <c r="D1867" s="15"/>
      <c r="E1867" s="14"/>
      <c r="F1867" s="14"/>
      <c r="G1867" s="15"/>
      <c r="H1867" s="16"/>
      <c r="I1867" s="15"/>
      <c r="J1867" s="15"/>
      <c r="K1867" s="17"/>
      <c r="L1867" s="15"/>
      <c r="M1867" s="17"/>
      <c r="N1867" s="18"/>
      <c r="O1867" s="18"/>
    </row>
    <row r="1868" spans="2:15">
      <c r="B1868" s="13"/>
      <c r="C1868" s="14"/>
      <c r="D1868" s="15"/>
      <c r="E1868" s="14"/>
      <c r="F1868" s="14"/>
      <c r="G1868" s="15"/>
      <c r="H1868" s="16"/>
      <c r="I1868" s="15"/>
      <c r="J1868" s="15"/>
      <c r="K1868" s="17"/>
      <c r="L1868" s="15"/>
      <c r="M1868" s="17"/>
      <c r="N1868" s="18"/>
      <c r="O1868" s="18"/>
    </row>
    <row r="1869" spans="2:15">
      <c r="B1869" s="13"/>
      <c r="C1869" s="14"/>
      <c r="D1869" s="15"/>
      <c r="E1869" s="14"/>
      <c r="F1869" s="14"/>
      <c r="G1869" s="15"/>
      <c r="H1869" s="16"/>
      <c r="I1869" s="15"/>
      <c r="J1869" s="15"/>
      <c r="K1869" s="17"/>
      <c r="L1869" s="15"/>
      <c r="M1869" s="17"/>
      <c r="N1869" s="18"/>
      <c r="O1869" s="18"/>
    </row>
    <row r="1870" spans="2:15">
      <c r="B1870" s="13"/>
      <c r="C1870" s="14"/>
      <c r="D1870" s="15"/>
      <c r="E1870" s="14"/>
      <c r="F1870" s="14"/>
      <c r="G1870" s="15"/>
      <c r="H1870" s="16"/>
      <c r="I1870" s="15"/>
      <c r="J1870" s="15"/>
      <c r="K1870" s="17"/>
      <c r="L1870" s="15"/>
      <c r="M1870" s="17"/>
      <c r="N1870" s="18"/>
      <c r="O1870" s="18"/>
    </row>
    <row r="1871" spans="2:15">
      <c r="B1871" s="13"/>
      <c r="C1871" s="14"/>
      <c r="D1871" s="15"/>
      <c r="E1871" s="14"/>
      <c r="F1871" s="14"/>
      <c r="G1871" s="15"/>
      <c r="H1871" s="16"/>
      <c r="I1871" s="15"/>
      <c r="J1871" s="15"/>
      <c r="K1871" s="17"/>
      <c r="L1871" s="15"/>
      <c r="M1871" s="17"/>
      <c r="N1871" s="18"/>
      <c r="O1871" s="18"/>
    </row>
    <row r="1872" spans="2:15">
      <c r="B1872" s="13"/>
      <c r="C1872" s="14"/>
      <c r="D1872" s="15"/>
      <c r="E1872" s="14"/>
      <c r="F1872" s="14"/>
      <c r="G1872" s="15"/>
      <c r="H1872" s="16"/>
      <c r="I1872" s="15"/>
      <c r="J1872" s="15"/>
      <c r="K1872" s="17"/>
      <c r="L1872" s="15"/>
      <c r="M1872" s="17"/>
      <c r="N1872" s="18"/>
      <c r="O1872" s="18"/>
    </row>
    <row r="1873" spans="2:15">
      <c r="B1873" s="13"/>
      <c r="C1873" s="14"/>
      <c r="D1873" s="15"/>
      <c r="E1873" s="14"/>
      <c r="F1873" s="14"/>
      <c r="G1873" s="15"/>
      <c r="H1873" s="16"/>
      <c r="I1873" s="15"/>
      <c r="J1873" s="15"/>
      <c r="K1873" s="17"/>
      <c r="L1873" s="15"/>
      <c r="M1873" s="17"/>
      <c r="N1873" s="18"/>
      <c r="O1873" s="18"/>
    </row>
    <row r="1874" spans="2:15">
      <c r="B1874" s="13"/>
      <c r="C1874" s="14"/>
      <c r="D1874" s="15"/>
      <c r="E1874" s="14"/>
      <c r="F1874" s="14"/>
      <c r="G1874" s="15"/>
      <c r="H1874" s="16"/>
      <c r="I1874" s="15"/>
      <c r="J1874" s="15"/>
      <c r="K1874" s="17"/>
      <c r="L1874" s="15"/>
      <c r="M1874" s="17"/>
      <c r="N1874" s="18"/>
      <c r="O1874" s="18"/>
    </row>
    <row r="1875" spans="2:15">
      <c r="B1875" s="13"/>
      <c r="C1875" s="14"/>
      <c r="D1875" s="15"/>
      <c r="E1875" s="14"/>
      <c r="F1875" s="14"/>
      <c r="G1875" s="15"/>
      <c r="H1875" s="16"/>
      <c r="I1875" s="15"/>
      <c r="J1875" s="15"/>
      <c r="K1875" s="17"/>
      <c r="L1875" s="15"/>
      <c r="M1875" s="17"/>
      <c r="N1875" s="18"/>
      <c r="O1875" s="18"/>
    </row>
    <row r="1876" spans="2:15">
      <c r="B1876" s="13"/>
      <c r="C1876" s="14"/>
      <c r="D1876" s="15"/>
      <c r="E1876" s="14"/>
      <c r="F1876" s="14"/>
      <c r="G1876" s="15"/>
      <c r="H1876" s="16"/>
      <c r="I1876" s="15"/>
      <c r="J1876" s="15"/>
      <c r="K1876" s="17"/>
      <c r="L1876" s="15"/>
      <c r="M1876" s="17"/>
      <c r="N1876" s="18"/>
      <c r="O1876" s="18"/>
    </row>
    <row r="1877" spans="2:15">
      <c r="B1877" s="13"/>
      <c r="C1877" s="14"/>
      <c r="D1877" s="15"/>
      <c r="E1877" s="14"/>
      <c r="F1877" s="14"/>
      <c r="G1877" s="15"/>
      <c r="H1877" s="16"/>
      <c r="I1877" s="15"/>
      <c r="J1877" s="15"/>
      <c r="K1877" s="17"/>
      <c r="L1877" s="15"/>
      <c r="M1877" s="17"/>
      <c r="N1877" s="18"/>
      <c r="O1877" s="18"/>
    </row>
    <row r="1878" spans="2:15">
      <c r="B1878" s="13"/>
      <c r="C1878" s="14"/>
      <c r="D1878" s="15"/>
      <c r="E1878" s="14"/>
      <c r="F1878" s="14"/>
      <c r="G1878" s="15"/>
      <c r="H1878" s="16"/>
      <c r="I1878" s="15"/>
      <c r="J1878" s="15"/>
      <c r="K1878" s="17"/>
      <c r="L1878" s="15"/>
      <c r="M1878" s="17"/>
      <c r="N1878" s="18"/>
      <c r="O1878" s="18"/>
    </row>
    <row r="1879" spans="2:15">
      <c r="B1879" s="13"/>
      <c r="C1879" s="14"/>
      <c r="D1879" s="15"/>
      <c r="E1879" s="14"/>
      <c r="F1879" s="14"/>
      <c r="G1879" s="15"/>
      <c r="H1879" s="16"/>
      <c r="I1879" s="15"/>
      <c r="J1879" s="15"/>
      <c r="K1879" s="17"/>
      <c r="L1879" s="15"/>
      <c r="M1879" s="17"/>
      <c r="N1879" s="18"/>
      <c r="O1879" s="18"/>
    </row>
    <row r="1880" spans="2:15">
      <c r="B1880" s="13"/>
      <c r="C1880" s="14"/>
      <c r="D1880" s="15"/>
      <c r="E1880" s="14"/>
      <c r="F1880" s="14"/>
      <c r="G1880" s="15"/>
      <c r="H1880" s="16"/>
      <c r="I1880" s="15"/>
      <c r="J1880" s="15"/>
      <c r="K1880" s="17"/>
      <c r="L1880" s="15"/>
      <c r="M1880" s="17"/>
      <c r="N1880" s="18"/>
      <c r="O1880" s="18"/>
    </row>
    <row r="1881" spans="2:15">
      <c r="B1881" s="13"/>
      <c r="C1881" s="14"/>
      <c r="D1881" s="15"/>
      <c r="E1881" s="14"/>
      <c r="F1881" s="14"/>
      <c r="G1881" s="15"/>
      <c r="H1881" s="16"/>
      <c r="I1881" s="15"/>
      <c r="J1881" s="15"/>
      <c r="K1881" s="17"/>
      <c r="L1881" s="15"/>
      <c r="M1881" s="17"/>
      <c r="N1881" s="18"/>
      <c r="O1881" s="18"/>
    </row>
    <row r="1882" spans="2:15">
      <c r="B1882" s="13"/>
      <c r="C1882" s="14"/>
      <c r="D1882" s="15"/>
      <c r="E1882" s="14"/>
      <c r="F1882" s="14"/>
      <c r="G1882" s="15"/>
      <c r="H1882" s="16"/>
      <c r="I1882" s="15"/>
      <c r="J1882" s="15"/>
      <c r="K1882" s="17"/>
      <c r="L1882" s="15"/>
      <c r="M1882" s="17"/>
      <c r="N1882" s="18"/>
      <c r="O1882" s="18"/>
    </row>
    <row r="1883" spans="2:15">
      <c r="B1883" s="13"/>
      <c r="C1883" s="14"/>
      <c r="D1883" s="15"/>
      <c r="E1883" s="14"/>
      <c r="F1883" s="14"/>
      <c r="G1883" s="15"/>
      <c r="H1883" s="16"/>
      <c r="I1883" s="15"/>
      <c r="J1883" s="15"/>
      <c r="K1883" s="17"/>
      <c r="L1883" s="15"/>
      <c r="M1883" s="17"/>
      <c r="N1883" s="18"/>
      <c r="O1883" s="18"/>
    </row>
    <row r="1884" spans="2:15">
      <c r="B1884" s="13"/>
      <c r="C1884" s="14"/>
      <c r="D1884" s="15"/>
      <c r="E1884" s="14"/>
      <c r="F1884" s="14"/>
      <c r="G1884" s="15"/>
      <c r="H1884" s="16"/>
      <c r="I1884" s="15"/>
      <c r="J1884" s="15"/>
      <c r="K1884" s="17"/>
      <c r="L1884" s="15"/>
      <c r="M1884" s="17"/>
      <c r="N1884" s="18"/>
      <c r="O1884" s="18"/>
    </row>
    <row r="1885" spans="2:15">
      <c r="B1885" s="13"/>
      <c r="C1885" s="14"/>
      <c r="D1885" s="15"/>
      <c r="E1885" s="14"/>
      <c r="F1885" s="14"/>
      <c r="G1885" s="15"/>
      <c r="H1885" s="16"/>
      <c r="I1885" s="15"/>
      <c r="J1885" s="15"/>
      <c r="K1885" s="17"/>
      <c r="L1885" s="15"/>
      <c r="M1885" s="17"/>
      <c r="N1885" s="18"/>
      <c r="O1885" s="18"/>
    </row>
    <row r="1886" spans="2:15">
      <c r="B1886" s="13"/>
      <c r="C1886" s="14"/>
      <c r="D1886" s="15"/>
      <c r="E1886" s="14"/>
      <c r="F1886" s="14"/>
      <c r="G1886" s="15"/>
      <c r="H1886" s="16"/>
      <c r="I1886" s="15"/>
      <c r="J1886" s="15"/>
      <c r="K1886" s="17"/>
      <c r="L1886" s="15"/>
      <c r="M1886" s="17"/>
      <c r="N1886" s="18"/>
      <c r="O1886" s="18"/>
    </row>
    <row r="1887" spans="2:15">
      <c r="B1887" s="13"/>
      <c r="C1887" s="14"/>
      <c r="D1887" s="15"/>
      <c r="E1887" s="14"/>
      <c r="F1887" s="14"/>
      <c r="G1887" s="15"/>
      <c r="H1887" s="16"/>
      <c r="I1887" s="15"/>
      <c r="J1887" s="15"/>
      <c r="K1887" s="17"/>
      <c r="L1887" s="15"/>
      <c r="M1887" s="17"/>
      <c r="N1887" s="18"/>
      <c r="O1887" s="18"/>
    </row>
    <row r="1888" spans="2:15">
      <c r="B1888" s="13"/>
      <c r="C1888" s="14"/>
      <c r="D1888" s="15"/>
      <c r="E1888" s="14"/>
      <c r="F1888" s="14"/>
      <c r="G1888" s="15"/>
      <c r="H1888" s="16"/>
      <c r="I1888" s="15"/>
      <c r="J1888" s="15"/>
      <c r="K1888" s="17"/>
      <c r="L1888" s="15"/>
      <c r="M1888" s="17"/>
      <c r="N1888" s="18"/>
      <c r="O1888" s="18"/>
    </row>
    <row r="1889" spans="2:15">
      <c r="B1889" s="13"/>
      <c r="C1889" s="14"/>
      <c r="D1889" s="15"/>
      <c r="E1889" s="14"/>
      <c r="F1889" s="14"/>
      <c r="G1889" s="15"/>
      <c r="H1889" s="16"/>
      <c r="I1889" s="15"/>
      <c r="J1889" s="15"/>
      <c r="K1889" s="17"/>
      <c r="L1889" s="15"/>
      <c r="M1889" s="17"/>
      <c r="N1889" s="18"/>
      <c r="O1889" s="18"/>
    </row>
    <row r="1890" spans="2:15">
      <c r="B1890" s="13"/>
      <c r="C1890" s="14"/>
      <c r="D1890" s="15"/>
      <c r="E1890" s="14"/>
      <c r="F1890" s="14"/>
      <c r="G1890" s="15"/>
      <c r="H1890" s="16"/>
      <c r="I1890" s="15"/>
      <c r="J1890" s="15"/>
      <c r="K1890" s="17"/>
      <c r="L1890" s="15"/>
      <c r="M1890" s="17"/>
      <c r="N1890" s="18"/>
      <c r="O1890" s="18"/>
    </row>
    <row r="1891" spans="2:15">
      <c r="B1891" s="13"/>
      <c r="C1891" s="14"/>
      <c r="D1891" s="15"/>
      <c r="E1891" s="14"/>
      <c r="F1891" s="14"/>
      <c r="G1891" s="15"/>
      <c r="H1891" s="16"/>
      <c r="I1891" s="15"/>
      <c r="J1891" s="15"/>
      <c r="K1891" s="17"/>
      <c r="L1891" s="15"/>
      <c r="M1891" s="17"/>
      <c r="N1891" s="18"/>
      <c r="O1891" s="18"/>
    </row>
    <row r="1892" spans="2:15">
      <c r="B1892" s="13"/>
      <c r="C1892" s="14"/>
      <c r="D1892" s="15"/>
      <c r="E1892" s="14"/>
      <c r="F1892" s="14"/>
      <c r="G1892" s="15"/>
      <c r="H1892" s="16"/>
      <c r="I1892" s="15"/>
      <c r="J1892" s="15"/>
      <c r="K1892" s="17"/>
      <c r="L1892" s="15"/>
      <c r="M1892" s="17"/>
      <c r="N1892" s="18"/>
      <c r="O1892" s="18"/>
    </row>
    <row r="1893" spans="2:15">
      <c r="B1893" s="13"/>
      <c r="C1893" s="14"/>
      <c r="D1893" s="15"/>
      <c r="E1893" s="14"/>
      <c r="F1893" s="14"/>
      <c r="G1893" s="15"/>
      <c r="H1893" s="16"/>
      <c r="I1893" s="15"/>
      <c r="J1893" s="15"/>
      <c r="K1893" s="17"/>
      <c r="L1893" s="15"/>
      <c r="M1893" s="17"/>
      <c r="N1893" s="18"/>
      <c r="O1893" s="18"/>
    </row>
    <row r="1894" spans="2:15">
      <c r="B1894" s="13"/>
      <c r="C1894" s="14"/>
      <c r="D1894" s="15"/>
      <c r="E1894" s="14"/>
      <c r="F1894" s="14"/>
      <c r="G1894" s="15"/>
      <c r="H1894" s="16"/>
      <c r="I1894" s="15"/>
      <c r="J1894" s="15"/>
      <c r="K1894" s="17"/>
      <c r="L1894" s="15"/>
      <c r="M1894" s="17"/>
      <c r="N1894" s="18"/>
      <c r="O1894" s="18"/>
    </row>
    <row r="1895" spans="2:15">
      <c r="B1895" s="13"/>
      <c r="C1895" s="14"/>
      <c r="D1895" s="15"/>
      <c r="E1895" s="14"/>
      <c r="F1895" s="14"/>
      <c r="G1895" s="15"/>
      <c r="H1895" s="16"/>
      <c r="I1895" s="15"/>
      <c r="J1895" s="15"/>
      <c r="K1895" s="17"/>
      <c r="L1895" s="15"/>
      <c r="M1895" s="17"/>
      <c r="N1895" s="18"/>
      <c r="O1895" s="18"/>
    </row>
    <row r="1896" spans="2:15">
      <c r="B1896" s="13"/>
      <c r="C1896" s="14"/>
      <c r="D1896" s="15"/>
      <c r="E1896" s="14"/>
      <c r="F1896" s="14"/>
      <c r="G1896" s="15"/>
      <c r="H1896" s="16"/>
      <c r="I1896" s="15"/>
      <c r="J1896" s="15"/>
      <c r="K1896" s="17"/>
      <c r="L1896" s="15"/>
      <c r="M1896" s="17"/>
      <c r="N1896" s="18"/>
      <c r="O1896" s="18"/>
    </row>
    <row r="1897" spans="2:15">
      <c r="B1897" s="13"/>
      <c r="C1897" s="14"/>
      <c r="D1897" s="15"/>
      <c r="E1897" s="14"/>
      <c r="F1897" s="14"/>
      <c r="G1897" s="15"/>
      <c r="H1897" s="16"/>
      <c r="I1897" s="15"/>
      <c r="J1897" s="15"/>
      <c r="K1897" s="17"/>
      <c r="L1897" s="15"/>
      <c r="M1897" s="17"/>
      <c r="N1897" s="18"/>
      <c r="O1897" s="18"/>
    </row>
    <row r="1898" spans="2:15">
      <c r="B1898" s="13"/>
      <c r="C1898" s="14"/>
      <c r="D1898" s="15"/>
      <c r="E1898" s="14"/>
      <c r="F1898" s="14"/>
      <c r="G1898" s="15"/>
      <c r="H1898" s="16"/>
      <c r="I1898" s="15"/>
      <c r="J1898" s="15"/>
      <c r="K1898" s="17"/>
      <c r="L1898" s="15"/>
      <c r="M1898" s="17"/>
      <c r="N1898" s="18"/>
      <c r="O1898" s="18"/>
    </row>
    <row r="1899" spans="2:15">
      <c r="B1899" s="13"/>
      <c r="C1899" s="14"/>
      <c r="D1899" s="15"/>
      <c r="E1899" s="14"/>
      <c r="F1899" s="14"/>
      <c r="G1899" s="15"/>
      <c r="H1899" s="16"/>
      <c r="I1899" s="15"/>
      <c r="J1899" s="15"/>
      <c r="K1899" s="17"/>
      <c r="L1899" s="15"/>
      <c r="M1899" s="17"/>
      <c r="N1899" s="18"/>
      <c r="O1899" s="18"/>
    </row>
    <row r="1900" spans="2:15">
      <c r="B1900" s="13"/>
      <c r="C1900" s="14"/>
      <c r="D1900" s="15"/>
      <c r="E1900" s="14"/>
      <c r="F1900" s="14"/>
      <c r="G1900" s="15"/>
      <c r="H1900" s="16"/>
      <c r="I1900" s="15"/>
      <c r="J1900" s="15"/>
      <c r="K1900" s="17"/>
      <c r="L1900" s="15"/>
      <c r="M1900" s="17"/>
      <c r="N1900" s="18"/>
      <c r="O1900" s="18"/>
    </row>
    <row r="1901" spans="2:15">
      <c r="B1901" s="13"/>
      <c r="C1901" s="14"/>
      <c r="D1901" s="15"/>
      <c r="E1901" s="14"/>
      <c r="F1901" s="14"/>
      <c r="G1901" s="15"/>
      <c r="H1901" s="16"/>
      <c r="I1901" s="15"/>
      <c r="J1901" s="15"/>
      <c r="K1901" s="17"/>
      <c r="L1901" s="15"/>
      <c r="M1901" s="17"/>
      <c r="N1901" s="18"/>
      <c r="O1901" s="18"/>
    </row>
    <row r="1902" spans="2:15">
      <c r="B1902" s="13"/>
      <c r="C1902" s="14"/>
      <c r="D1902" s="15"/>
      <c r="E1902" s="14"/>
      <c r="F1902" s="14"/>
      <c r="G1902" s="15"/>
      <c r="H1902" s="16"/>
      <c r="I1902" s="15"/>
      <c r="J1902" s="15"/>
      <c r="K1902" s="17"/>
      <c r="L1902" s="15"/>
      <c r="M1902" s="17"/>
      <c r="N1902" s="18"/>
      <c r="O1902" s="18"/>
    </row>
    <row r="1903" spans="2:15">
      <c r="B1903" s="13"/>
      <c r="C1903" s="14"/>
      <c r="D1903" s="15"/>
      <c r="E1903" s="14"/>
      <c r="F1903" s="14"/>
      <c r="G1903" s="15"/>
      <c r="H1903" s="16"/>
      <c r="I1903" s="15"/>
      <c r="J1903" s="15"/>
      <c r="K1903" s="17"/>
      <c r="L1903" s="15"/>
      <c r="M1903" s="17"/>
      <c r="N1903" s="18"/>
      <c r="O1903" s="18"/>
    </row>
    <row r="1904" spans="2:15">
      <c r="B1904" s="13"/>
      <c r="C1904" s="14"/>
      <c r="D1904" s="15"/>
      <c r="E1904" s="14"/>
      <c r="F1904" s="14"/>
      <c r="G1904" s="15"/>
      <c r="H1904" s="16"/>
      <c r="I1904" s="15"/>
      <c r="J1904" s="15"/>
      <c r="K1904" s="17"/>
      <c r="L1904" s="15"/>
      <c r="M1904" s="17"/>
      <c r="N1904" s="18"/>
      <c r="O1904" s="18"/>
    </row>
    <row r="1905" spans="2:15">
      <c r="B1905" s="13"/>
      <c r="C1905" s="14"/>
      <c r="D1905" s="15"/>
      <c r="E1905" s="14"/>
      <c r="F1905" s="14"/>
      <c r="G1905" s="15"/>
      <c r="H1905" s="16"/>
      <c r="I1905" s="15"/>
      <c r="J1905" s="15"/>
      <c r="K1905" s="17"/>
      <c r="L1905" s="15"/>
      <c r="M1905" s="17"/>
      <c r="N1905" s="18"/>
      <c r="O1905" s="18"/>
    </row>
    <row r="1906" spans="2:15">
      <c r="B1906" s="13"/>
      <c r="C1906" s="14"/>
      <c r="D1906" s="15"/>
      <c r="E1906" s="14"/>
      <c r="F1906" s="14"/>
      <c r="G1906" s="15"/>
      <c r="H1906" s="16"/>
      <c r="I1906" s="15"/>
      <c r="J1906" s="15"/>
      <c r="K1906" s="17"/>
      <c r="L1906" s="15"/>
      <c r="M1906" s="17"/>
      <c r="N1906" s="18"/>
      <c r="O1906" s="18"/>
    </row>
    <row r="1907" spans="2:15">
      <c r="B1907" s="13"/>
      <c r="C1907" s="14"/>
      <c r="D1907" s="15"/>
      <c r="E1907" s="14"/>
      <c r="F1907" s="14"/>
      <c r="G1907" s="15"/>
      <c r="H1907" s="16"/>
      <c r="I1907" s="15"/>
      <c r="J1907" s="15"/>
      <c r="K1907" s="17"/>
      <c r="L1907" s="15"/>
      <c r="M1907" s="17"/>
      <c r="N1907" s="18"/>
      <c r="O1907" s="18"/>
    </row>
    <row r="1908" spans="2:15">
      <c r="B1908" s="13"/>
      <c r="C1908" s="14"/>
      <c r="D1908" s="15"/>
      <c r="E1908" s="14"/>
      <c r="F1908" s="14"/>
      <c r="G1908" s="15"/>
      <c r="H1908" s="16"/>
      <c r="I1908" s="15"/>
      <c r="J1908" s="15"/>
      <c r="K1908" s="17"/>
      <c r="L1908" s="15"/>
      <c r="M1908" s="17"/>
      <c r="N1908" s="18"/>
      <c r="O1908" s="18"/>
    </row>
    <row r="1909" spans="2:15">
      <c r="B1909" s="13"/>
      <c r="C1909" s="14"/>
      <c r="D1909" s="15"/>
      <c r="E1909" s="14"/>
      <c r="F1909" s="14"/>
      <c r="G1909" s="15"/>
      <c r="H1909" s="16"/>
      <c r="I1909" s="15"/>
      <c r="J1909" s="15"/>
      <c r="K1909" s="17"/>
      <c r="L1909" s="15"/>
      <c r="M1909" s="17"/>
      <c r="N1909" s="18"/>
      <c r="O1909" s="18"/>
    </row>
    <row r="1910" spans="2:15">
      <c r="B1910" s="13"/>
      <c r="C1910" s="14"/>
      <c r="D1910" s="15"/>
      <c r="E1910" s="14"/>
      <c r="F1910" s="14"/>
      <c r="G1910" s="15"/>
      <c r="H1910" s="16"/>
      <c r="I1910" s="15"/>
      <c r="J1910" s="15"/>
      <c r="K1910" s="17"/>
      <c r="L1910" s="15"/>
      <c r="M1910" s="17"/>
      <c r="N1910" s="18"/>
      <c r="O1910" s="18"/>
    </row>
    <row r="1911" spans="2:15">
      <c r="B1911" s="13"/>
      <c r="C1911" s="14"/>
      <c r="D1911" s="15"/>
      <c r="E1911" s="14"/>
      <c r="F1911" s="14"/>
      <c r="G1911" s="15"/>
      <c r="H1911" s="16"/>
      <c r="I1911" s="15"/>
      <c r="J1911" s="15"/>
      <c r="K1911" s="17"/>
      <c r="L1911" s="15"/>
      <c r="M1911" s="17"/>
      <c r="N1911" s="18"/>
      <c r="O1911" s="18"/>
    </row>
    <row r="1912" spans="2:15">
      <c r="B1912" s="13"/>
      <c r="C1912" s="14"/>
      <c r="D1912" s="15"/>
      <c r="E1912" s="14"/>
      <c r="F1912" s="14"/>
      <c r="G1912" s="15"/>
      <c r="H1912" s="16"/>
      <c r="I1912" s="15"/>
      <c r="J1912" s="15"/>
      <c r="K1912" s="17"/>
      <c r="L1912" s="15"/>
      <c r="M1912" s="17"/>
      <c r="N1912" s="18"/>
      <c r="O1912" s="18"/>
    </row>
    <row r="1913" spans="2:15">
      <c r="B1913" s="13"/>
      <c r="C1913" s="14"/>
      <c r="D1913" s="15"/>
      <c r="E1913" s="14"/>
      <c r="F1913" s="14"/>
      <c r="G1913" s="15"/>
      <c r="H1913" s="16"/>
      <c r="I1913" s="15"/>
      <c r="J1913" s="15"/>
      <c r="K1913" s="17"/>
      <c r="L1913" s="15"/>
      <c r="M1913" s="17"/>
      <c r="N1913" s="18"/>
      <c r="O1913" s="18"/>
    </row>
    <row r="1914" spans="2:15">
      <c r="B1914" s="13"/>
      <c r="C1914" s="14"/>
      <c r="D1914" s="15"/>
      <c r="E1914" s="14"/>
      <c r="F1914" s="14"/>
      <c r="G1914" s="15"/>
      <c r="H1914" s="16"/>
      <c r="I1914" s="15"/>
      <c r="J1914" s="15"/>
      <c r="K1914" s="17"/>
      <c r="L1914" s="15"/>
      <c r="M1914" s="17"/>
      <c r="N1914" s="18"/>
      <c r="O1914" s="18"/>
    </row>
    <row r="1915" spans="2:15">
      <c r="B1915" s="13"/>
      <c r="C1915" s="14"/>
      <c r="D1915" s="15"/>
      <c r="E1915" s="14"/>
      <c r="F1915" s="14"/>
      <c r="G1915" s="15"/>
      <c r="H1915" s="16"/>
      <c r="I1915" s="15"/>
      <c r="J1915" s="15"/>
      <c r="K1915" s="17"/>
      <c r="L1915" s="15"/>
      <c r="M1915" s="17"/>
      <c r="N1915" s="18"/>
      <c r="O1915" s="18"/>
    </row>
    <row r="1916" spans="2:15">
      <c r="B1916" s="13"/>
      <c r="C1916" s="14"/>
      <c r="D1916" s="15"/>
      <c r="E1916" s="14"/>
      <c r="F1916" s="14"/>
      <c r="G1916" s="15"/>
      <c r="H1916" s="16"/>
      <c r="I1916" s="15"/>
      <c r="J1916" s="15"/>
      <c r="K1916" s="17"/>
      <c r="L1916" s="15"/>
      <c r="M1916" s="17"/>
      <c r="N1916" s="18"/>
      <c r="O1916" s="18"/>
    </row>
    <row r="1917" spans="2:15">
      <c r="B1917" s="13"/>
      <c r="C1917" s="14"/>
      <c r="D1917" s="15"/>
      <c r="E1917" s="14"/>
      <c r="F1917" s="14"/>
      <c r="G1917" s="15"/>
      <c r="H1917" s="16"/>
      <c r="I1917" s="15"/>
      <c r="J1917" s="15"/>
      <c r="K1917" s="17"/>
      <c r="L1917" s="15"/>
      <c r="M1917" s="17"/>
      <c r="N1917" s="18"/>
      <c r="O1917" s="18"/>
    </row>
    <row r="1918" spans="2:15">
      <c r="B1918" s="13"/>
      <c r="C1918" s="14"/>
      <c r="D1918" s="15"/>
      <c r="E1918" s="14"/>
      <c r="F1918" s="14"/>
      <c r="G1918" s="15"/>
      <c r="H1918" s="16"/>
      <c r="I1918" s="15"/>
      <c r="J1918" s="15"/>
      <c r="K1918" s="17"/>
      <c r="L1918" s="15"/>
      <c r="M1918" s="17"/>
      <c r="N1918" s="18"/>
      <c r="O1918" s="18"/>
    </row>
    <row r="1919" spans="2:15">
      <c r="B1919" s="13"/>
      <c r="C1919" s="14"/>
      <c r="D1919" s="15"/>
      <c r="E1919" s="14"/>
      <c r="F1919" s="14"/>
      <c r="G1919" s="15"/>
      <c r="H1919" s="16"/>
      <c r="I1919" s="15"/>
      <c r="J1919" s="15"/>
      <c r="K1919" s="17"/>
      <c r="L1919" s="15"/>
      <c r="M1919" s="17"/>
      <c r="N1919" s="18"/>
      <c r="O1919" s="18"/>
    </row>
    <row r="1920" spans="2:15">
      <c r="B1920" s="13"/>
      <c r="C1920" s="14"/>
      <c r="D1920" s="15"/>
      <c r="E1920" s="14"/>
      <c r="F1920" s="14"/>
      <c r="G1920" s="15"/>
      <c r="H1920" s="16"/>
      <c r="I1920" s="15"/>
      <c r="J1920" s="15"/>
      <c r="K1920" s="17"/>
      <c r="L1920" s="15"/>
      <c r="M1920" s="17"/>
      <c r="N1920" s="18"/>
      <c r="O1920" s="18"/>
    </row>
    <row r="1921" spans="2:15">
      <c r="B1921" s="13"/>
      <c r="C1921" s="14"/>
      <c r="D1921" s="15"/>
      <c r="E1921" s="14"/>
      <c r="F1921" s="14"/>
      <c r="G1921" s="15"/>
      <c r="H1921" s="16"/>
      <c r="I1921" s="15"/>
      <c r="J1921" s="15"/>
      <c r="K1921" s="17"/>
      <c r="L1921" s="15"/>
      <c r="M1921" s="17"/>
      <c r="N1921" s="18"/>
      <c r="O1921" s="18"/>
    </row>
    <row r="1922" spans="2:15">
      <c r="B1922" s="13"/>
      <c r="C1922" s="14"/>
      <c r="D1922" s="15"/>
      <c r="E1922" s="14"/>
      <c r="F1922" s="14"/>
      <c r="G1922" s="15"/>
      <c r="H1922" s="16"/>
      <c r="I1922" s="15"/>
      <c r="J1922" s="15"/>
      <c r="K1922" s="17"/>
      <c r="L1922" s="15"/>
      <c r="M1922" s="17"/>
      <c r="N1922" s="18"/>
      <c r="O1922" s="18"/>
    </row>
    <row r="1923" spans="2:15">
      <c r="B1923" s="13"/>
      <c r="C1923" s="14"/>
      <c r="D1923" s="15"/>
      <c r="E1923" s="14"/>
      <c r="F1923" s="14"/>
      <c r="G1923" s="15"/>
      <c r="H1923" s="16"/>
      <c r="I1923" s="15"/>
      <c r="J1923" s="15"/>
      <c r="K1923" s="17"/>
      <c r="L1923" s="15"/>
      <c r="M1923" s="17"/>
      <c r="N1923" s="18"/>
      <c r="O1923" s="18"/>
    </row>
    <row r="1924" spans="2:15">
      <c r="B1924" s="13"/>
      <c r="C1924" s="14"/>
      <c r="D1924" s="15"/>
      <c r="E1924" s="14"/>
      <c r="F1924" s="14"/>
      <c r="G1924" s="15"/>
      <c r="H1924" s="16"/>
      <c r="I1924" s="15"/>
      <c r="J1924" s="15"/>
      <c r="K1924" s="17"/>
      <c r="L1924" s="15"/>
      <c r="M1924" s="17"/>
      <c r="N1924" s="18"/>
      <c r="O1924" s="18"/>
    </row>
    <row r="1925" spans="2:15">
      <c r="B1925" s="13"/>
      <c r="C1925" s="14"/>
      <c r="D1925" s="15"/>
      <c r="E1925" s="14"/>
      <c r="F1925" s="14"/>
      <c r="G1925" s="15"/>
      <c r="H1925" s="16"/>
      <c r="I1925" s="15"/>
      <c r="J1925" s="15"/>
      <c r="K1925" s="17"/>
      <c r="L1925" s="15"/>
      <c r="M1925" s="17"/>
      <c r="N1925" s="18"/>
      <c r="O1925" s="18"/>
    </row>
    <row r="1926" spans="2:15">
      <c r="B1926" s="13"/>
      <c r="C1926" s="14"/>
      <c r="D1926" s="15"/>
      <c r="E1926" s="14"/>
      <c r="F1926" s="14"/>
      <c r="G1926" s="15"/>
      <c r="H1926" s="16"/>
      <c r="I1926" s="15"/>
      <c r="J1926" s="15"/>
      <c r="K1926" s="17"/>
      <c r="L1926" s="15"/>
      <c r="M1926" s="17"/>
      <c r="N1926" s="18"/>
      <c r="O1926" s="18"/>
    </row>
    <row r="1927" spans="2:15">
      <c r="B1927" s="13"/>
      <c r="C1927" s="14"/>
      <c r="D1927" s="15"/>
      <c r="E1927" s="14"/>
      <c r="F1927" s="14"/>
      <c r="G1927" s="15"/>
      <c r="H1927" s="16"/>
      <c r="I1927" s="15"/>
      <c r="J1927" s="15"/>
      <c r="K1927" s="17"/>
      <c r="L1927" s="15"/>
      <c r="M1927" s="17"/>
      <c r="N1927" s="18"/>
      <c r="O1927" s="18"/>
    </row>
    <row r="1928" spans="2:15">
      <c r="B1928" s="13"/>
      <c r="C1928" s="14"/>
      <c r="D1928" s="15"/>
      <c r="E1928" s="14"/>
      <c r="F1928" s="14"/>
      <c r="G1928" s="15"/>
      <c r="H1928" s="16"/>
      <c r="I1928" s="15"/>
      <c r="J1928" s="15"/>
      <c r="K1928" s="17"/>
      <c r="L1928" s="15"/>
      <c r="M1928" s="17"/>
      <c r="N1928" s="18"/>
      <c r="O1928" s="18"/>
    </row>
    <row r="1929" spans="2:15">
      <c r="B1929" s="13"/>
      <c r="C1929" s="14"/>
      <c r="D1929" s="15"/>
      <c r="E1929" s="14"/>
      <c r="F1929" s="14"/>
      <c r="G1929" s="15"/>
      <c r="H1929" s="16"/>
      <c r="I1929" s="15"/>
      <c r="J1929" s="15"/>
      <c r="K1929" s="17"/>
      <c r="L1929" s="15"/>
      <c r="M1929" s="17"/>
      <c r="N1929" s="18"/>
      <c r="O1929" s="18"/>
    </row>
    <row r="1930" spans="2:15">
      <c r="B1930" s="13"/>
      <c r="C1930" s="14"/>
      <c r="D1930" s="15"/>
      <c r="E1930" s="14"/>
      <c r="F1930" s="14"/>
      <c r="G1930" s="15"/>
      <c r="H1930" s="16"/>
      <c r="I1930" s="15"/>
      <c r="J1930" s="15"/>
      <c r="K1930" s="17"/>
      <c r="L1930" s="15"/>
      <c r="M1930" s="17"/>
      <c r="N1930" s="18"/>
      <c r="O1930" s="18"/>
    </row>
    <row r="1931" spans="2:15">
      <c r="B1931" s="13"/>
      <c r="C1931" s="14"/>
      <c r="D1931" s="15"/>
      <c r="E1931" s="14"/>
      <c r="F1931" s="14"/>
      <c r="G1931" s="15"/>
      <c r="H1931" s="16"/>
      <c r="I1931" s="15"/>
      <c r="J1931" s="15"/>
      <c r="K1931" s="17"/>
      <c r="L1931" s="15"/>
      <c r="M1931" s="17"/>
      <c r="N1931" s="18"/>
      <c r="O1931" s="18"/>
    </row>
    <row r="1932" spans="2:15">
      <c r="B1932" s="13"/>
      <c r="C1932" s="14"/>
      <c r="D1932" s="15"/>
      <c r="E1932" s="14"/>
      <c r="F1932" s="14"/>
      <c r="G1932" s="15"/>
      <c r="H1932" s="16"/>
      <c r="I1932" s="15"/>
      <c r="J1932" s="15"/>
      <c r="K1932" s="17"/>
      <c r="L1932" s="15"/>
      <c r="M1932" s="17"/>
      <c r="N1932" s="18"/>
      <c r="O1932" s="18"/>
    </row>
    <row r="1933" spans="2:15">
      <c r="B1933" s="13"/>
      <c r="C1933" s="14"/>
      <c r="D1933" s="15"/>
      <c r="E1933" s="14"/>
      <c r="F1933" s="14"/>
      <c r="G1933" s="15"/>
      <c r="H1933" s="16"/>
      <c r="I1933" s="15"/>
      <c r="J1933" s="15"/>
      <c r="K1933" s="17"/>
      <c r="L1933" s="15"/>
      <c r="M1933" s="17"/>
      <c r="N1933" s="18"/>
      <c r="O1933" s="18"/>
    </row>
    <row r="1934" spans="2:15">
      <c r="B1934" s="13"/>
      <c r="C1934" s="14"/>
      <c r="D1934" s="15"/>
      <c r="E1934" s="14"/>
      <c r="F1934" s="14"/>
      <c r="G1934" s="15"/>
      <c r="H1934" s="16"/>
      <c r="I1934" s="15"/>
      <c r="J1934" s="15"/>
      <c r="K1934" s="17"/>
      <c r="L1934" s="15"/>
      <c r="M1934" s="17"/>
      <c r="N1934" s="18"/>
      <c r="O1934" s="18"/>
    </row>
    <row r="1935" spans="2:15">
      <c r="B1935" s="13"/>
      <c r="C1935" s="14"/>
      <c r="D1935" s="15"/>
      <c r="E1935" s="14"/>
      <c r="F1935" s="14"/>
      <c r="G1935" s="15"/>
      <c r="H1935" s="16"/>
      <c r="I1935" s="15"/>
      <c r="J1935" s="15"/>
      <c r="K1935" s="17"/>
      <c r="L1935" s="15"/>
      <c r="M1935" s="17"/>
      <c r="N1935" s="18"/>
      <c r="O1935" s="18"/>
    </row>
    <row r="1936" spans="2:15">
      <c r="B1936" s="13"/>
      <c r="C1936" s="14"/>
      <c r="D1936" s="15"/>
      <c r="E1936" s="14"/>
      <c r="F1936" s="14"/>
      <c r="G1936" s="15"/>
      <c r="H1936" s="16"/>
      <c r="I1936" s="15"/>
      <c r="J1936" s="15"/>
      <c r="K1936" s="17"/>
      <c r="L1936" s="15"/>
      <c r="M1936" s="17"/>
      <c r="N1936" s="18"/>
      <c r="O1936" s="18"/>
    </row>
    <row r="1937" spans="2:15">
      <c r="B1937" s="13"/>
      <c r="C1937" s="14"/>
      <c r="D1937" s="15"/>
      <c r="E1937" s="14"/>
      <c r="F1937" s="14"/>
      <c r="G1937" s="15"/>
      <c r="H1937" s="16"/>
      <c r="I1937" s="15"/>
      <c r="J1937" s="15"/>
      <c r="K1937" s="17"/>
      <c r="L1937" s="15"/>
      <c r="M1937" s="17"/>
      <c r="N1937" s="18"/>
      <c r="O1937" s="18"/>
    </row>
    <row r="1938" spans="2:15">
      <c r="B1938" s="13"/>
      <c r="C1938" s="14"/>
      <c r="D1938" s="15"/>
      <c r="E1938" s="14"/>
      <c r="F1938" s="14"/>
      <c r="G1938" s="15"/>
      <c r="H1938" s="16"/>
      <c r="I1938" s="15"/>
      <c r="J1938" s="15"/>
      <c r="K1938" s="17"/>
      <c r="L1938" s="15"/>
      <c r="M1938" s="17"/>
      <c r="N1938" s="18"/>
      <c r="O1938" s="18"/>
    </row>
    <row r="1939" spans="2:15">
      <c r="B1939" s="13"/>
      <c r="C1939" s="14"/>
      <c r="D1939" s="15"/>
      <c r="E1939" s="14"/>
      <c r="F1939" s="14"/>
      <c r="G1939" s="15"/>
      <c r="H1939" s="16"/>
      <c r="I1939" s="15"/>
      <c r="J1939" s="15"/>
      <c r="K1939" s="17"/>
      <c r="L1939" s="15"/>
      <c r="M1939" s="17"/>
      <c r="N1939" s="18"/>
      <c r="O1939" s="18"/>
    </row>
    <row r="1940" spans="2:15">
      <c r="B1940" s="13"/>
      <c r="C1940" s="14"/>
      <c r="D1940" s="15"/>
      <c r="E1940" s="14"/>
      <c r="F1940" s="14"/>
      <c r="G1940" s="15"/>
      <c r="H1940" s="16"/>
      <c r="I1940" s="15"/>
      <c r="J1940" s="15"/>
      <c r="K1940" s="17"/>
      <c r="L1940" s="15"/>
      <c r="M1940" s="17"/>
      <c r="N1940" s="18"/>
      <c r="O1940" s="18"/>
    </row>
    <row r="1941" spans="2:15">
      <c r="B1941" s="13"/>
      <c r="C1941" s="14"/>
      <c r="D1941" s="15"/>
      <c r="E1941" s="14"/>
      <c r="F1941" s="14"/>
      <c r="G1941" s="15"/>
      <c r="H1941" s="16"/>
      <c r="I1941" s="15"/>
      <c r="J1941" s="15"/>
      <c r="K1941" s="17"/>
      <c r="L1941" s="15"/>
      <c r="M1941" s="17"/>
      <c r="N1941" s="18"/>
      <c r="O1941" s="18"/>
    </row>
    <row r="1942" spans="2:15">
      <c r="B1942" s="13"/>
      <c r="C1942" s="14"/>
      <c r="D1942" s="15"/>
      <c r="E1942" s="14"/>
      <c r="F1942" s="14"/>
      <c r="G1942" s="15"/>
      <c r="H1942" s="16"/>
      <c r="I1942" s="15"/>
      <c r="J1942" s="15"/>
      <c r="K1942" s="17"/>
      <c r="L1942" s="15"/>
      <c r="M1942" s="17"/>
      <c r="N1942" s="18"/>
      <c r="O1942" s="18"/>
    </row>
    <row r="1943" spans="2:15">
      <c r="B1943" s="13"/>
      <c r="C1943" s="14"/>
      <c r="D1943" s="15"/>
      <c r="E1943" s="14"/>
      <c r="F1943" s="14"/>
      <c r="G1943" s="15"/>
      <c r="H1943" s="16"/>
      <c r="I1943" s="15"/>
      <c r="J1943" s="15"/>
      <c r="K1943" s="17"/>
      <c r="L1943" s="15"/>
      <c r="M1943" s="17"/>
      <c r="N1943" s="18"/>
      <c r="O1943" s="18"/>
    </row>
    <row r="1944" spans="2:15">
      <c r="B1944" s="13"/>
      <c r="C1944" s="14"/>
      <c r="D1944" s="15"/>
      <c r="E1944" s="14"/>
      <c r="F1944" s="14"/>
      <c r="G1944" s="15"/>
      <c r="H1944" s="16"/>
      <c r="I1944" s="15"/>
      <c r="J1944" s="15"/>
      <c r="K1944" s="17"/>
      <c r="L1944" s="15"/>
      <c r="M1944" s="17"/>
      <c r="N1944" s="18"/>
      <c r="O1944" s="18"/>
    </row>
    <row r="1945" spans="2:15">
      <c r="B1945" s="13"/>
      <c r="C1945" s="14"/>
      <c r="D1945" s="15"/>
      <c r="E1945" s="14"/>
      <c r="F1945" s="14"/>
      <c r="G1945" s="15"/>
      <c r="H1945" s="16"/>
      <c r="I1945" s="15"/>
      <c r="J1945" s="15"/>
      <c r="K1945" s="17"/>
      <c r="L1945" s="15"/>
      <c r="M1945" s="17"/>
      <c r="N1945" s="18"/>
      <c r="O1945" s="18"/>
    </row>
    <row r="1946" spans="2:15">
      <c r="B1946" s="13"/>
      <c r="C1946" s="14"/>
      <c r="D1946" s="15"/>
      <c r="E1946" s="14"/>
      <c r="F1946" s="14"/>
      <c r="G1946" s="15"/>
      <c r="H1946" s="16"/>
      <c r="I1946" s="15"/>
      <c r="J1946" s="15"/>
      <c r="K1946" s="17"/>
      <c r="L1946" s="15"/>
      <c r="M1946" s="17"/>
      <c r="N1946" s="18"/>
      <c r="O1946" s="18"/>
    </row>
    <row r="1947" spans="2:15">
      <c r="B1947" s="13"/>
      <c r="C1947" s="14"/>
      <c r="D1947" s="15"/>
      <c r="E1947" s="14"/>
      <c r="F1947" s="14"/>
      <c r="G1947" s="15"/>
      <c r="H1947" s="16"/>
      <c r="I1947" s="15"/>
      <c r="J1947" s="15"/>
      <c r="K1947" s="17"/>
      <c r="L1947" s="15"/>
      <c r="M1947" s="17"/>
      <c r="N1947" s="18"/>
      <c r="O1947" s="18"/>
    </row>
    <row r="1948" spans="2:15">
      <c r="B1948" s="13"/>
      <c r="C1948" s="14"/>
      <c r="D1948" s="15"/>
      <c r="E1948" s="14"/>
      <c r="F1948" s="14"/>
      <c r="G1948" s="15"/>
      <c r="H1948" s="16"/>
      <c r="I1948" s="15"/>
      <c r="J1948" s="15"/>
      <c r="K1948" s="17"/>
      <c r="L1948" s="15"/>
      <c r="M1948" s="17"/>
      <c r="N1948" s="18"/>
      <c r="O1948" s="18"/>
    </row>
    <row r="1949" spans="2:15">
      <c r="B1949" s="13"/>
      <c r="C1949" s="14"/>
      <c r="D1949" s="15"/>
      <c r="E1949" s="14"/>
      <c r="F1949" s="14"/>
      <c r="G1949" s="15"/>
      <c r="H1949" s="16"/>
      <c r="I1949" s="15"/>
      <c r="J1949" s="15"/>
      <c r="K1949" s="17"/>
      <c r="L1949" s="15"/>
      <c r="M1949" s="17"/>
      <c r="N1949" s="18"/>
      <c r="O1949" s="18"/>
    </row>
    <row r="1950" spans="2:15">
      <c r="B1950" s="13"/>
      <c r="C1950" s="14"/>
      <c r="D1950" s="15"/>
      <c r="E1950" s="14"/>
      <c r="F1950" s="14"/>
      <c r="G1950" s="15"/>
      <c r="H1950" s="16"/>
      <c r="I1950" s="15"/>
      <c r="J1950" s="15"/>
      <c r="K1950" s="17"/>
      <c r="L1950" s="15"/>
      <c r="M1950" s="17"/>
      <c r="N1950" s="18"/>
      <c r="O1950" s="18"/>
    </row>
    <row r="1951" spans="2:15">
      <c r="B1951" s="13"/>
      <c r="C1951" s="14"/>
      <c r="D1951" s="15"/>
      <c r="E1951" s="14"/>
      <c r="F1951" s="14"/>
      <c r="G1951" s="15"/>
      <c r="H1951" s="16"/>
      <c r="I1951" s="15"/>
      <c r="J1951" s="15"/>
      <c r="K1951" s="17"/>
      <c r="L1951" s="15"/>
      <c r="M1951" s="17"/>
      <c r="N1951" s="18"/>
      <c r="O1951" s="18"/>
    </row>
    <row r="1952" spans="2:15">
      <c r="B1952" s="13"/>
      <c r="C1952" s="14"/>
      <c r="D1952" s="15"/>
      <c r="E1952" s="14"/>
      <c r="F1952" s="14"/>
      <c r="G1952" s="15"/>
      <c r="H1952" s="16"/>
      <c r="I1952" s="15"/>
      <c r="J1952" s="15"/>
      <c r="K1952" s="17"/>
      <c r="L1952" s="15"/>
      <c r="M1952" s="17"/>
      <c r="N1952" s="18"/>
      <c r="O1952" s="18"/>
    </row>
    <row r="1953" spans="2:15">
      <c r="B1953" s="13"/>
      <c r="C1953" s="14"/>
      <c r="D1953" s="15"/>
      <c r="E1953" s="14"/>
      <c r="F1953" s="14"/>
      <c r="G1953" s="15"/>
      <c r="H1953" s="16"/>
      <c r="I1953" s="15"/>
      <c r="J1953" s="15"/>
      <c r="K1953" s="17"/>
      <c r="L1953" s="15"/>
      <c r="M1953" s="17"/>
      <c r="N1953" s="18"/>
      <c r="O1953" s="18"/>
    </row>
    <row r="1954" spans="2:15">
      <c r="B1954" s="13"/>
      <c r="C1954" s="14"/>
      <c r="D1954" s="15"/>
      <c r="E1954" s="14"/>
      <c r="F1954" s="14"/>
      <c r="G1954" s="15"/>
      <c r="H1954" s="16"/>
      <c r="I1954" s="15"/>
      <c r="J1954" s="15"/>
      <c r="K1954" s="17"/>
      <c r="L1954" s="15"/>
      <c r="M1954" s="17"/>
      <c r="N1954" s="18"/>
      <c r="O1954" s="18"/>
    </row>
    <row r="1955" spans="2:15">
      <c r="B1955" s="13"/>
      <c r="C1955" s="14"/>
      <c r="D1955" s="15"/>
      <c r="E1955" s="14"/>
      <c r="F1955" s="14"/>
      <c r="G1955" s="15"/>
      <c r="H1955" s="16"/>
      <c r="I1955" s="15"/>
      <c r="J1955" s="15"/>
      <c r="K1955" s="17"/>
      <c r="L1955" s="15"/>
      <c r="M1955" s="17"/>
      <c r="N1955" s="18"/>
      <c r="O1955" s="18"/>
    </row>
    <row r="1956" spans="2:15">
      <c r="B1956" s="13"/>
      <c r="C1956" s="14"/>
      <c r="D1956" s="15"/>
      <c r="E1956" s="14"/>
      <c r="F1956" s="14"/>
      <c r="G1956" s="15"/>
      <c r="H1956" s="16"/>
      <c r="I1956" s="15"/>
      <c r="J1956" s="15"/>
      <c r="K1956" s="17"/>
      <c r="L1956" s="15"/>
      <c r="M1956" s="17"/>
      <c r="N1956" s="18"/>
      <c r="O1956" s="18"/>
    </row>
    <row r="1957" spans="2:15">
      <c r="B1957" s="13"/>
      <c r="C1957" s="14"/>
      <c r="D1957" s="15"/>
      <c r="E1957" s="14"/>
      <c r="F1957" s="14"/>
      <c r="G1957" s="15"/>
      <c r="H1957" s="16"/>
      <c r="I1957" s="15"/>
      <c r="J1957" s="15"/>
      <c r="K1957" s="17"/>
      <c r="L1957" s="15"/>
      <c r="M1957" s="17"/>
      <c r="N1957" s="18"/>
      <c r="O1957" s="18"/>
    </row>
    <row r="1958" spans="2:15">
      <c r="B1958" s="13"/>
      <c r="C1958" s="14"/>
      <c r="D1958" s="15"/>
      <c r="E1958" s="14"/>
      <c r="F1958" s="14"/>
      <c r="G1958" s="15"/>
      <c r="H1958" s="16"/>
      <c r="I1958" s="15"/>
      <c r="J1958" s="15"/>
      <c r="K1958" s="17"/>
      <c r="L1958" s="15"/>
      <c r="M1958" s="17"/>
      <c r="N1958" s="18"/>
      <c r="O1958" s="18"/>
    </row>
    <row r="1959" spans="2:15">
      <c r="B1959" s="13"/>
      <c r="C1959" s="14"/>
      <c r="D1959" s="15"/>
      <c r="E1959" s="14"/>
      <c r="F1959" s="14"/>
      <c r="G1959" s="15"/>
      <c r="H1959" s="16"/>
      <c r="I1959" s="15"/>
      <c r="J1959" s="15"/>
      <c r="K1959" s="17"/>
      <c r="L1959" s="15"/>
      <c r="M1959" s="17"/>
      <c r="N1959" s="18"/>
      <c r="O1959" s="18"/>
    </row>
    <row r="1960" spans="2:15">
      <c r="B1960" s="13"/>
      <c r="C1960" s="14"/>
      <c r="D1960" s="15"/>
      <c r="E1960" s="14"/>
      <c r="F1960" s="14"/>
      <c r="G1960" s="15"/>
      <c r="H1960" s="16"/>
      <c r="I1960" s="15"/>
      <c r="J1960" s="15"/>
      <c r="K1960" s="17"/>
      <c r="L1960" s="15"/>
      <c r="M1960" s="17"/>
      <c r="N1960" s="18"/>
      <c r="O1960" s="18"/>
    </row>
    <row r="1961" spans="2:15">
      <c r="B1961" s="13"/>
      <c r="C1961" s="14"/>
      <c r="D1961" s="15"/>
      <c r="E1961" s="14"/>
      <c r="F1961" s="14"/>
      <c r="G1961" s="15"/>
      <c r="H1961" s="16"/>
      <c r="I1961" s="15"/>
      <c r="J1961" s="15"/>
      <c r="K1961" s="17"/>
      <c r="L1961" s="15"/>
      <c r="M1961" s="17"/>
      <c r="N1961" s="18"/>
      <c r="O1961" s="18"/>
    </row>
    <row r="1962" spans="2:15">
      <c r="B1962" s="13"/>
      <c r="C1962" s="14"/>
      <c r="D1962" s="15"/>
      <c r="E1962" s="14"/>
      <c r="F1962" s="14"/>
      <c r="G1962" s="15"/>
      <c r="H1962" s="16"/>
      <c r="I1962" s="15"/>
      <c r="J1962" s="15"/>
      <c r="K1962" s="17"/>
      <c r="L1962" s="15"/>
      <c r="M1962" s="17"/>
      <c r="N1962" s="18"/>
      <c r="O1962" s="18"/>
    </row>
    <row r="1963" spans="2:15">
      <c r="B1963" s="13"/>
      <c r="C1963" s="14"/>
      <c r="D1963" s="15"/>
      <c r="E1963" s="14"/>
      <c r="F1963" s="14"/>
      <c r="G1963" s="15"/>
      <c r="H1963" s="16"/>
      <c r="I1963" s="15"/>
      <c r="J1963" s="15"/>
      <c r="K1963" s="17"/>
      <c r="L1963" s="15"/>
      <c r="M1963" s="17"/>
      <c r="N1963" s="18"/>
      <c r="O1963" s="18"/>
    </row>
    <row r="1964" spans="2:15">
      <c r="B1964" s="13"/>
      <c r="C1964" s="14"/>
      <c r="D1964" s="15"/>
      <c r="E1964" s="14"/>
      <c r="F1964" s="14"/>
      <c r="G1964" s="15"/>
      <c r="H1964" s="16"/>
      <c r="I1964" s="15"/>
      <c r="J1964" s="15"/>
      <c r="K1964" s="17"/>
      <c r="L1964" s="15"/>
      <c r="M1964" s="17"/>
      <c r="N1964" s="18"/>
      <c r="O1964" s="18"/>
    </row>
    <row r="1965" spans="2:15">
      <c r="B1965" s="13"/>
      <c r="C1965" s="14"/>
      <c r="D1965" s="15"/>
      <c r="E1965" s="14"/>
      <c r="F1965" s="14"/>
      <c r="G1965" s="15"/>
      <c r="H1965" s="16"/>
      <c r="I1965" s="15"/>
      <c r="J1965" s="15"/>
      <c r="K1965" s="17"/>
      <c r="L1965" s="15"/>
      <c r="M1965" s="17"/>
      <c r="N1965" s="18"/>
      <c r="O1965" s="18"/>
    </row>
    <row r="1966" spans="2:15">
      <c r="B1966" s="13"/>
      <c r="C1966" s="14"/>
      <c r="D1966" s="15"/>
      <c r="E1966" s="14"/>
      <c r="F1966" s="14"/>
      <c r="G1966" s="15"/>
      <c r="H1966" s="16"/>
      <c r="I1966" s="15"/>
      <c r="J1966" s="15"/>
      <c r="K1966" s="17"/>
      <c r="L1966" s="15"/>
      <c r="M1966" s="17"/>
      <c r="N1966" s="18"/>
      <c r="O1966" s="18"/>
    </row>
    <row r="1967" spans="2:15">
      <c r="B1967" s="13"/>
      <c r="C1967" s="14"/>
      <c r="D1967" s="15"/>
      <c r="E1967" s="14"/>
      <c r="F1967" s="14"/>
      <c r="G1967" s="15"/>
      <c r="H1967" s="16"/>
      <c r="I1967" s="15"/>
      <c r="J1967" s="15"/>
      <c r="K1967" s="17"/>
      <c r="L1967" s="15"/>
      <c r="M1967" s="17"/>
      <c r="N1967" s="18"/>
      <c r="O1967" s="18"/>
    </row>
    <row r="1968" spans="2:15">
      <c r="B1968" s="13"/>
      <c r="C1968" s="14"/>
      <c r="D1968" s="15"/>
      <c r="E1968" s="14"/>
      <c r="F1968" s="14"/>
      <c r="G1968" s="15"/>
      <c r="H1968" s="16"/>
      <c r="I1968" s="15"/>
      <c r="J1968" s="15"/>
      <c r="K1968" s="17"/>
      <c r="L1968" s="15"/>
      <c r="M1968" s="17"/>
      <c r="N1968" s="18"/>
      <c r="O1968" s="18"/>
    </row>
    <row r="1969" spans="2:15">
      <c r="B1969" s="13"/>
      <c r="C1969" s="14"/>
      <c r="D1969" s="15"/>
      <c r="E1969" s="14"/>
      <c r="F1969" s="14"/>
      <c r="G1969" s="15"/>
      <c r="H1969" s="16"/>
      <c r="I1969" s="15"/>
      <c r="J1969" s="15"/>
      <c r="K1969" s="17"/>
      <c r="L1969" s="15"/>
      <c r="M1969" s="17"/>
      <c r="N1969" s="18"/>
      <c r="O1969" s="18"/>
    </row>
    <row r="1970" spans="2:15">
      <c r="B1970" s="13"/>
      <c r="C1970" s="14"/>
      <c r="D1970" s="15"/>
      <c r="E1970" s="14"/>
      <c r="F1970" s="14"/>
      <c r="G1970" s="15"/>
      <c r="H1970" s="16"/>
      <c r="I1970" s="15"/>
      <c r="J1970" s="15"/>
      <c r="K1970" s="17"/>
      <c r="L1970" s="15"/>
      <c r="M1970" s="17"/>
      <c r="N1970" s="18"/>
      <c r="O1970" s="18"/>
    </row>
    <row r="1971" spans="2:15">
      <c r="B1971" s="13"/>
      <c r="C1971" s="14"/>
      <c r="D1971" s="15"/>
      <c r="E1971" s="14"/>
      <c r="F1971" s="14"/>
      <c r="G1971" s="15"/>
      <c r="H1971" s="16"/>
      <c r="I1971" s="15"/>
      <c r="J1971" s="15"/>
      <c r="K1971" s="17"/>
      <c r="L1971" s="15"/>
      <c r="M1971" s="17"/>
      <c r="N1971" s="18"/>
      <c r="O1971" s="18"/>
    </row>
    <row r="1972" spans="2:15">
      <c r="B1972" s="13"/>
      <c r="C1972" s="14"/>
      <c r="D1972" s="15"/>
      <c r="E1972" s="14"/>
      <c r="F1972" s="14"/>
      <c r="G1972" s="15"/>
      <c r="H1972" s="16"/>
      <c r="I1972" s="15"/>
      <c r="J1972" s="15"/>
      <c r="K1972" s="17"/>
      <c r="L1972" s="15"/>
      <c r="M1972" s="17"/>
      <c r="N1972" s="18"/>
      <c r="O1972" s="18"/>
    </row>
    <row r="1973" spans="2:15">
      <c r="B1973" s="13"/>
      <c r="C1973" s="14"/>
      <c r="D1973" s="15"/>
      <c r="E1973" s="14"/>
      <c r="F1973" s="14"/>
      <c r="G1973" s="15"/>
      <c r="H1973" s="16"/>
      <c r="I1973" s="15"/>
      <c r="J1973" s="15"/>
      <c r="K1973" s="17"/>
      <c r="L1973" s="15"/>
      <c r="M1973" s="17"/>
      <c r="N1973" s="18"/>
      <c r="O1973" s="18"/>
    </row>
    <row r="1974" spans="2:15">
      <c r="B1974" s="13"/>
      <c r="C1974" s="14"/>
      <c r="D1974" s="15"/>
      <c r="E1974" s="14"/>
      <c r="F1974" s="14"/>
      <c r="G1974" s="15"/>
      <c r="H1974" s="16"/>
      <c r="I1974" s="15"/>
      <c r="J1974" s="15"/>
      <c r="K1974" s="17"/>
      <c r="L1974" s="15"/>
      <c r="M1974" s="17"/>
      <c r="N1974" s="18"/>
      <c r="O1974" s="18"/>
    </row>
    <row r="1975" spans="2:15">
      <c r="B1975" s="13"/>
      <c r="C1975" s="14"/>
      <c r="D1975" s="15"/>
      <c r="E1975" s="14"/>
      <c r="F1975" s="14"/>
      <c r="G1975" s="15"/>
      <c r="H1975" s="16"/>
      <c r="I1975" s="15"/>
      <c r="J1975" s="15"/>
      <c r="K1975" s="17"/>
      <c r="L1975" s="15"/>
      <c r="M1975" s="17"/>
      <c r="N1975" s="18"/>
      <c r="O1975" s="18"/>
    </row>
    <row r="1976" spans="2:15">
      <c r="B1976" s="13"/>
      <c r="C1976" s="14"/>
      <c r="D1976" s="15"/>
      <c r="E1976" s="14"/>
      <c r="F1976" s="14"/>
      <c r="G1976" s="15"/>
      <c r="H1976" s="16"/>
      <c r="I1976" s="15"/>
      <c r="J1976" s="15"/>
      <c r="K1976" s="17"/>
      <c r="L1976" s="15"/>
      <c r="M1976" s="17"/>
      <c r="N1976" s="18"/>
      <c r="O1976" s="18"/>
    </row>
    <row r="1977" spans="2:15">
      <c r="B1977" s="13"/>
      <c r="C1977" s="14"/>
      <c r="D1977" s="15"/>
      <c r="E1977" s="14"/>
      <c r="F1977" s="14"/>
      <c r="G1977" s="15"/>
      <c r="H1977" s="16"/>
      <c r="I1977" s="15"/>
      <c r="J1977" s="15"/>
      <c r="K1977" s="17"/>
      <c r="L1977" s="15"/>
      <c r="M1977" s="17"/>
      <c r="N1977" s="18"/>
      <c r="O1977" s="18"/>
    </row>
    <row r="1978" spans="2:15">
      <c r="B1978" s="13"/>
      <c r="C1978" s="14"/>
      <c r="D1978" s="15"/>
      <c r="E1978" s="14"/>
      <c r="F1978" s="14"/>
      <c r="G1978" s="15"/>
      <c r="H1978" s="16"/>
      <c r="I1978" s="15"/>
      <c r="J1978" s="15"/>
      <c r="K1978" s="17"/>
      <c r="L1978" s="15"/>
      <c r="M1978" s="17"/>
      <c r="N1978" s="18"/>
      <c r="O1978" s="18"/>
    </row>
    <row r="1979" spans="2:15">
      <c r="B1979" s="13"/>
      <c r="C1979" s="14"/>
      <c r="D1979" s="15"/>
      <c r="E1979" s="14"/>
      <c r="F1979" s="14"/>
      <c r="G1979" s="15"/>
      <c r="H1979" s="16"/>
      <c r="I1979" s="15"/>
      <c r="J1979" s="15"/>
      <c r="K1979" s="17"/>
      <c r="L1979" s="15"/>
      <c r="M1979" s="17"/>
      <c r="N1979" s="18"/>
      <c r="O1979" s="18"/>
    </row>
    <row r="1980" spans="2:15">
      <c r="B1980" s="13"/>
      <c r="C1980" s="14"/>
      <c r="D1980" s="15"/>
      <c r="E1980" s="14"/>
      <c r="F1980" s="14"/>
      <c r="G1980" s="15"/>
      <c r="H1980" s="16"/>
      <c r="I1980" s="15"/>
      <c r="J1980" s="15"/>
      <c r="K1980" s="17"/>
      <c r="L1980" s="15"/>
      <c r="M1980" s="17"/>
      <c r="N1980" s="18"/>
      <c r="O1980" s="18"/>
    </row>
    <row r="1981" spans="2:15">
      <c r="B1981" s="13"/>
      <c r="C1981" s="14"/>
      <c r="D1981" s="15"/>
      <c r="E1981" s="14"/>
      <c r="F1981" s="14"/>
      <c r="G1981" s="15"/>
      <c r="H1981" s="16"/>
      <c r="I1981" s="15"/>
      <c r="J1981" s="15"/>
      <c r="K1981" s="17"/>
      <c r="L1981" s="15"/>
      <c r="M1981" s="17"/>
      <c r="N1981" s="18"/>
      <c r="O1981" s="18"/>
    </row>
    <row r="1982" spans="2:15">
      <c r="B1982" s="13"/>
      <c r="C1982" s="14"/>
      <c r="D1982" s="15"/>
      <c r="E1982" s="14"/>
      <c r="F1982" s="14"/>
      <c r="G1982" s="15"/>
      <c r="H1982" s="16"/>
      <c r="I1982" s="15"/>
      <c r="J1982" s="15"/>
      <c r="K1982" s="17"/>
      <c r="L1982" s="15"/>
      <c r="M1982" s="17"/>
      <c r="N1982" s="18"/>
      <c r="O1982" s="18"/>
    </row>
    <row r="1983" spans="2:15">
      <c r="B1983" s="13"/>
      <c r="C1983" s="14"/>
      <c r="D1983" s="15"/>
      <c r="E1983" s="14"/>
      <c r="F1983" s="14"/>
      <c r="G1983" s="15"/>
      <c r="H1983" s="16"/>
      <c r="I1983" s="15"/>
      <c r="J1983" s="15"/>
      <c r="K1983" s="17"/>
      <c r="L1983" s="15"/>
      <c r="M1983" s="17"/>
      <c r="N1983" s="18"/>
      <c r="O1983" s="18"/>
    </row>
    <row r="1984" spans="2:15">
      <c r="B1984" s="13"/>
      <c r="C1984" s="14"/>
      <c r="D1984" s="15"/>
      <c r="E1984" s="14"/>
      <c r="F1984" s="14"/>
      <c r="G1984" s="15"/>
      <c r="H1984" s="16"/>
      <c r="I1984" s="15"/>
      <c r="J1984" s="15"/>
      <c r="K1984" s="17"/>
      <c r="L1984" s="15"/>
      <c r="M1984" s="17"/>
      <c r="N1984" s="18"/>
      <c r="O1984" s="18"/>
    </row>
    <row r="1985" spans="2:15">
      <c r="B1985" s="13"/>
      <c r="C1985" s="14"/>
      <c r="D1985" s="15"/>
      <c r="E1985" s="14"/>
      <c r="F1985" s="14"/>
      <c r="G1985" s="15"/>
      <c r="H1985" s="16"/>
      <c r="I1985" s="15"/>
      <c r="J1985" s="15"/>
      <c r="K1985" s="17"/>
      <c r="L1985" s="15"/>
      <c r="M1985" s="17"/>
      <c r="N1985" s="18"/>
      <c r="O1985" s="18"/>
    </row>
    <row r="1986" spans="2:15">
      <c r="B1986" s="13"/>
      <c r="C1986" s="14"/>
      <c r="D1986" s="15"/>
      <c r="E1986" s="14"/>
      <c r="F1986" s="14"/>
      <c r="G1986" s="15"/>
      <c r="H1986" s="16"/>
      <c r="I1986" s="15"/>
      <c r="J1986" s="15"/>
      <c r="K1986" s="17"/>
      <c r="L1986" s="15"/>
      <c r="M1986" s="17"/>
      <c r="N1986" s="18"/>
      <c r="O1986" s="18"/>
    </row>
    <row r="1987" spans="2:15">
      <c r="B1987" s="13"/>
      <c r="C1987" s="14"/>
      <c r="D1987" s="15"/>
      <c r="E1987" s="14"/>
      <c r="F1987" s="14"/>
      <c r="G1987" s="15"/>
      <c r="H1987" s="16"/>
      <c r="I1987" s="15"/>
      <c r="J1987" s="15"/>
      <c r="K1987" s="17"/>
      <c r="L1987" s="15"/>
      <c r="M1987" s="17"/>
      <c r="N1987" s="18"/>
      <c r="O1987" s="18"/>
    </row>
    <row r="1988" spans="2:15">
      <c r="B1988" s="13"/>
      <c r="C1988" s="14"/>
      <c r="D1988" s="15"/>
      <c r="E1988" s="14"/>
      <c r="F1988" s="14"/>
      <c r="G1988" s="15"/>
      <c r="H1988" s="16"/>
      <c r="I1988" s="15"/>
      <c r="J1988" s="15"/>
      <c r="K1988" s="17"/>
      <c r="L1988" s="15"/>
      <c r="M1988" s="17"/>
      <c r="N1988" s="18"/>
      <c r="O1988" s="18"/>
    </row>
    <row r="1989" spans="2:15">
      <c r="B1989" s="13"/>
      <c r="C1989" s="14"/>
      <c r="D1989" s="15"/>
      <c r="E1989" s="14"/>
      <c r="F1989" s="14"/>
      <c r="G1989" s="15"/>
      <c r="H1989" s="16"/>
      <c r="I1989" s="15"/>
      <c r="J1989" s="15"/>
      <c r="K1989" s="17"/>
      <c r="L1989" s="15"/>
      <c r="M1989" s="17"/>
      <c r="N1989" s="18"/>
      <c r="O1989" s="18"/>
    </row>
    <row r="1990" spans="2:15">
      <c r="B1990" s="13"/>
      <c r="C1990" s="14"/>
      <c r="D1990" s="15"/>
      <c r="E1990" s="14"/>
      <c r="F1990" s="14"/>
      <c r="G1990" s="15"/>
      <c r="H1990" s="16"/>
      <c r="I1990" s="15"/>
      <c r="J1990" s="15"/>
      <c r="K1990" s="17"/>
      <c r="L1990" s="15"/>
      <c r="M1990" s="17"/>
      <c r="N1990" s="18"/>
      <c r="O1990" s="18"/>
    </row>
    <row r="1991" spans="2:15">
      <c r="B1991" s="13"/>
      <c r="C1991" s="14"/>
      <c r="D1991" s="15"/>
      <c r="E1991" s="14"/>
      <c r="F1991" s="14"/>
      <c r="G1991" s="15"/>
      <c r="H1991" s="16"/>
      <c r="I1991" s="15"/>
      <c r="J1991" s="15"/>
      <c r="K1991" s="17"/>
      <c r="L1991" s="15"/>
      <c r="M1991" s="17"/>
      <c r="N1991" s="18"/>
      <c r="O1991" s="18"/>
    </row>
    <row r="1992" spans="2:15">
      <c r="B1992" s="13"/>
      <c r="C1992" s="14"/>
      <c r="D1992" s="15"/>
      <c r="E1992" s="14"/>
      <c r="F1992" s="14"/>
      <c r="G1992" s="15"/>
      <c r="H1992" s="16"/>
      <c r="I1992" s="15"/>
      <c r="J1992" s="15"/>
      <c r="K1992" s="17"/>
      <c r="L1992" s="15"/>
      <c r="M1992" s="17"/>
      <c r="N1992" s="18"/>
      <c r="O1992" s="18"/>
    </row>
    <row r="1993" spans="2:15">
      <c r="B1993" s="13"/>
      <c r="C1993" s="14"/>
      <c r="D1993" s="15"/>
      <c r="E1993" s="14"/>
      <c r="F1993" s="14"/>
      <c r="G1993" s="15"/>
      <c r="H1993" s="16"/>
      <c r="I1993" s="15"/>
      <c r="J1993" s="15"/>
      <c r="K1993" s="17"/>
      <c r="L1993" s="15"/>
      <c r="M1993" s="17"/>
      <c r="N1993" s="18"/>
      <c r="O1993" s="18"/>
    </row>
    <row r="1994" spans="2:15">
      <c r="B1994" s="13"/>
      <c r="C1994" s="14"/>
      <c r="D1994" s="15"/>
      <c r="E1994" s="14"/>
      <c r="F1994" s="14"/>
      <c r="G1994" s="15"/>
      <c r="H1994" s="16"/>
      <c r="I1994" s="15"/>
      <c r="J1994" s="15"/>
      <c r="K1994" s="17"/>
      <c r="L1994" s="15"/>
      <c r="M1994" s="17"/>
      <c r="N1994" s="18"/>
      <c r="O1994" s="18"/>
    </row>
    <row r="1995" spans="2:15">
      <c r="B1995" s="13"/>
      <c r="C1995" s="14"/>
      <c r="D1995" s="15"/>
      <c r="E1995" s="14"/>
      <c r="F1995" s="14"/>
      <c r="G1995" s="15"/>
      <c r="H1995" s="16"/>
      <c r="I1995" s="15"/>
      <c r="J1995" s="15"/>
      <c r="K1995" s="17"/>
      <c r="L1995" s="15"/>
      <c r="M1995" s="17"/>
      <c r="N1995" s="18"/>
      <c r="O1995" s="18"/>
    </row>
    <row r="1996" spans="2:15">
      <c r="B1996" s="13"/>
      <c r="C1996" s="14"/>
      <c r="D1996" s="15"/>
      <c r="E1996" s="14"/>
      <c r="F1996" s="14"/>
      <c r="G1996" s="15"/>
      <c r="H1996" s="16"/>
      <c r="I1996" s="15"/>
      <c r="J1996" s="15"/>
      <c r="K1996" s="17"/>
      <c r="L1996" s="15"/>
      <c r="M1996" s="17"/>
      <c r="N1996" s="18"/>
      <c r="O1996" s="18"/>
    </row>
    <row r="1997" spans="2:15">
      <c r="B1997" s="13"/>
      <c r="C1997" s="14"/>
      <c r="D1997" s="15"/>
      <c r="E1997" s="14"/>
      <c r="F1997" s="14"/>
      <c r="G1997" s="15"/>
      <c r="H1997" s="16"/>
      <c r="I1997" s="15"/>
      <c r="J1997" s="15"/>
      <c r="K1997" s="17"/>
      <c r="L1997" s="15"/>
      <c r="M1997" s="17"/>
      <c r="N1997" s="18"/>
      <c r="O1997" s="18"/>
    </row>
    <row r="1998" spans="2:15">
      <c r="B1998" s="13"/>
      <c r="C1998" s="14"/>
      <c r="D1998" s="15"/>
      <c r="E1998" s="14"/>
      <c r="F1998" s="14"/>
      <c r="G1998" s="15"/>
      <c r="H1998" s="16"/>
      <c r="I1998" s="15"/>
      <c r="J1998" s="15"/>
      <c r="K1998" s="17"/>
      <c r="L1998" s="15"/>
      <c r="M1998" s="17"/>
      <c r="N1998" s="18"/>
      <c r="O1998" s="18"/>
    </row>
    <row r="1999" spans="2:15">
      <c r="B1999" s="13"/>
      <c r="C1999" s="14"/>
      <c r="D1999" s="15"/>
      <c r="E1999" s="14"/>
      <c r="F1999" s="14"/>
      <c r="G1999" s="15"/>
      <c r="H1999" s="16"/>
      <c r="I1999" s="15"/>
      <c r="J1999" s="15"/>
      <c r="K1999" s="17"/>
      <c r="L1999" s="15"/>
      <c r="M1999" s="17"/>
      <c r="N1999" s="18"/>
      <c r="O1999" s="18"/>
    </row>
    <row r="2000" spans="2:15">
      <c r="B2000" s="13"/>
      <c r="C2000" s="14"/>
      <c r="D2000" s="15"/>
      <c r="E2000" s="14"/>
      <c r="F2000" s="14"/>
      <c r="G2000" s="15"/>
      <c r="H2000" s="16"/>
      <c r="I2000" s="15"/>
      <c r="J2000" s="15"/>
      <c r="K2000" s="17"/>
      <c r="L2000" s="15"/>
      <c r="M2000" s="17"/>
      <c r="N2000" s="18"/>
      <c r="O2000" s="18"/>
    </row>
    <row r="2001" spans="2:15">
      <c r="B2001" s="13"/>
      <c r="C2001" s="14"/>
      <c r="D2001" s="15"/>
      <c r="E2001" s="14"/>
      <c r="F2001" s="14"/>
      <c r="G2001" s="15"/>
      <c r="H2001" s="16"/>
      <c r="I2001" s="15"/>
      <c r="J2001" s="15"/>
      <c r="K2001" s="17"/>
      <c r="L2001" s="15"/>
      <c r="M2001" s="17"/>
      <c r="N2001" s="18"/>
      <c r="O2001" s="18"/>
    </row>
    <row r="2002" spans="2:15">
      <c r="B2002" s="13"/>
      <c r="C2002" s="14"/>
      <c r="D2002" s="15"/>
      <c r="E2002" s="14"/>
      <c r="F2002" s="14"/>
      <c r="G2002" s="15"/>
      <c r="H2002" s="16"/>
      <c r="I2002" s="15"/>
      <c r="J2002" s="15"/>
      <c r="K2002" s="17"/>
      <c r="L2002" s="15"/>
      <c r="M2002" s="17"/>
      <c r="N2002" s="18"/>
      <c r="O2002" s="18"/>
    </row>
    <row r="2003" spans="2:15">
      <c r="B2003" s="13"/>
      <c r="C2003" s="14"/>
      <c r="D2003" s="15"/>
      <c r="E2003" s="14"/>
      <c r="F2003" s="14"/>
      <c r="G2003" s="15"/>
      <c r="H2003" s="16"/>
      <c r="I2003" s="15"/>
      <c r="J2003" s="15"/>
      <c r="K2003" s="17"/>
      <c r="L2003" s="15"/>
      <c r="M2003" s="17"/>
      <c r="N2003" s="18"/>
      <c r="O2003" s="18"/>
    </row>
    <row r="2004" spans="2:15">
      <c r="B2004" s="13"/>
      <c r="C2004" s="14"/>
      <c r="D2004" s="15"/>
      <c r="E2004" s="14"/>
      <c r="F2004" s="14"/>
      <c r="G2004" s="15"/>
      <c r="H2004" s="16"/>
      <c r="I2004" s="15"/>
      <c r="J2004" s="15"/>
      <c r="K2004" s="17"/>
      <c r="L2004" s="15"/>
      <c r="M2004" s="17"/>
      <c r="N2004" s="18"/>
      <c r="O2004" s="18"/>
    </row>
    <row r="2005" spans="2:15">
      <c r="B2005" s="13"/>
      <c r="C2005" s="14"/>
      <c r="D2005" s="15"/>
      <c r="E2005" s="14"/>
      <c r="F2005" s="14"/>
      <c r="G2005" s="15"/>
      <c r="H2005" s="16"/>
      <c r="I2005" s="15"/>
      <c r="J2005" s="15"/>
      <c r="K2005" s="17"/>
      <c r="L2005" s="15"/>
      <c r="M2005" s="17"/>
      <c r="N2005" s="18"/>
      <c r="O2005" s="18"/>
    </row>
    <row r="2006" spans="2:15">
      <c r="B2006" s="13"/>
      <c r="C2006" s="14"/>
      <c r="D2006" s="15"/>
      <c r="E2006" s="14"/>
      <c r="F2006" s="14"/>
      <c r="G2006" s="15"/>
      <c r="H2006" s="16"/>
      <c r="I2006" s="15"/>
      <c r="J2006" s="15"/>
      <c r="K2006" s="17"/>
      <c r="L2006" s="15"/>
      <c r="M2006" s="17"/>
      <c r="N2006" s="18"/>
      <c r="O2006" s="18"/>
    </row>
    <row r="2007" spans="2:15">
      <c r="B2007" s="13"/>
      <c r="C2007" s="14"/>
      <c r="D2007" s="15"/>
      <c r="E2007" s="14"/>
      <c r="F2007" s="14"/>
      <c r="G2007" s="15"/>
      <c r="H2007" s="16"/>
      <c r="I2007" s="15"/>
      <c r="J2007" s="15"/>
      <c r="K2007" s="17"/>
      <c r="L2007" s="15"/>
      <c r="M2007" s="17"/>
      <c r="N2007" s="18"/>
      <c r="O2007" s="18"/>
    </row>
    <row r="2008" spans="2:15">
      <c r="B2008" s="13"/>
      <c r="C2008" s="14"/>
      <c r="D2008" s="15"/>
      <c r="E2008" s="14"/>
      <c r="F2008" s="14"/>
      <c r="G2008" s="15"/>
      <c r="H2008" s="16"/>
      <c r="I2008" s="15"/>
      <c r="J2008" s="15"/>
      <c r="K2008" s="17"/>
      <c r="L2008" s="15"/>
      <c r="M2008" s="17"/>
      <c r="N2008" s="18"/>
      <c r="O2008" s="18"/>
    </row>
    <row r="2009" spans="2:15">
      <c r="B2009" s="13"/>
      <c r="C2009" s="14"/>
      <c r="D2009" s="15"/>
      <c r="E2009" s="14"/>
      <c r="F2009" s="14"/>
      <c r="G2009" s="15"/>
      <c r="H2009" s="16"/>
      <c r="I2009" s="15"/>
      <c r="J2009" s="15"/>
      <c r="K2009" s="17"/>
      <c r="L2009" s="15"/>
      <c r="M2009" s="17"/>
      <c r="N2009" s="18"/>
      <c r="O2009" s="18"/>
    </row>
    <row r="2010" spans="2:15">
      <c r="B2010" s="13"/>
      <c r="C2010" s="14"/>
      <c r="D2010" s="15"/>
      <c r="E2010" s="14"/>
      <c r="F2010" s="14"/>
      <c r="G2010" s="15"/>
      <c r="H2010" s="16"/>
      <c r="I2010" s="15"/>
      <c r="J2010" s="15"/>
      <c r="K2010" s="17"/>
      <c r="L2010" s="15"/>
      <c r="M2010" s="17"/>
      <c r="N2010" s="18"/>
      <c r="O2010" s="18"/>
    </row>
    <row r="2011" spans="2:15">
      <c r="B2011" s="13"/>
      <c r="C2011" s="14"/>
      <c r="D2011" s="15"/>
      <c r="E2011" s="14"/>
      <c r="F2011" s="14"/>
      <c r="G2011" s="15"/>
      <c r="H2011" s="16"/>
      <c r="I2011" s="15"/>
      <c r="J2011" s="15"/>
      <c r="K2011" s="17"/>
      <c r="L2011" s="15"/>
      <c r="M2011" s="17"/>
      <c r="N2011" s="18"/>
      <c r="O2011" s="18"/>
    </row>
    <row r="2012" spans="2:15">
      <c r="B2012" s="13"/>
      <c r="C2012" s="14"/>
      <c r="D2012" s="15"/>
      <c r="E2012" s="14"/>
      <c r="F2012" s="14"/>
      <c r="G2012" s="15"/>
      <c r="H2012" s="16"/>
      <c r="I2012" s="15"/>
      <c r="J2012" s="15"/>
      <c r="K2012" s="17"/>
      <c r="L2012" s="15"/>
      <c r="M2012" s="17"/>
      <c r="N2012" s="18"/>
      <c r="O2012" s="18"/>
    </row>
    <row r="2013" spans="2:15">
      <c r="B2013" s="13"/>
      <c r="C2013" s="14"/>
      <c r="D2013" s="15"/>
      <c r="E2013" s="14"/>
      <c r="F2013" s="14"/>
      <c r="G2013" s="15"/>
      <c r="H2013" s="16"/>
      <c r="I2013" s="15"/>
      <c r="J2013" s="15"/>
      <c r="K2013" s="17"/>
      <c r="L2013" s="15"/>
      <c r="M2013" s="17"/>
      <c r="N2013" s="18"/>
      <c r="O2013" s="18"/>
    </row>
    <row r="2014" spans="2:15">
      <c r="B2014" s="13"/>
      <c r="C2014" s="14"/>
      <c r="D2014" s="15"/>
      <c r="E2014" s="14"/>
      <c r="F2014" s="14"/>
      <c r="G2014" s="15"/>
      <c r="H2014" s="16"/>
      <c r="I2014" s="15"/>
      <c r="J2014" s="15"/>
      <c r="K2014" s="17"/>
      <c r="L2014" s="15"/>
      <c r="M2014" s="17"/>
      <c r="N2014" s="18"/>
      <c r="O2014" s="18"/>
    </row>
    <row r="2015" spans="2:15">
      <c r="B2015" s="13"/>
      <c r="C2015" s="14"/>
      <c r="D2015" s="15"/>
      <c r="E2015" s="14"/>
      <c r="F2015" s="14"/>
      <c r="G2015" s="15"/>
      <c r="H2015" s="16"/>
      <c r="I2015" s="15"/>
      <c r="J2015" s="15"/>
      <c r="K2015" s="17"/>
      <c r="L2015" s="15"/>
      <c r="M2015" s="17"/>
      <c r="N2015" s="18"/>
      <c r="O2015" s="18"/>
    </row>
    <row r="2016" spans="2:15">
      <c r="B2016" s="13"/>
      <c r="C2016" s="14"/>
      <c r="D2016" s="15"/>
      <c r="E2016" s="14"/>
      <c r="F2016" s="14"/>
      <c r="G2016" s="15"/>
      <c r="H2016" s="16"/>
      <c r="I2016" s="15"/>
      <c r="J2016" s="15"/>
      <c r="K2016" s="17"/>
      <c r="L2016" s="15"/>
      <c r="M2016" s="17"/>
      <c r="N2016" s="18"/>
      <c r="O2016" s="18"/>
    </row>
    <row r="2017" spans="2:15">
      <c r="B2017" s="13"/>
      <c r="C2017" s="14"/>
      <c r="D2017" s="15"/>
      <c r="E2017" s="14"/>
      <c r="F2017" s="14"/>
      <c r="G2017" s="15"/>
      <c r="H2017" s="16"/>
      <c r="I2017" s="15"/>
      <c r="J2017" s="15"/>
      <c r="K2017" s="17"/>
      <c r="L2017" s="15"/>
      <c r="M2017" s="17"/>
      <c r="N2017" s="18"/>
      <c r="O2017" s="18"/>
    </row>
    <row r="2018" spans="2:15">
      <c r="B2018" s="13"/>
      <c r="C2018" s="14"/>
      <c r="D2018" s="15"/>
      <c r="E2018" s="14"/>
      <c r="F2018" s="14"/>
      <c r="G2018" s="15"/>
      <c r="H2018" s="16"/>
      <c r="I2018" s="15"/>
      <c r="J2018" s="15"/>
      <c r="K2018" s="17"/>
      <c r="L2018" s="15"/>
      <c r="M2018" s="17"/>
      <c r="N2018" s="18"/>
      <c r="O2018" s="18"/>
    </row>
    <row r="2019" spans="2:15">
      <c r="B2019" s="13"/>
      <c r="C2019" s="14"/>
      <c r="D2019" s="15"/>
      <c r="E2019" s="14"/>
      <c r="F2019" s="14"/>
      <c r="G2019" s="15"/>
      <c r="H2019" s="16"/>
      <c r="I2019" s="15"/>
      <c r="J2019" s="15"/>
      <c r="K2019" s="17"/>
      <c r="L2019" s="15"/>
      <c r="M2019" s="17"/>
      <c r="N2019" s="18"/>
      <c r="O2019" s="18"/>
    </row>
    <row r="2020" spans="2:15">
      <c r="B2020" s="13"/>
      <c r="C2020" s="14"/>
      <c r="D2020" s="15"/>
      <c r="E2020" s="14"/>
      <c r="F2020" s="14"/>
      <c r="G2020" s="15"/>
      <c r="H2020" s="16"/>
      <c r="I2020" s="15"/>
      <c r="J2020" s="15"/>
      <c r="K2020" s="17"/>
      <c r="L2020" s="15"/>
      <c r="M2020" s="17"/>
      <c r="N2020" s="18"/>
      <c r="O2020" s="18"/>
    </row>
    <row r="2021" spans="2:15">
      <c r="B2021" s="13"/>
      <c r="C2021" s="14"/>
      <c r="D2021" s="15"/>
      <c r="E2021" s="14"/>
      <c r="F2021" s="14"/>
      <c r="G2021" s="15"/>
      <c r="H2021" s="16"/>
      <c r="I2021" s="15"/>
      <c r="J2021" s="15"/>
      <c r="K2021" s="17"/>
      <c r="L2021" s="15"/>
      <c r="M2021" s="17"/>
      <c r="N2021" s="18"/>
      <c r="O2021" s="18"/>
    </row>
    <row r="2022" spans="2:15">
      <c r="B2022" s="13"/>
      <c r="C2022" s="14"/>
      <c r="D2022" s="15"/>
      <c r="E2022" s="14"/>
      <c r="F2022" s="14"/>
      <c r="G2022" s="15"/>
      <c r="H2022" s="16"/>
      <c r="I2022" s="15"/>
      <c r="J2022" s="15"/>
      <c r="K2022" s="17"/>
      <c r="L2022" s="15"/>
      <c r="M2022" s="17"/>
      <c r="N2022" s="18"/>
      <c r="O2022" s="18"/>
    </row>
    <row r="2023" spans="2:15">
      <c r="B2023" s="13"/>
      <c r="C2023" s="14"/>
      <c r="D2023" s="15"/>
      <c r="E2023" s="14"/>
      <c r="F2023" s="14"/>
      <c r="G2023" s="15"/>
      <c r="H2023" s="16"/>
      <c r="I2023" s="15"/>
      <c r="J2023" s="15"/>
      <c r="K2023" s="17"/>
      <c r="L2023" s="15"/>
      <c r="M2023" s="17"/>
      <c r="N2023" s="18"/>
      <c r="O2023" s="18"/>
    </row>
    <row r="2024" spans="2:15">
      <c r="B2024" s="13"/>
      <c r="C2024" s="14"/>
      <c r="D2024" s="15"/>
      <c r="E2024" s="14"/>
      <c r="F2024" s="14"/>
      <c r="G2024" s="15"/>
      <c r="H2024" s="16"/>
      <c r="I2024" s="15"/>
      <c r="J2024" s="15"/>
      <c r="K2024" s="17"/>
      <c r="L2024" s="15"/>
      <c r="M2024" s="17"/>
      <c r="N2024" s="18"/>
      <c r="O2024" s="18"/>
    </row>
    <row r="2025" spans="2:15">
      <c r="B2025" s="13"/>
      <c r="C2025" s="14"/>
      <c r="D2025" s="15"/>
      <c r="E2025" s="14"/>
      <c r="F2025" s="14"/>
      <c r="G2025" s="15"/>
      <c r="H2025" s="16"/>
      <c r="I2025" s="15"/>
      <c r="J2025" s="15"/>
      <c r="K2025" s="17"/>
      <c r="L2025" s="15"/>
      <c r="M2025" s="17"/>
      <c r="N2025" s="18"/>
      <c r="O2025" s="18"/>
    </row>
    <row r="2026" spans="2:15">
      <c r="B2026" s="13"/>
      <c r="C2026" s="14"/>
      <c r="D2026" s="15"/>
      <c r="E2026" s="14"/>
      <c r="F2026" s="14"/>
      <c r="G2026" s="15"/>
      <c r="H2026" s="16"/>
      <c r="I2026" s="15"/>
      <c r="J2026" s="15"/>
      <c r="K2026" s="17"/>
      <c r="L2026" s="15"/>
      <c r="M2026" s="17"/>
      <c r="N2026" s="18"/>
      <c r="O2026" s="18"/>
    </row>
    <row r="2027" spans="2:15">
      <c r="B2027" s="13"/>
      <c r="C2027" s="14"/>
      <c r="D2027" s="15"/>
      <c r="E2027" s="14"/>
      <c r="F2027" s="14"/>
      <c r="G2027" s="15"/>
      <c r="H2027" s="16"/>
      <c r="I2027" s="15"/>
      <c r="J2027" s="15"/>
      <c r="K2027" s="17"/>
      <c r="L2027" s="15"/>
      <c r="M2027" s="17"/>
      <c r="N2027" s="18"/>
      <c r="O2027" s="18"/>
    </row>
    <row r="2028" spans="2:15">
      <c r="B2028" s="13"/>
      <c r="C2028" s="14"/>
      <c r="D2028" s="15"/>
      <c r="E2028" s="14"/>
      <c r="F2028" s="14"/>
      <c r="G2028" s="15"/>
      <c r="H2028" s="16"/>
      <c r="I2028" s="15"/>
      <c r="J2028" s="15"/>
      <c r="K2028" s="17"/>
      <c r="L2028" s="15"/>
      <c r="M2028" s="17"/>
      <c r="N2028" s="18"/>
      <c r="O2028" s="18"/>
    </row>
    <row r="2029" spans="2:15">
      <c r="B2029" s="13"/>
      <c r="C2029" s="14"/>
      <c r="D2029" s="15"/>
      <c r="E2029" s="14"/>
      <c r="F2029" s="14"/>
      <c r="G2029" s="15"/>
      <c r="H2029" s="16"/>
      <c r="I2029" s="15"/>
      <c r="J2029" s="15"/>
      <c r="K2029" s="17"/>
      <c r="L2029" s="15"/>
      <c r="M2029" s="17"/>
      <c r="N2029" s="18"/>
      <c r="O2029" s="18"/>
    </row>
    <row r="2030" spans="2:15">
      <c r="B2030" s="13"/>
      <c r="C2030" s="14"/>
      <c r="D2030" s="15"/>
      <c r="E2030" s="14"/>
      <c r="F2030" s="14"/>
      <c r="G2030" s="15"/>
      <c r="H2030" s="16"/>
      <c r="I2030" s="15"/>
      <c r="J2030" s="15"/>
      <c r="K2030" s="17"/>
      <c r="L2030" s="15"/>
      <c r="M2030" s="17"/>
      <c r="N2030" s="18"/>
      <c r="O2030" s="18"/>
    </row>
    <row r="2031" spans="2:15">
      <c r="B2031" s="13"/>
      <c r="C2031" s="14"/>
      <c r="D2031" s="15"/>
      <c r="E2031" s="14"/>
      <c r="F2031" s="14"/>
      <c r="G2031" s="15"/>
      <c r="H2031" s="16"/>
      <c r="I2031" s="15"/>
      <c r="J2031" s="15"/>
      <c r="K2031" s="17"/>
      <c r="L2031" s="15"/>
      <c r="M2031" s="17"/>
      <c r="N2031" s="18"/>
      <c r="O2031" s="18"/>
    </row>
    <row r="2032" spans="2:15">
      <c r="B2032" s="13"/>
      <c r="C2032" s="14"/>
      <c r="D2032" s="15"/>
      <c r="E2032" s="14"/>
      <c r="F2032" s="14"/>
      <c r="G2032" s="15"/>
      <c r="H2032" s="16"/>
      <c r="I2032" s="15"/>
      <c r="J2032" s="15"/>
      <c r="K2032" s="17"/>
      <c r="L2032" s="15"/>
      <c r="M2032" s="17"/>
      <c r="N2032" s="18"/>
      <c r="O2032" s="18"/>
    </row>
    <row r="2033" spans="2:15">
      <c r="B2033" s="13"/>
      <c r="C2033" s="14"/>
      <c r="D2033" s="15"/>
      <c r="E2033" s="14"/>
      <c r="F2033" s="14"/>
      <c r="G2033" s="15"/>
      <c r="H2033" s="16"/>
      <c r="I2033" s="15"/>
      <c r="J2033" s="15"/>
      <c r="K2033" s="17"/>
      <c r="L2033" s="15"/>
      <c r="M2033" s="17"/>
      <c r="N2033" s="18"/>
      <c r="O2033" s="18"/>
    </row>
    <row r="2034" spans="2:15">
      <c r="B2034" s="13"/>
      <c r="C2034" s="14"/>
      <c r="D2034" s="15"/>
      <c r="E2034" s="14"/>
      <c r="F2034" s="14"/>
      <c r="G2034" s="15"/>
      <c r="H2034" s="16"/>
      <c r="I2034" s="15"/>
      <c r="J2034" s="15"/>
      <c r="K2034" s="17"/>
      <c r="L2034" s="15"/>
      <c r="M2034" s="17"/>
      <c r="N2034" s="18"/>
      <c r="O2034" s="18"/>
    </row>
    <row r="2035" spans="2:15">
      <c r="B2035" s="13"/>
      <c r="C2035" s="14"/>
      <c r="D2035" s="15"/>
      <c r="E2035" s="14"/>
      <c r="F2035" s="14"/>
      <c r="G2035" s="15"/>
      <c r="H2035" s="16"/>
      <c r="I2035" s="15"/>
      <c r="J2035" s="15"/>
      <c r="K2035" s="17"/>
      <c r="L2035" s="15"/>
      <c r="M2035" s="17"/>
      <c r="N2035" s="18"/>
      <c r="O2035" s="18"/>
    </row>
    <row r="2036" spans="2:15">
      <c r="B2036" s="13"/>
      <c r="C2036" s="14"/>
      <c r="D2036" s="15"/>
      <c r="E2036" s="14"/>
      <c r="F2036" s="14"/>
      <c r="G2036" s="15"/>
      <c r="H2036" s="16"/>
      <c r="I2036" s="15"/>
      <c r="J2036" s="15"/>
      <c r="K2036" s="17"/>
      <c r="L2036" s="15"/>
      <c r="M2036" s="17"/>
      <c r="N2036" s="18"/>
      <c r="O2036" s="18"/>
    </row>
    <row r="2037" spans="2:15">
      <c r="B2037" s="13"/>
      <c r="C2037" s="14"/>
      <c r="D2037" s="15"/>
      <c r="E2037" s="14"/>
      <c r="F2037" s="14"/>
      <c r="G2037" s="15"/>
      <c r="H2037" s="16"/>
      <c r="I2037" s="15"/>
      <c r="J2037" s="15"/>
      <c r="K2037" s="17"/>
      <c r="L2037" s="15"/>
      <c r="M2037" s="17"/>
      <c r="N2037" s="18"/>
      <c r="O2037" s="18"/>
    </row>
    <row r="2038" spans="2:15">
      <c r="B2038" s="13"/>
      <c r="C2038" s="14"/>
      <c r="D2038" s="15"/>
      <c r="E2038" s="14"/>
      <c r="F2038" s="14"/>
      <c r="G2038" s="15"/>
      <c r="H2038" s="16"/>
      <c r="I2038" s="15"/>
      <c r="J2038" s="15"/>
      <c r="K2038" s="17"/>
      <c r="L2038" s="15"/>
      <c r="M2038" s="17"/>
      <c r="N2038" s="18"/>
      <c r="O2038" s="18"/>
    </row>
    <row r="2039" spans="2:15">
      <c r="B2039" s="13"/>
      <c r="C2039" s="14"/>
      <c r="D2039" s="15"/>
      <c r="E2039" s="14"/>
      <c r="F2039" s="14"/>
      <c r="G2039" s="15"/>
      <c r="H2039" s="16"/>
      <c r="I2039" s="15"/>
      <c r="J2039" s="15"/>
      <c r="K2039" s="17"/>
      <c r="L2039" s="15"/>
      <c r="M2039" s="17"/>
      <c r="N2039" s="18"/>
      <c r="O2039" s="18"/>
    </row>
    <row r="2040" spans="2:15">
      <c r="B2040" s="13"/>
      <c r="C2040" s="14"/>
      <c r="D2040" s="15"/>
      <c r="E2040" s="14"/>
      <c r="F2040" s="14"/>
      <c r="G2040" s="15"/>
      <c r="H2040" s="16"/>
      <c r="I2040" s="15"/>
      <c r="J2040" s="15"/>
      <c r="K2040" s="17"/>
      <c r="L2040" s="15"/>
      <c r="M2040" s="17"/>
      <c r="N2040" s="18"/>
      <c r="O2040" s="18"/>
    </row>
    <row r="2041" spans="2:15">
      <c r="B2041" s="13"/>
      <c r="C2041" s="14"/>
      <c r="D2041" s="15"/>
      <c r="E2041" s="14"/>
      <c r="F2041" s="14"/>
      <c r="G2041" s="15"/>
      <c r="H2041" s="16"/>
      <c r="I2041" s="15"/>
      <c r="J2041" s="15"/>
      <c r="K2041" s="17"/>
      <c r="L2041" s="15"/>
      <c r="M2041" s="17"/>
      <c r="N2041" s="18"/>
      <c r="O2041" s="18"/>
    </row>
    <row r="2042" spans="2:15">
      <c r="B2042" s="13"/>
      <c r="C2042" s="14"/>
      <c r="D2042" s="15"/>
      <c r="E2042" s="14"/>
      <c r="F2042" s="14"/>
      <c r="G2042" s="15"/>
      <c r="H2042" s="16"/>
      <c r="I2042" s="15"/>
      <c r="J2042" s="15"/>
      <c r="K2042" s="17"/>
      <c r="L2042" s="15"/>
      <c r="M2042" s="17"/>
      <c r="N2042" s="18"/>
      <c r="O2042" s="18"/>
    </row>
    <row r="2043" spans="2:15">
      <c r="B2043" s="13"/>
      <c r="C2043" s="14"/>
      <c r="D2043" s="15"/>
      <c r="E2043" s="14"/>
      <c r="F2043" s="14"/>
      <c r="G2043" s="15"/>
      <c r="H2043" s="16"/>
      <c r="I2043" s="15"/>
      <c r="J2043" s="15"/>
      <c r="K2043" s="17"/>
      <c r="L2043" s="15"/>
      <c r="M2043" s="17"/>
      <c r="N2043" s="18"/>
      <c r="O2043" s="18"/>
    </row>
    <row r="2044" spans="2:15">
      <c r="B2044" s="13"/>
      <c r="C2044" s="14"/>
      <c r="D2044" s="15"/>
      <c r="E2044" s="14"/>
      <c r="F2044" s="14"/>
      <c r="G2044" s="15"/>
      <c r="H2044" s="16"/>
      <c r="I2044" s="15"/>
      <c r="J2044" s="15"/>
      <c r="K2044" s="17"/>
      <c r="L2044" s="15"/>
      <c r="M2044" s="17"/>
      <c r="N2044" s="18"/>
      <c r="O2044" s="18"/>
    </row>
    <row r="2045" spans="2:15">
      <c r="B2045" s="13"/>
      <c r="C2045" s="14"/>
      <c r="D2045" s="15"/>
      <c r="E2045" s="14"/>
      <c r="F2045" s="14"/>
      <c r="G2045" s="15"/>
      <c r="H2045" s="16"/>
      <c r="I2045" s="15"/>
      <c r="J2045" s="15"/>
      <c r="K2045" s="17"/>
      <c r="L2045" s="15"/>
      <c r="M2045" s="17"/>
      <c r="N2045" s="18"/>
      <c r="O2045" s="18"/>
    </row>
    <row r="2046" spans="2:15">
      <c r="B2046" s="13"/>
      <c r="C2046" s="14"/>
      <c r="D2046" s="15"/>
      <c r="E2046" s="14"/>
      <c r="F2046" s="14"/>
      <c r="G2046" s="15"/>
      <c r="H2046" s="16"/>
      <c r="I2046" s="15"/>
      <c r="J2046" s="15"/>
      <c r="K2046" s="17"/>
      <c r="L2046" s="15"/>
      <c r="M2046" s="17"/>
      <c r="N2046" s="18"/>
      <c r="O2046" s="18"/>
    </row>
    <row r="2047" spans="2:15">
      <c r="B2047" s="13"/>
      <c r="C2047" s="14"/>
      <c r="D2047" s="15"/>
      <c r="E2047" s="14"/>
      <c r="F2047" s="14"/>
      <c r="G2047" s="15"/>
      <c r="H2047" s="16"/>
      <c r="I2047" s="15"/>
      <c r="J2047" s="15"/>
      <c r="K2047" s="17"/>
      <c r="L2047" s="15"/>
      <c r="M2047" s="17"/>
      <c r="N2047" s="18"/>
      <c r="O2047" s="18"/>
    </row>
    <row r="2048" spans="2:15">
      <c r="B2048" s="13"/>
      <c r="C2048" s="14"/>
      <c r="D2048" s="15"/>
      <c r="E2048" s="14"/>
      <c r="F2048" s="14"/>
      <c r="G2048" s="15"/>
      <c r="H2048" s="16"/>
      <c r="I2048" s="15"/>
      <c r="J2048" s="15"/>
      <c r="K2048" s="17"/>
      <c r="L2048" s="15"/>
      <c r="M2048" s="17"/>
      <c r="N2048" s="18"/>
      <c r="O2048" s="18"/>
    </row>
    <row r="2049" spans="2:15">
      <c r="B2049" s="13"/>
      <c r="C2049" s="14"/>
      <c r="D2049" s="15"/>
      <c r="E2049" s="14"/>
      <c r="F2049" s="14"/>
      <c r="G2049" s="15"/>
      <c r="H2049" s="16"/>
      <c r="I2049" s="15"/>
      <c r="J2049" s="15"/>
      <c r="K2049" s="17"/>
      <c r="L2049" s="15"/>
      <c r="M2049" s="17"/>
      <c r="N2049" s="18"/>
      <c r="O2049" s="18"/>
    </row>
    <row r="2050" spans="2:15">
      <c r="B2050" s="13"/>
      <c r="C2050" s="14"/>
      <c r="D2050" s="15"/>
      <c r="E2050" s="14"/>
      <c r="F2050" s="14"/>
      <c r="G2050" s="15"/>
      <c r="H2050" s="16"/>
      <c r="I2050" s="15"/>
      <c r="J2050" s="15"/>
      <c r="K2050" s="17"/>
      <c r="L2050" s="15"/>
      <c r="M2050" s="17"/>
      <c r="N2050" s="18"/>
      <c r="O2050" s="18"/>
    </row>
    <row r="2051" spans="2:15">
      <c r="B2051" s="13"/>
      <c r="C2051" s="14"/>
      <c r="D2051" s="15"/>
      <c r="E2051" s="14"/>
      <c r="F2051" s="14"/>
      <c r="G2051" s="15"/>
      <c r="H2051" s="16"/>
      <c r="I2051" s="15"/>
      <c r="J2051" s="15"/>
      <c r="K2051" s="17"/>
      <c r="L2051" s="15"/>
      <c r="M2051" s="17"/>
      <c r="N2051" s="18"/>
      <c r="O2051" s="18"/>
    </row>
    <row r="2052" spans="2:15">
      <c r="B2052" s="13"/>
      <c r="C2052" s="14"/>
      <c r="D2052" s="15"/>
      <c r="E2052" s="14"/>
      <c r="F2052" s="14"/>
      <c r="G2052" s="15"/>
      <c r="H2052" s="16"/>
      <c r="I2052" s="15"/>
      <c r="J2052" s="15"/>
      <c r="K2052" s="17"/>
      <c r="L2052" s="15"/>
      <c r="M2052" s="17"/>
      <c r="N2052" s="18"/>
      <c r="O2052" s="18"/>
    </row>
    <row r="2053" spans="2:15">
      <c r="B2053" s="13"/>
      <c r="C2053" s="14"/>
      <c r="D2053" s="15"/>
      <c r="E2053" s="14"/>
      <c r="F2053" s="14"/>
      <c r="G2053" s="15"/>
      <c r="H2053" s="16"/>
      <c r="I2053" s="15"/>
      <c r="J2053" s="15"/>
      <c r="K2053" s="17"/>
      <c r="L2053" s="15"/>
      <c r="M2053" s="17"/>
      <c r="N2053" s="18"/>
      <c r="O2053" s="18"/>
    </row>
    <row r="2054" spans="2:15">
      <c r="B2054" s="13"/>
      <c r="C2054" s="14"/>
      <c r="D2054" s="15"/>
      <c r="E2054" s="14"/>
      <c r="F2054" s="14"/>
      <c r="G2054" s="15"/>
      <c r="H2054" s="16"/>
      <c r="I2054" s="15"/>
      <c r="J2054" s="15"/>
      <c r="K2054" s="17"/>
      <c r="L2054" s="15"/>
      <c r="M2054" s="17"/>
      <c r="N2054" s="18"/>
      <c r="O2054" s="18"/>
    </row>
    <row r="2055" spans="2:15">
      <c r="B2055" s="13"/>
      <c r="C2055" s="14"/>
      <c r="D2055" s="15"/>
      <c r="E2055" s="14"/>
      <c r="F2055" s="14"/>
      <c r="G2055" s="15"/>
      <c r="H2055" s="16"/>
      <c r="I2055" s="15"/>
      <c r="J2055" s="15"/>
      <c r="K2055" s="17"/>
      <c r="L2055" s="15"/>
      <c r="M2055" s="17"/>
      <c r="N2055" s="18"/>
      <c r="O2055" s="18"/>
    </row>
    <row r="2056" spans="2:15">
      <c r="B2056" s="13"/>
      <c r="C2056" s="14"/>
      <c r="D2056" s="15"/>
      <c r="E2056" s="14"/>
      <c r="F2056" s="14"/>
      <c r="G2056" s="15"/>
      <c r="H2056" s="16"/>
      <c r="I2056" s="15"/>
      <c r="J2056" s="15"/>
      <c r="K2056" s="17"/>
      <c r="L2056" s="15"/>
      <c r="M2056" s="17"/>
      <c r="N2056" s="18"/>
      <c r="O2056" s="18"/>
    </row>
    <row r="2057" spans="2:15">
      <c r="B2057" s="13"/>
      <c r="C2057" s="14"/>
      <c r="D2057" s="15"/>
      <c r="E2057" s="14"/>
      <c r="F2057" s="14"/>
      <c r="G2057" s="15"/>
      <c r="H2057" s="16"/>
      <c r="I2057" s="15"/>
      <c r="J2057" s="15"/>
      <c r="K2057" s="17"/>
      <c r="L2057" s="15"/>
      <c r="M2057" s="17"/>
      <c r="N2057" s="18"/>
      <c r="O2057" s="18"/>
    </row>
    <row r="2058" spans="2:15">
      <c r="B2058" s="13"/>
      <c r="C2058" s="14"/>
      <c r="D2058" s="15"/>
      <c r="E2058" s="14"/>
      <c r="F2058" s="14"/>
      <c r="G2058" s="15"/>
      <c r="H2058" s="16"/>
      <c r="I2058" s="15"/>
      <c r="J2058" s="15"/>
      <c r="K2058" s="17"/>
      <c r="L2058" s="15"/>
      <c r="M2058" s="17"/>
      <c r="N2058" s="18"/>
      <c r="O2058" s="18"/>
    </row>
    <row r="2059" spans="2:15">
      <c r="B2059" s="13"/>
      <c r="C2059" s="14"/>
      <c r="D2059" s="15"/>
      <c r="E2059" s="14"/>
      <c r="F2059" s="14"/>
      <c r="G2059" s="15"/>
      <c r="H2059" s="16"/>
      <c r="I2059" s="15"/>
      <c r="J2059" s="15"/>
      <c r="K2059" s="17"/>
      <c r="L2059" s="15"/>
      <c r="M2059" s="17"/>
      <c r="N2059" s="18"/>
      <c r="O2059" s="18"/>
    </row>
    <row r="2060" spans="2:15">
      <c r="B2060" s="13"/>
      <c r="C2060" s="14"/>
      <c r="D2060" s="15"/>
      <c r="E2060" s="14"/>
      <c r="F2060" s="14"/>
      <c r="G2060" s="15"/>
      <c r="H2060" s="16"/>
      <c r="I2060" s="15"/>
      <c r="J2060" s="15"/>
      <c r="K2060" s="17"/>
      <c r="L2060" s="15"/>
      <c r="M2060" s="17"/>
      <c r="N2060" s="18"/>
      <c r="O2060" s="18"/>
    </row>
    <row r="2061" spans="2:15">
      <c r="B2061" s="13"/>
      <c r="C2061" s="14"/>
      <c r="D2061" s="15"/>
      <c r="E2061" s="14"/>
      <c r="F2061" s="14"/>
      <c r="G2061" s="15"/>
      <c r="H2061" s="16"/>
      <c r="I2061" s="15"/>
      <c r="J2061" s="15"/>
      <c r="K2061" s="17"/>
      <c r="L2061" s="15"/>
      <c r="M2061" s="17"/>
      <c r="N2061" s="18"/>
      <c r="O2061" s="18"/>
    </row>
    <row r="2062" spans="2:15">
      <c r="B2062" s="13"/>
      <c r="C2062" s="14"/>
      <c r="D2062" s="15"/>
      <c r="E2062" s="14"/>
      <c r="F2062" s="14"/>
      <c r="G2062" s="15"/>
      <c r="H2062" s="16"/>
      <c r="I2062" s="15"/>
      <c r="J2062" s="15"/>
      <c r="K2062" s="17"/>
      <c r="L2062" s="15"/>
      <c r="M2062" s="17"/>
      <c r="N2062" s="18"/>
      <c r="O2062" s="18"/>
    </row>
    <row r="2063" spans="2:15">
      <c r="B2063" s="13"/>
      <c r="C2063" s="14"/>
      <c r="D2063" s="15"/>
      <c r="E2063" s="14"/>
      <c r="F2063" s="14"/>
      <c r="G2063" s="15"/>
      <c r="H2063" s="16"/>
      <c r="I2063" s="15"/>
      <c r="J2063" s="15"/>
      <c r="K2063" s="17"/>
      <c r="L2063" s="15"/>
      <c r="M2063" s="17"/>
      <c r="N2063" s="18"/>
      <c r="O2063" s="18"/>
    </row>
    <row r="2064" spans="2:15">
      <c r="B2064" s="13"/>
      <c r="C2064" s="14"/>
      <c r="D2064" s="15"/>
      <c r="E2064" s="14"/>
      <c r="F2064" s="14"/>
      <c r="G2064" s="15"/>
      <c r="H2064" s="16"/>
      <c r="I2064" s="15"/>
      <c r="J2064" s="15"/>
      <c r="K2064" s="17"/>
      <c r="L2064" s="15"/>
      <c r="M2064" s="17"/>
      <c r="N2064" s="18"/>
      <c r="O2064" s="18"/>
    </row>
    <row r="2065" spans="2:15">
      <c r="B2065" s="13"/>
      <c r="C2065" s="14"/>
      <c r="D2065" s="15"/>
      <c r="E2065" s="14"/>
      <c r="F2065" s="14"/>
      <c r="G2065" s="15"/>
      <c r="H2065" s="16"/>
      <c r="I2065" s="15"/>
      <c r="J2065" s="15"/>
      <c r="K2065" s="17"/>
      <c r="L2065" s="15"/>
      <c r="M2065" s="17"/>
      <c r="N2065" s="18"/>
      <c r="O2065" s="18"/>
    </row>
    <row r="2066" spans="2:15">
      <c r="B2066" s="13"/>
      <c r="C2066" s="14"/>
      <c r="D2066" s="15"/>
      <c r="E2066" s="14"/>
      <c r="F2066" s="14"/>
      <c r="G2066" s="15"/>
      <c r="H2066" s="16"/>
      <c r="I2066" s="15"/>
      <c r="J2066" s="15"/>
      <c r="K2066" s="17"/>
      <c r="L2066" s="15"/>
      <c r="M2066" s="17"/>
      <c r="N2066" s="18"/>
      <c r="O2066" s="18"/>
    </row>
    <row r="2067" spans="2:15">
      <c r="B2067" s="13"/>
      <c r="C2067" s="14"/>
      <c r="D2067" s="15"/>
      <c r="E2067" s="14"/>
      <c r="F2067" s="14"/>
      <c r="G2067" s="15"/>
      <c r="H2067" s="16"/>
      <c r="I2067" s="15"/>
      <c r="J2067" s="15"/>
      <c r="K2067" s="17"/>
      <c r="L2067" s="15"/>
      <c r="M2067" s="17"/>
      <c r="N2067" s="18"/>
      <c r="O2067" s="18"/>
    </row>
    <row r="2068" spans="2:15">
      <c r="B2068" s="13"/>
      <c r="C2068" s="14"/>
      <c r="D2068" s="15"/>
      <c r="E2068" s="14"/>
      <c r="F2068" s="14"/>
      <c r="G2068" s="15"/>
      <c r="H2068" s="16"/>
      <c r="I2068" s="15"/>
      <c r="J2068" s="15"/>
      <c r="K2068" s="17"/>
      <c r="L2068" s="15"/>
      <c r="M2068" s="17"/>
      <c r="N2068" s="18"/>
      <c r="O2068" s="18"/>
    </row>
    <row r="2069" spans="2:15">
      <c r="B2069" s="13"/>
      <c r="C2069" s="14"/>
      <c r="D2069" s="15"/>
      <c r="E2069" s="14"/>
      <c r="F2069" s="14"/>
      <c r="G2069" s="15"/>
      <c r="H2069" s="16"/>
      <c r="I2069" s="15"/>
      <c r="J2069" s="15"/>
      <c r="K2069" s="17"/>
      <c r="L2069" s="15"/>
      <c r="M2069" s="17"/>
      <c r="N2069" s="18"/>
      <c r="O2069" s="18"/>
    </row>
    <row r="2070" spans="2:15">
      <c r="B2070" s="13"/>
      <c r="C2070" s="14"/>
      <c r="D2070" s="15"/>
      <c r="E2070" s="14"/>
      <c r="F2070" s="14"/>
      <c r="G2070" s="15"/>
      <c r="H2070" s="16"/>
      <c r="I2070" s="15"/>
      <c r="J2070" s="15"/>
      <c r="K2070" s="17"/>
      <c r="L2070" s="15"/>
      <c r="M2070" s="17"/>
      <c r="N2070" s="18"/>
      <c r="O2070" s="18"/>
    </row>
    <row r="2071" spans="2:15">
      <c r="B2071" s="13"/>
      <c r="C2071" s="14"/>
      <c r="D2071" s="15"/>
      <c r="E2071" s="14"/>
      <c r="F2071" s="14"/>
      <c r="G2071" s="15"/>
      <c r="H2071" s="16"/>
      <c r="I2071" s="15"/>
      <c r="J2071" s="15"/>
      <c r="K2071" s="17"/>
      <c r="L2071" s="15"/>
      <c r="M2071" s="17"/>
      <c r="N2071" s="18"/>
      <c r="O2071" s="18"/>
    </row>
    <row r="2072" spans="2:15">
      <c r="B2072" s="13"/>
      <c r="C2072" s="14"/>
      <c r="D2072" s="15"/>
      <c r="E2072" s="14"/>
      <c r="F2072" s="14"/>
      <c r="G2072" s="15"/>
      <c r="H2072" s="16"/>
      <c r="I2072" s="15"/>
      <c r="J2072" s="15"/>
      <c r="K2072" s="17"/>
      <c r="L2072" s="15"/>
      <c r="M2072" s="17"/>
      <c r="N2072" s="18"/>
      <c r="O2072" s="18"/>
    </row>
    <row r="2073" spans="2:15">
      <c r="B2073" s="13"/>
      <c r="C2073" s="14"/>
      <c r="D2073" s="15"/>
      <c r="E2073" s="14"/>
      <c r="F2073" s="14"/>
      <c r="G2073" s="15"/>
      <c r="H2073" s="16"/>
      <c r="I2073" s="15"/>
      <c r="J2073" s="15"/>
      <c r="K2073" s="17"/>
      <c r="L2073" s="15"/>
      <c r="M2073" s="17"/>
      <c r="N2073" s="18"/>
      <c r="O2073" s="18"/>
    </row>
    <row r="2074" spans="2:15">
      <c r="B2074" s="13"/>
      <c r="C2074" s="14"/>
      <c r="D2074" s="15"/>
      <c r="E2074" s="14"/>
      <c r="F2074" s="14"/>
      <c r="G2074" s="15"/>
      <c r="H2074" s="16"/>
      <c r="I2074" s="15"/>
      <c r="J2074" s="15"/>
      <c r="K2074" s="17"/>
      <c r="L2074" s="15"/>
      <c r="M2074" s="17"/>
      <c r="N2074" s="18"/>
      <c r="O2074" s="18"/>
    </row>
    <row r="2075" spans="2:15">
      <c r="B2075" s="13"/>
      <c r="C2075" s="14"/>
      <c r="D2075" s="15"/>
      <c r="E2075" s="14"/>
      <c r="F2075" s="14"/>
      <c r="G2075" s="15"/>
      <c r="H2075" s="16"/>
      <c r="I2075" s="15"/>
      <c r="J2075" s="15"/>
      <c r="K2075" s="17"/>
      <c r="L2075" s="15"/>
      <c r="M2075" s="17"/>
      <c r="N2075" s="18"/>
      <c r="O2075" s="18"/>
    </row>
    <row r="2076" spans="2:15">
      <c r="B2076" s="13"/>
      <c r="C2076" s="14"/>
      <c r="D2076" s="15"/>
      <c r="E2076" s="14"/>
      <c r="F2076" s="14"/>
      <c r="G2076" s="15"/>
      <c r="H2076" s="16"/>
      <c r="I2076" s="15"/>
      <c r="J2076" s="15"/>
      <c r="K2076" s="17"/>
      <c r="L2076" s="15"/>
      <c r="M2076" s="17"/>
      <c r="N2076" s="18"/>
      <c r="O2076" s="18"/>
    </row>
    <row r="2077" spans="2:15">
      <c r="B2077" s="13"/>
      <c r="C2077" s="14"/>
      <c r="D2077" s="15"/>
      <c r="E2077" s="14"/>
      <c r="F2077" s="14"/>
      <c r="G2077" s="15"/>
      <c r="H2077" s="16"/>
      <c r="I2077" s="15"/>
      <c r="J2077" s="15"/>
      <c r="K2077" s="17"/>
      <c r="L2077" s="15"/>
      <c r="M2077" s="17"/>
      <c r="N2077" s="18"/>
      <c r="O2077" s="18"/>
    </row>
    <row r="2078" spans="2:15">
      <c r="B2078" s="13"/>
      <c r="C2078" s="14"/>
      <c r="D2078" s="15"/>
      <c r="E2078" s="14"/>
      <c r="F2078" s="14"/>
      <c r="G2078" s="15"/>
      <c r="H2078" s="16"/>
      <c r="I2078" s="15"/>
      <c r="J2078" s="15"/>
      <c r="K2078" s="17"/>
      <c r="L2078" s="15"/>
      <c r="M2078" s="17"/>
      <c r="N2078" s="18"/>
      <c r="O2078" s="18"/>
    </row>
    <row r="2079" spans="2:15">
      <c r="B2079" s="13"/>
      <c r="C2079" s="14"/>
      <c r="D2079" s="15"/>
      <c r="E2079" s="14"/>
      <c r="F2079" s="14"/>
      <c r="G2079" s="15"/>
      <c r="H2079" s="16"/>
      <c r="I2079" s="15"/>
      <c r="J2079" s="15"/>
      <c r="K2079" s="17"/>
      <c r="L2079" s="15"/>
      <c r="M2079" s="17"/>
      <c r="N2079" s="18"/>
      <c r="O2079" s="18"/>
    </row>
    <row r="2080" spans="2:15">
      <c r="B2080" s="13"/>
      <c r="C2080" s="14"/>
      <c r="D2080" s="15"/>
      <c r="E2080" s="14"/>
      <c r="F2080" s="14"/>
      <c r="G2080" s="15"/>
      <c r="H2080" s="16"/>
      <c r="I2080" s="15"/>
      <c r="J2080" s="15"/>
      <c r="K2080" s="17"/>
      <c r="L2080" s="15"/>
      <c r="M2080" s="17"/>
      <c r="N2080" s="18"/>
      <c r="O2080" s="18"/>
    </row>
    <row r="2081" spans="2:15">
      <c r="B2081" s="13"/>
      <c r="C2081" s="14"/>
      <c r="D2081" s="15"/>
      <c r="E2081" s="14"/>
      <c r="F2081" s="14"/>
      <c r="G2081" s="15"/>
      <c r="H2081" s="16"/>
      <c r="I2081" s="15"/>
      <c r="J2081" s="15"/>
      <c r="K2081" s="17"/>
      <c r="L2081" s="15"/>
      <c r="M2081" s="17"/>
      <c r="N2081" s="18"/>
      <c r="O2081" s="18"/>
    </row>
    <row r="2082" spans="2:15">
      <c r="B2082" s="13"/>
      <c r="C2082" s="14"/>
      <c r="D2082" s="15"/>
      <c r="E2082" s="14"/>
      <c r="F2082" s="14"/>
      <c r="G2082" s="15"/>
      <c r="H2082" s="16"/>
      <c r="I2082" s="15"/>
      <c r="J2082" s="15"/>
      <c r="K2082" s="17"/>
      <c r="L2082" s="15"/>
      <c r="M2082" s="17"/>
      <c r="N2082" s="18"/>
      <c r="O2082" s="18"/>
    </row>
    <row r="2083" spans="2:15">
      <c r="B2083" s="13"/>
      <c r="C2083" s="14"/>
      <c r="D2083" s="15"/>
      <c r="E2083" s="14"/>
      <c r="F2083" s="14"/>
      <c r="G2083" s="15"/>
      <c r="H2083" s="16"/>
      <c r="I2083" s="15"/>
      <c r="J2083" s="15"/>
      <c r="K2083" s="17"/>
      <c r="L2083" s="15"/>
      <c r="M2083" s="17"/>
      <c r="N2083" s="18"/>
      <c r="O2083" s="18"/>
    </row>
    <row r="2084" spans="2:15">
      <c r="B2084" s="13"/>
      <c r="C2084" s="14"/>
      <c r="D2084" s="15"/>
      <c r="E2084" s="14"/>
      <c r="F2084" s="14"/>
      <c r="G2084" s="15"/>
      <c r="H2084" s="16"/>
      <c r="I2084" s="15"/>
      <c r="J2084" s="15"/>
      <c r="K2084" s="17"/>
      <c r="L2084" s="15"/>
      <c r="M2084" s="17"/>
      <c r="N2084" s="18"/>
      <c r="O2084" s="18"/>
    </row>
    <row r="2085" spans="2:15">
      <c r="B2085" s="13"/>
      <c r="C2085" s="14"/>
      <c r="D2085" s="15"/>
      <c r="E2085" s="14"/>
      <c r="F2085" s="14"/>
      <c r="G2085" s="15"/>
      <c r="H2085" s="16"/>
      <c r="I2085" s="15"/>
      <c r="J2085" s="15"/>
      <c r="K2085" s="17"/>
      <c r="L2085" s="15"/>
      <c r="M2085" s="17"/>
      <c r="N2085" s="18"/>
      <c r="O2085" s="18"/>
    </row>
    <row r="2086" spans="2:15">
      <c r="B2086" s="13"/>
      <c r="C2086" s="14"/>
      <c r="D2086" s="15"/>
      <c r="E2086" s="14"/>
      <c r="F2086" s="14"/>
      <c r="G2086" s="15"/>
      <c r="H2086" s="16"/>
      <c r="I2086" s="15"/>
      <c r="J2086" s="15"/>
      <c r="K2086" s="17"/>
      <c r="L2086" s="15"/>
      <c r="M2086" s="17"/>
      <c r="N2086" s="18"/>
      <c r="O2086" s="18"/>
    </row>
    <row r="2087" spans="2:15">
      <c r="B2087" s="13"/>
      <c r="C2087" s="14"/>
      <c r="D2087" s="15"/>
      <c r="E2087" s="14"/>
      <c r="F2087" s="14"/>
      <c r="G2087" s="15"/>
      <c r="H2087" s="16"/>
      <c r="I2087" s="15"/>
      <c r="J2087" s="15"/>
      <c r="K2087" s="17"/>
      <c r="L2087" s="15"/>
      <c r="M2087" s="17"/>
      <c r="N2087" s="18"/>
      <c r="O2087" s="18"/>
    </row>
    <row r="2088" spans="2:15">
      <c r="B2088" s="13"/>
      <c r="C2088" s="14"/>
      <c r="D2088" s="15"/>
      <c r="E2088" s="14"/>
      <c r="F2088" s="14"/>
      <c r="G2088" s="15"/>
      <c r="H2088" s="16"/>
      <c r="I2088" s="15"/>
      <c r="J2088" s="15"/>
      <c r="K2088" s="17"/>
      <c r="L2088" s="15"/>
      <c r="M2088" s="17"/>
      <c r="N2088" s="18"/>
      <c r="O2088" s="18"/>
    </row>
    <row r="2089" spans="2:15">
      <c r="B2089" s="13"/>
      <c r="C2089" s="14"/>
      <c r="D2089" s="15"/>
      <c r="E2089" s="14"/>
      <c r="F2089" s="14"/>
      <c r="G2089" s="15"/>
      <c r="H2089" s="16"/>
      <c r="I2089" s="15"/>
      <c r="J2089" s="15"/>
      <c r="K2089" s="17"/>
      <c r="L2089" s="15"/>
      <c r="M2089" s="17"/>
      <c r="N2089" s="18"/>
      <c r="O2089" s="18"/>
    </row>
    <row r="2090" spans="2:15">
      <c r="B2090" s="13"/>
      <c r="C2090" s="14"/>
      <c r="D2090" s="15"/>
      <c r="E2090" s="14"/>
      <c r="F2090" s="14"/>
      <c r="G2090" s="15"/>
      <c r="H2090" s="16"/>
      <c r="I2090" s="15"/>
      <c r="J2090" s="15"/>
      <c r="K2090" s="17"/>
      <c r="L2090" s="15"/>
      <c r="M2090" s="17"/>
      <c r="N2090" s="18"/>
      <c r="O2090" s="18"/>
    </row>
    <row r="2091" spans="2:15">
      <c r="B2091" s="13"/>
      <c r="C2091" s="14"/>
      <c r="D2091" s="15"/>
      <c r="E2091" s="14"/>
      <c r="F2091" s="14"/>
      <c r="G2091" s="15"/>
      <c r="H2091" s="16"/>
      <c r="I2091" s="15"/>
      <c r="J2091" s="15"/>
      <c r="K2091" s="17"/>
      <c r="L2091" s="15"/>
      <c r="M2091" s="17"/>
      <c r="N2091" s="18"/>
      <c r="O2091" s="18"/>
    </row>
    <row r="2092" spans="2:15">
      <c r="B2092" s="13"/>
      <c r="C2092" s="14"/>
      <c r="D2092" s="15"/>
      <c r="E2092" s="14"/>
      <c r="F2092" s="14"/>
      <c r="G2092" s="15"/>
      <c r="H2092" s="16"/>
      <c r="I2092" s="15"/>
      <c r="J2092" s="15"/>
      <c r="K2092" s="17"/>
      <c r="L2092" s="15"/>
      <c r="M2092" s="17"/>
      <c r="N2092" s="18"/>
      <c r="O2092" s="18"/>
    </row>
    <row r="2093" spans="2:15">
      <c r="B2093" s="13"/>
      <c r="C2093" s="14"/>
      <c r="D2093" s="15"/>
      <c r="E2093" s="14"/>
      <c r="F2093" s="14"/>
      <c r="G2093" s="15"/>
      <c r="H2093" s="16"/>
      <c r="I2093" s="15"/>
      <c r="J2093" s="15"/>
      <c r="K2093" s="17"/>
      <c r="L2093" s="15"/>
      <c r="M2093" s="17"/>
      <c r="N2093" s="18"/>
      <c r="O2093" s="18"/>
    </row>
    <row r="2094" spans="2:15">
      <c r="B2094" s="13"/>
      <c r="C2094" s="14"/>
      <c r="D2094" s="15"/>
      <c r="E2094" s="14"/>
      <c r="F2094" s="14"/>
      <c r="G2094" s="15"/>
      <c r="H2094" s="16"/>
      <c r="I2094" s="15"/>
      <c r="J2094" s="15"/>
      <c r="K2094" s="17"/>
      <c r="L2094" s="15"/>
      <c r="M2094" s="17"/>
      <c r="N2094" s="18"/>
      <c r="O2094" s="18"/>
    </row>
    <row r="2095" spans="2:15">
      <c r="B2095" s="13"/>
      <c r="C2095" s="14"/>
      <c r="D2095" s="15"/>
      <c r="E2095" s="14"/>
      <c r="F2095" s="14"/>
      <c r="G2095" s="15"/>
      <c r="H2095" s="16"/>
      <c r="I2095" s="15"/>
      <c r="J2095" s="15"/>
      <c r="K2095" s="17"/>
      <c r="L2095" s="15"/>
      <c r="M2095" s="17"/>
      <c r="N2095" s="18"/>
      <c r="O2095" s="18"/>
    </row>
    <row r="2096" spans="2:15">
      <c r="B2096" s="13"/>
      <c r="C2096" s="14"/>
      <c r="D2096" s="15"/>
      <c r="E2096" s="14"/>
      <c r="F2096" s="14"/>
      <c r="G2096" s="15"/>
      <c r="H2096" s="16"/>
      <c r="I2096" s="15"/>
      <c r="J2096" s="15"/>
      <c r="K2096" s="17"/>
      <c r="L2096" s="15"/>
      <c r="M2096" s="17"/>
      <c r="N2096" s="18"/>
      <c r="O2096" s="18"/>
    </row>
    <row r="2097" spans="2:15">
      <c r="B2097" s="13"/>
      <c r="C2097" s="14"/>
      <c r="D2097" s="15"/>
      <c r="E2097" s="14"/>
      <c r="F2097" s="14"/>
      <c r="G2097" s="15"/>
      <c r="H2097" s="16"/>
      <c r="I2097" s="15"/>
      <c r="J2097" s="15"/>
      <c r="K2097" s="17"/>
      <c r="L2097" s="15"/>
      <c r="M2097" s="17"/>
      <c r="N2097" s="18"/>
      <c r="O2097" s="18"/>
    </row>
    <row r="2098" spans="2:15">
      <c r="B2098" s="13"/>
      <c r="C2098" s="14"/>
      <c r="D2098" s="15"/>
      <c r="E2098" s="14"/>
      <c r="F2098" s="14"/>
      <c r="G2098" s="15"/>
      <c r="H2098" s="16"/>
      <c r="I2098" s="15"/>
      <c r="J2098" s="15"/>
      <c r="K2098" s="17"/>
      <c r="L2098" s="15"/>
      <c r="M2098" s="17"/>
      <c r="N2098" s="18"/>
      <c r="O2098" s="18"/>
    </row>
    <row r="2099" spans="2:15">
      <c r="B2099" s="13"/>
      <c r="C2099" s="14"/>
      <c r="D2099" s="15"/>
      <c r="E2099" s="14"/>
      <c r="F2099" s="14"/>
      <c r="G2099" s="15"/>
      <c r="H2099" s="16"/>
      <c r="I2099" s="15"/>
      <c r="J2099" s="15"/>
      <c r="K2099" s="17"/>
      <c r="L2099" s="15"/>
      <c r="M2099" s="17"/>
      <c r="N2099" s="18"/>
      <c r="O2099" s="18"/>
    </row>
    <row r="2100" spans="2:15">
      <c r="B2100" s="13"/>
      <c r="C2100" s="14"/>
      <c r="D2100" s="15"/>
      <c r="E2100" s="14"/>
      <c r="F2100" s="14"/>
      <c r="G2100" s="15"/>
      <c r="H2100" s="16"/>
      <c r="I2100" s="15"/>
      <c r="J2100" s="15"/>
      <c r="K2100" s="17"/>
      <c r="L2100" s="15"/>
      <c r="M2100" s="17"/>
      <c r="N2100" s="18"/>
      <c r="O2100" s="18"/>
    </row>
    <row r="2101" spans="2:15">
      <c r="B2101" s="13"/>
      <c r="C2101" s="14"/>
      <c r="D2101" s="15"/>
      <c r="E2101" s="14"/>
      <c r="F2101" s="14"/>
      <c r="G2101" s="15"/>
      <c r="H2101" s="16"/>
      <c r="I2101" s="15"/>
      <c r="J2101" s="15"/>
      <c r="K2101" s="17"/>
      <c r="L2101" s="15"/>
      <c r="M2101" s="17"/>
      <c r="N2101" s="18"/>
      <c r="O2101" s="18"/>
    </row>
    <row r="2102" spans="2:15">
      <c r="B2102" s="13"/>
      <c r="C2102" s="14"/>
      <c r="D2102" s="15"/>
      <c r="E2102" s="14"/>
      <c r="F2102" s="14"/>
      <c r="G2102" s="15"/>
      <c r="H2102" s="16"/>
      <c r="I2102" s="15"/>
      <c r="J2102" s="15"/>
      <c r="K2102" s="17"/>
      <c r="L2102" s="15"/>
      <c r="M2102" s="17"/>
      <c r="N2102" s="18"/>
      <c r="O2102" s="18"/>
    </row>
    <row r="2103" spans="2:15">
      <c r="B2103" s="13"/>
      <c r="C2103" s="14"/>
      <c r="D2103" s="15"/>
      <c r="E2103" s="14"/>
      <c r="F2103" s="14"/>
      <c r="G2103" s="15"/>
      <c r="H2103" s="16"/>
      <c r="I2103" s="15"/>
      <c r="J2103" s="15"/>
      <c r="K2103" s="17"/>
      <c r="L2103" s="15"/>
      <c r="M2103" s="17"/>
      <c r="N2103" s="18"/>
      <c r="O2103" s="18"/>
    </row>
    <row r="2104" spans="2:15">
      <c r="B2104" s="13"/>
      <c r="C2104" s="14"/>
      <c r="D2104" s="15"/>
      <c r="E2104" s="14"/>
      <c r="F2104" s="14"/>
      <c r="G2104" s="15"/>
      <c r="H2104" s="16"/>
      <c r="I2104" s="15"/>
      <c r="J2104" s="15"/>
      <c r="K2104" s="17"/>
      <c r="L2104" s="15"/>
      <c r="M2104" s="17"/>
      <c r="N2104" s="18"/>
      <c r="O2104" s="18"/>
    </row>
    <row r="2105" spans="2:15">
      <c r="B2105" s="13"/>
      <c r="C2105" s="14"/>
      <c r="D2105" s="15"/>
      <c r="E2105" s="14"/>
      <c r="F2105" s="14"/>
      <c r="G2105" s="15"/>
      <c r="H2105" s="16"/>
      <c r="I2105" s="15"/>
      <c r="J2105" s="15"/>
      <c r="K2105" s="17"/>
      <c r="L2105" s="15"/>
      <c r="M2105" s="17"/>
      <c r="N2105" s="18"/>
      <c r="O2105" s="18"/>
    </row>
    <row r="2106" spans="2:15">
      <c r="B2106" s="13"/>
      <c r="C2106" s="14"/>
      <c r="D2106" s="15"/>
      <c r="E2106" s="14"/>
      <c r="F2106" s="14"/>
      <c r="G2106" s="15"/>
      <c r="H2106" s="16"/>
      <c r="I2106" s="15"/>
      <c r="J2106" s="15"/>
      <c r="K2106" s="17"/>
      <c r="L2106" s="15"/>
      <c r="M2106" s="17"/>
      <c r="N2106" s="18"/>
      <c r="O2106" s="18"/>
    </row>
    <row r="2107" spans="2:15">
      <c r="B2107" s="13"/>
      <c r="C2107" s="14"/>
      <c r="D2107" s="15"/>
      <c r="E2107" s="14"/>
      <c r="F2107" s="14"/>
      <c r="G2107" s="15"/>
      <c r="H2107" s="16"/>
      <c r="I2107" s="15"/>
      <c r="J2107" s="15"/>
      <c r="K2107" s="17"/>
      <c r="L2107" s="15"/>
      <c r="M2107" s="17"/>
      <c r="N2107" s="18"/>
      <c r="O2107" s="18"/>
    </row>
    <row r="2108" spans="2:15">
      <c r="B2108" s="13"/>
      <c r="C2108" s="14"/>
      <c r="D2108" s="15"/>
      <c r="E2108" s="14"/>
      <c r="F2108" s="14"/>
      <c r="G2108" s="15"/>
      <c r="H2108" s="16"/>
      <c r="I2108" s="15"/>
      <c r="J2108" s="15"/>
      <c r="K2108" s="17"/>
      <c r="L2108" s="15"/>
      <c r="M2108" s="17"/>
      <c r="N2108" s="18"/>
      <c r="O2108" s="18"/>
    </row>
    <row r="2109" spans="2:15">
      <c r="B2109" s="13"/>
      <c r="C2109" s="14"/>
      <c r="D2109" s="15"/>
      <c r="E2109" s="14"/>
      <c r="F2109" s="14"/>
      <c r="G2109" s="15"/>
      <c r="H2109" s="16"/>
      <c r="I2109" s="15"/>
      <c r="J2109" s="15"/>
      <c r="K2109" s="17"/>
      <c r="L2109" s="15"/>
      <c r="M2109" s="17"/>
      <c r="N2109" s="18"/>
      <c r="O2109" s="18"/>
    </row>
    <row r="2110" spans="2:15">
      <c r="B2110" s="13"/>
      <c r="C2110" s="14"/>
      <c r="D2110" s="15"/>
      <c r="E2110" s="14"/>
      <c r="F2110" s="14"/>
      <c r="G2110" s="15"/>
      <c r="H2110" s="16"/>
      <c r="I2110" s="15"/>
      <c r="J2110" s="15"/>
      <c r="K2110" s="17"/>
      <c r="L2110" s="15"/>
      <c r="M2110" s="17"/>
      <c r="N2110" s="18"/>
      <c r="O2110" s="18"/>
    </row>
    <row r="2111" spans="2:15">
      <c r="B2111" s="13"/>
      <c r="C2111" s="14"/>
      <c r="D2111" s="15"/>
      <c r="E2111" s="14"/>
      <c r="F2111" s="14"/>
      <c r="G2111" s="15"/>
      <c r="H2111" s="16"/>
      <c r="I2111" s="15"/>
      <c r="J2111" s="15"/>
      <c r="K2111" s="17"/>
      <c r="L2111" s="15"/>
      <c r="M2111" s="17"/>
      <c r="N2111" s="18"/>
      <c r="O2111" s="18"/>
    </row>
    <row r="2112" spans="2:15">
      <c r="B2112" s="13"/>
      <c r="C2112" s="14"/>
      <c r="D2112" s="15"/>
      <c r="E2112" s="14"/>
      <c r="F2112" s="14"/>
      <c r="G2112" s="15"/>
      <c r="H2112" s="16"/>
      <c r="I2112" s="15"/>
      <c r="J2112" s="15"/>
      <c r="K2112" s="17"/>
      <c r="L2112" s="15"/>
      <c r="M2112" s="17"/>
      <c r="N2112" s="18"/>
      <c r="O2112" s="18"/>
    </row>
    <row r="2113" spans="2:15">
      <c r="B2113" s="13"/>
      <c r="C2113" s="14"/>
      <c r="D2113" s="15"/>
      <c r="E2113" s="14"/>
      <c r="F2113" s="14"/>
      <c r="G2113" s="15"/>
      <c r="H2113" s="16"/>
      <c r="I2113" s="15"/>
      <c r="J2113" s="15"/>
      <c r="K2113" s="17"/>
      <c r="L2113" s="15"/>
      <c r="M2113" s="17"/>
      <c r="N2113" s="18"/>
      <c r="O2113" s="18"/>
    </row>
    <row r="2114" spans="2:15">
      <c r="B2114" s="13"/>
      <c r="C2114" s="14"/>
      <c r="D2114" s="15"/>
      <c r="E2114" s="14"/>
      <c r="F2114" s="14"/>
      <c r="G2114" s="15"/>
      <c r="H2114" s="16"/>
      <c r="I2114" s="15"/>
      <c r="J2114" s="15"/>
      <c r="K2114" s="17"/>
      <c r="L2114" s="15"/>
      <c r="M2114" s="17"/>
      <c r="N2114" s="18"/>
      <c r="O2114" s="18"/>
    </row>
    <row r="2115" spans="2:15">
      <c r="B2115" s="13"/>
      <c r="C2115" s="14"/>
      <c r="D2115" s="15"/>
      <c r="E2115" s="14"/>
      <c r="F2115" s="14"/>
      <c r="G2115" s="15"/>
      <c r="H2115" s="16"/>
      <c r="I2115" s="15"/>
      <c r="J2115" s="15"/>
      <c r="K2115" s="17"/>
      <c r="L2115" s="15"/>
      <c r="M2115" s="17"/>
      <c r="N2115" s="18"/>
      <c r="O2115" s="18"/>
    </row>
    <row r="2116" spans="2:15">
      <c r="B2116" s="13"/>
      <c r="C2116" s="14"/>
      <c r="D2116" s="15"/>
      <c r="E2116" s="14"/>
      <c r="F2116" s="14"/>
      <c r="G2116" s="15"/>
      <c r="H2116" s="16"/>
      <c r="I2116" s="15"/>
      <c r="J2116" s="15"/>
      <c r="K2116" s="17"/>
      <c r="L2116" s="15"/>
      <c r="M2116" s="17"/>
      <c r="N2116" s="18"/>
      <c r="O2116" s="18"/>
    </row>
    <row r="2117" spans="2:15">
      <c r="B2117" s="13"/>
      <c r="C2117" s="14"/>
      <c r="D2117" s="15"/>
      <c r="E2117" s="14"/>
      <c r="F2117" s="14"/>
      <c r="G2117" s="15"/>
      <c r="H2117" s="16"/>
      <c r="I2117" s="15"/>
      <c r="J2117" s="15"/>
      <c r="K2117" s="17"/>
      <c r="L2117" s="15"/>
      <c r="M2117" s="17"/>
      <c r="N2117" s="18"/>
      <c r="O2117" s="18"/>
    </row>
    <row r="2118" spans="2:15">
      <c r="B2118" s="13"/>
      <c r="C2118" s="14"/>
      <c r="D2118" s="15"/>
      <c r="E2118" s="14"/>
      <c r="F2118" s="14"/>
      <c r="G2118" s="15"/>
      <c r="H2118" s="16"/>
      <c r="I2118" s="15"/>
      <c r="J2118" s="15"/>
      <c r="K2118" s="17"/>
      <c r="L2118" s="15"/>
      <c r="M2118" s="17"/>
      <c r="N2118" s="18"/>
      <c r="O2118" s="18"/>
    </row>
    <row r="2119" spans="2:15">
      <c r="B2119" s="13"/>
      <c r="C2119" s="14"/>
      <c r="D2119" s="15"/>
      <c r="E2119" s="14"/>
      <c r="F2119" s="14"/>
      <c r="G2119" s="15"/>
      <c r="H2119" s="16"/>
      <c r="I2119" s="15"/>
      <c r="J2119" s="15"/>
      <c r="K2119" s="17"/>
      <c r="L2119" s="15"/>
      <c r="M2119" s="17"/>
      <c r="N2119" s="18"/>
      <c r="O2119" s="18"/>
    </row>
    <row r="2120" spans="2:15">
      <c r="B2120" s="13"/>
      <c r="C2120" s="14"/>
      <c r="D2120" s="15"/>
      <c r="E2120" s="14"/>
      <c r="F2120" s="14"/>
      <c r="G2120" s="15"/>
      <c r="H2120" s="16"/>
      <c r="I2120" s="15"/>
      <c r="J2120" s="15"/>
      <c r="K2120" s="17"/>
      <c r="L2120" s="15"/>
      <c r="M2120" s="17"/>
      <c r="N2120" s="18"/>
      <c r="O2120" s="18"/>
    </row>
    <row r="2121" spans="2:15">
      <c r="B2121" s="13"/>
      <c r="C2121" s="14"/>
      <c r="D2121" s="15"/>
      <c r="E2121" s="14"/>
      <c r="F2121" s="14"/>
      <c r="G2121" s="15"/>
      <c r="H2121" s="16"/>
      <c r="I2121" s="15"/>
      <c r="J2121" s="15"/>
      <c r="K2121" s="17"/>
      <c r="L2121" s="15"/>
      <c r="M2121" s="17"/>
      <c r="N2121" s="18"/>
      <c r="O2121" s="18"/>
    </row>
    <row r="2122" spans="2:15">
      <c r="B2122" s="13"/>
      <c r="C2122" s="14"/>
      <c r="D2122" s="15"/>
      <c r="E2122" s="14"/>
      <c r="F2122" s="14"/>
      <c r="G2122" s="15"/>
      <c r="H2122" s="16"/>
      <c r="I2122" s="15"/>
      <c r="J2122" s="15"/>
      <c r="K2122" s="17"/>
      <c r="L2122" s="15"/>
      <c r="M2122" s="17"/>
      <c r="N2122" s="18"/>
      <c r="O2122" s="18"/>
    </row>
    <row r="2123" spans="2:15">
      <c r="B2123" s="13"/>
      <c r="C2123" s="14"/>
      <c r="D2123" s="15"/>
      <c r="E2123" s="14"/>
      <c r="F2123" s="14"/>
      <c r="G2123" s="15"/>
      <c r="H2123" s="16"/>
      <c r="I2123" s="15"/>
      <c r="J2123" s="15"/>
      <c r="K2123" s="17"/>
      <c r="L2123" s="15"/>
      <c r="M2123" s="17"/>
      <c r="N2123" s="18"/>
      <c r="O2123" s="18"/>
    </row>
    <row r="2124" spans="2:15">
      <c r="B2124" s="13"/>
      <c r="C2124" s="14"/>
      <c r="D2124" s="15"/>
      <c r="E2124" s="14"/>
      <c r="F2124" s="14"/>
      <c r="G2124" s="15"/>
      <c r="H2124" s="16"/>
      <c r="I2124" s="15"/>
      <c r="J2124" s="15"/>
      <c r="K2124" s="17"/>
      <c r="L2124" s="15"/>
      <c r="M2124" s="17"/>
      <c r="N2124" s="18"/>
      <c r="O2124" s="18"/>
    </row>
    <row r="2125" spans="2:15">
      <c r="B2125" s="13"/>
      <c r="C2125" s="14"/>
      <c r="D2125" s="15"/>
      <c r="E2125" s="14"/>
      <c r="F2125" s="14"/>
      <c r="G2125" s="15"/>
      <c r="H2125" s="16"/>
      <c r="I2125" s="15"/>
      <c r="J2125" s="15"/>
      <c r="K2125" s="17"/>
      <c r="L2125" s="15"/>
      <c r="M2125" s="17"/>
      <c r="N2125" s="18"/>
      <c r="O2125" s="18"/>
    </row>
    <row r="2126" spans="2:15">
      <c r="B2126" s="13"/>
      <c r="C2126" s="14"/>
      <c r="D2126" s="15"/>
      <c r="E2126" s="14"/>
      <c r="F2126" s="14"/>
      <c r="G2126" s="15"/>
      <c r="H2126" s="16"/>
      <c r="I2126" s="15"/>
      <c r="J2126" s="15"/>
      <c r="K2126" s="17"/>
      <c r="L2126" s="15"/>
      <c r="M2126" s="17"/>
      <c r="N2126" s="18"/>
      <c r="O2126" s="18"/>
    </row>
    <row r="2127" spans="2:15">
      <c r="B2127" s="13"/>
      <c r="C2127" s="14"/>
      <c r="D2127" s="15"/>
      <c r="E2127" s="14"/>
      <c r="F2127" s="14"/>
      <c r="G2127" s="15"/>
      <c r="H2127" s="16"/>
      <c r="I2127" s="15"/>
      <c r="J2127" s="15"/>
      <c r="K2127" s="17"/>
      <c r="L2127" s="15"/>
      <c r="M2127" s="17"/>
      <c r="N2127" s="18"/>
      <c r="O2127" s="18"/>
    </row>
    <row r="2128" spans="2:15">
      <c r="B2128" s="13"/>
      <c r="C2128" s="14"/>
      <c r="D2128" s="15"/>
      <c r="E2128" s="14"/>
      <c r="F2128" s="14"/>
      <c r="G2128" s="15"/>
      <c r="H2128" s="16"/>
      <c r="I2128" s="15"/>
      <c r="J2128" s="15"/>
      <c r="K2128" s="17"/>
      <c r="L2128" s="15"/>
      <c r="M2128" s="17"/>
      <c r="N2128" s="18"/>
      <c r="O2128" s="18"/>
    </row>
    <row r="2129" spans="2:15">
      <c r="B2129" s="13"/>
      <c r="C2129" s="14"/>
      <c r="D2129" s="15"/>
      <c r="E2129" s="14"/>
      <c r="F2129" s="14"/>
      <c r="G2129" s="15"/>
      <c r="H2129" s="16"/>
      <c r="I2129" s="15"/>
      <c r="J2129" s="15"/>
      <c r="K2129" s="17"/>
      <c r="L2129" s="15"/>
      <c r="M2129" s="17"/>
      <c r="N2129" s="18"/>
      <c r="O2129" s="18"/>
    </row>
    <row r="2130" spans="2:15">
      <c r="B2130" s="13"/>
      <c r="C2130" s="14"/>
      <c r="D2130" s="15"/>
      <c r="E2130" s="14"/>
      <c r="F2130" s="14"/>
      <c r="G2130" s="15"/>
      <c r="H2130" s="16"/>
      <c r="I2130" s="15"/>
      <c r="J2130" s="15"/>
      <c r="K2130" s="17"/>
      <c r="L2130" s="15"/>
      <c r="M2130" s="17"/>
      <c r="N2130" s="18"/>
      <c r="O2130" s="18"/>
    </row>
    <row r="2131" spans="2:15">
      <c r="B2131" s="13"/>
      <c r="C2131" s="14"/>
      <c r="D2131" s="15"/>
      <c r="E2131" s="14"/>
      <c r="F2131" s="14"/>
      <c r="G2131" s="15"/>
      <c r="H2131" s="16"/>
      <c r="I2131" s="15"/>
      <c r="J2131" s="15"/>
      <c r="K2131" s="17"/>
      <c r="L2131" s="15"/>
      <c r="M2131" s="17"/>
      <c r="N2131" s="18"/>
      <c r="O2131" s="18"/>
    </row>
    <row r="2132" spans="2:15">
      <c r="B2132" s="13"/>
      <c r="C2132" s="14"/>
      <c r="D2132" s="15"/>
      <c r="E2132" s="14"/>
      <c r="F2132" s="14"/>
      <c r="G2132" s="15"/>
      <c r="H2132" s="16"/>
      <c r="I2132" s="15"/>
      <c r="J2132" s="15"/>
      <c r="K2132" s="17"/>
      <c r="L2132" s="15"/>
      <c r="M2132" s="17"/>
      <c r="N2132" s="18"/>
      <c r="O2132" s="18"/>
    </row>
    <row r="2133" spans="2:15">
      <c r="B2133" s="13"/>
      <c r="C2133" s="14"/>
      <c r="D2133" s="15"/>
      <c r="E2133" s="14"/>
      <c r="F2133" s="14"/>
      <c r="G2133" s="15"/>
      <c r="H2133" s="16"/>
      <c r="I2133" s="15"/>
      <c r="J2133" s="15"/>
      <c r="K2133" s="17"/>
      <c r="L2133" s="15"/>
      <c r="M2133" s="17"/>
      <c r="N2133" s="18"/>
      <c r="O2133" s="18"/>
    </row>
    <row r="2134" spans="2:15">
      <c r="B2134" s="13"/>
      <c r="C2134" s="14"/>
      <c r="D2134" s="15"/>
      <c r="E2134" s="14"/>
      <c r="F2134" s="14"/>
      <c r="G2134" s="15"/>
      <c r="H2134" s="16"/>
      <c r="I2134" s="15"/>
      <c r="J2134" s="15"/>
      <c r="K2134" s="17"/>
      <c r="L2134" s="15"/>
      <c r="M2134" s="17"/>
      <c r="N2134" s="18"/>
      <c r="O2134" s="18"/>
    </row>
    <row r="2135" spans="2:15">
      <c r="B2135" s="13"/>
      <c r="C2135" s="14"/>
      <c r="D2135" s="15"/>
      <c r="E2135" s="14"/>
      <c r="F2135" s="14"/>
      <c r="G2135" s="15"/>
      <c r="H2135" s="16"/>
      <c r="I2135" s="15"/>
      <c r="J2135" s="15"/>
      <c r="K2135" s="17"/>
      <c r="L2135" s="15"/>
      <c r="M2135" s="17"/>
      <c r="N2135" s="18"/>
      <c r="O2135" s="18"/>
    </row>
    <row r="2136" spans="2:15">
      <c r="B2136" s="13"/>
      <c r="C2136" s="14"/>
      <c r="D2136" s="15"/>
      <c r="E2136" s="14"/>
      <c r="F2136" s="14"/>
      <c r="G2136" s="15"/>
      <c r="H2136" s="16"/>
      <c r="I2136" s="15"/>
      <c r="J2136" s="15"/>
      <c r="K2136" s="17"/>
      <c r="L2136" s="15"/>
      <c r="M2136" s="17"/>
      <c r="N2136" s="18"/>
      <c r="O2136" s="18"/>
    </row>
    <row r="2137" spans="2:15">
      <c r="B2137" s="13"/>
      <c r="C2137" s="14"/>
      <c r="D2137" s="15"/>
      <c r="E2137" s="14"/>
      <c r="F2137" s="14"/>
      <c r="G2137" s="15"/>
      <c r="H2137" s="16"/>
      <c r="I2137" s="15"/>
      <c r="J2137" s="15"/>
      <c r="K2137" s="17"/>
      <c r="L2137" s="15"/>
      <c r="M2137" s="17"/>
      <c r="N2137" s="18"/>
      <c r="O2137" s="18"/>
    </row>
    <row r="2138" spans="2:15">
      <c r="B2138" s="13"/>
      <c r="C2138" s="14"/>
      <c r="D2138" s="15"/>
      <c r="E2138" s="14"/>
      <c r="F2138" s="14"/>
      <c r="G2138" s="15"/>
      <c r="H2138" s="16"/>
      <c r="I2138" s="15"/>
      <c r="J2138" s="15"/>
      <c r="K2138" s="17"/>
      <c r="L2138" s="15"/>
      <c r="M2138" s="17"/>
      <c r="N2138" s="18"/>
      <c r="O2138" s="18"/>
    </row>
    <row r="2139" spans="2:15">
      <c r="B2139" s="13"/>
      <c r="C2139" s="14"/>
      <c r="D2139" s="15"/>
      <c r="E2139" s="14"/>
      <c r="F2139" s="14"/>
      <c r="G2139" s="15"/>
      <c r="H2139" s="16"/>
      <c r="I2139" s="15"/>
      <c r="J2139" s="15"/>
      <c r="K2139" s="17"/>
      <c r="L2139" s="15"/>
      <c r="M2139" s="17"/>
      <c r="N2139" s="18"/>
      <c r="O2139" s="18"/>
    </row>
    <row r="2140" spans="2:15">
      <c r="B2140" s="13"/>
      <c r="C2140" s="14"/>
      <c r="D2140" s="15"/>
      <c r="E2140" s="14"/>
      <c r="F2140" s="14"/>
      <c r="G2140" s="15"/>
      <c r="H2140" s="16"/>
      <c r="I2140" s="15"/>
      <c r="J2140" s="15"/>
      <c r="K2140" s="17"/>
      <c r="L2140" s="15"/>
      <c r="M2140" s="17"/>
      <c r="N2140" s="18"/>
      <c r="O2140" s="18"/>
    </row>
    <row r="2141" spans="2:15">
      <c r="B2141" s="13"/>
      <c r="C2141" s="14"/>
      <c r="D2141" s="15"/>
      <c r="E2141" s="14"/>
      <c r="F2141" s="14"/>
      <c r="G2141" s="15"/>
      <c r="H2141" s="16"/>
      <c r="I2141" s="15"/>
      <c r="J2141" s="15"/>
      <c r="K2141" s="17"/>
      <c r="L2141" s="15"/>
      <c r="M2141" s="17"/>
      <c r="N2141" s="18"/>
      <c r="O2141" s="18"/>
    </row>
    <row r="2142" spans="2:15">
      <c r="B2142" s="13"/>
      <c r="C2142" s="14"/>
      <c r="D2142" s="15"/>
      <c r="E2142" s="14"/>
      <c r="F2142" s="14"/>
      <c r="G2142" s="15"/>
      <c r="H2142" s="16"/>
      <c r="I2142" s="15"/>
      <c r="J2142" s="15"/>
      <c r="K2142" s="17"/>
      <c r="L2142" s="15"/>
      <c r="M2142" s="17"/>
      <c r="N2142" s="18"/>
      <c r="O2142" s="18"/>
    </row>
    <row r="2143" spans="2:15">
      <c r="B2143" s="13"/>
      <c r="C2143" s="14"/>
      <c r="D2143" s="15"/>
      <c r="E2143" s="14"/>
      <c r="F2143" s="14"/>
      <c r="G2143" s="15"/>
      <c r="H2143" s="16"/>
      <c r="I2143" s="15"/>
      <c r="J2143" s="15"/>
      <c r="K2143" s="17"/>
      <c r="L2143" s="15"/>
      <c r="M2143" s="17"/>
      <c r="N2143" s="18"/>
      <c r="O2143" s="18"/>
    </row>
    <row r="2144" spans="2:15">
      <c r="B2144" s="13"/>
      <c r="C2144" s="14"/>
      <c r="D2144" s="15"/>
      <c r="E2144" s="14"/>
      <c r="F2144" s="14"/>
      <c r="G2144" s="15"/>
      <c r="H2144" s="16"/>
      <c r="I2144" s="15"/>
      <c r="J2144" s="15"/>
      <c r="K2144" s="17"/>
      <c r="L2144" s="15"/>
      <c r="M2144" s="17"/>
      <c r="N2144" s="18"/>
      <c r="O2144" s="18"/>
    </row>
    <row r="2145" spans="2:15">
      <c r="B2145" s="13"/>
      <c r="C2145" s="14"/>
      <c r="D2145" s="15"/>
      <c r="E2145" s="14"/>
      <c r="F2145" s="14"/>
      <c r="G2145" s="15"/>
      <c r="H2145" s="16"/>
      <c r="I2145" s="15"/>
      <c r="J2145" s="15"/>
      <c r="K2145" s="17"/>
      <c r="L2145" s="15"/>
      <c r="M2145" s="17"/>
      <c r="N2145" s="18"/>
      <c r="O2145" s="18"/>
    </row>
    <row r="2146" spans="2:15">
      <c r="B2146" s="13"/>
      <c r="C2146" s="14"/>
      <c r="D2146" s="15"/>
      <c r="E2146" s="14"/>
      <c r="F2146" s="14"/>
      <c r="G2146" s="15"/>
      <c r="H2146" s="16"/>
      <c r="I2146" s="15"/>
      <c r="J2146" s="15"/>
      <c r="K2146" s="17"/>
      <c r="L2146" s="15"/>
      <c r="M2146" s="17"/>
      <c r="N2146" s="18"/>
      <c r="O2146" s="18"/>
    </row>
    <row r="2147" spans="2:15">
      <c r="B2147" s="13"/>
      <c r="C2147" s="14"/>
      <c r="D2147" s="15"/>
      <c r="E2147" s="14"/>
      <c r="F2147" s="14"/>
      <c r="G2147" s="15"/>
      <c r="H2147" s="16"/>
      <c r="I2147" s="15"/>
      <c r="J2147" s="15"/>
      <c r="K2147" s="17"/>
      <c r="L2147" s="15"/>
      <c r="M2147" s="17"/>
      <c r="N2147" s="18"/>
      <c r="O2147" s="18"/>
    </row>
    <row r="2148" spans="2:15">
      <c r="B2148" s="13"/>
      <c r="C2148" s="14"/>
      <c r="D2148" s="15"/>
      <c r="E2148" s="14"/>
      <c r="F2148" s="14"/>
      <c r="G2148" s="15"/>
      <c r="H2148" s="16"/>
      <c r="I2148" s="15"/>
      <c r="J2148" s="15"/>
      <c r="K2148" s="17"/>
      <c r="L2148" s="15"/>
      <c r="M2148" s="17"/>
      <c r="N2148" s="18"/>
      <c r="O2148" s="18"/>
    </row>
    <row r="2149" spans="2:15">
      <c r="B2149" s="13"/>
      <c r="C2149" s="14"/>
      <c r="D2149" s="15"/>
      <c r="E2149" s="14"/>
      <c r="F2149" s="14"/>
      <c r="G2149" s="15"/>
      <c r="H2149" s="16"/>
      <c r="I2149" s="15"/>
      <c r="J2149" s="15"/>
      <c r="K2149" s="17"/>
      <c r="L2149" s="15"/>
      <c r="M2149" s="17"/>
      <c r="N2149" s="18"/>
      <c r="O2149" s="18"/>
    </row>
    <row r="2150" spans="2:15">
      <c r="B2150" s="13"/>
      <c r="C2150" s="14"/>
      <c r="D2150" s="15"/>
      <c r="E2150" s="14"/>
      <c r="F2150" s="14"/>
      <c r="G2150" s="15"/>
      <c r="H2150" s="16"/>
      <c r="I2150" s="15"/>
      <c r="J2150" s="15"/>
      <c r="K2150" s="17"/>
      <c r="L2150" s="15"/>
      <c r="M2150" s="17"/>
      <c r="N2150" s="18"/>
      <c r="O2150" s="18"/>
    </row>
    <row r="2151" spans="2:15">
      <c r="B2151" s="13"/>
      <c r="C2151" s="14"/>
      <c r="D2151" s="15"/>
      <c r="E2151" s="14"/>
      <c r="F2151" s="14"/>
      <c r="G2151" s="15"/>
      <c r="H2151" s="16"/>
      <c r="I2151" s="15"/>
      <c r="J2151" s="15"/>
      <c r="K2151" s="17"/>
      <c r="L2151" s="15"/>
      <c r="M2151" s="17"/>
      <c r="N2151" s="18"/>
      <c r="O2151" s="18"/>
    </row>
    <row r="2152" spans="2:15">
      <c r="B2152" s="13"/>
      <c r="C2152" s="14"/>
      <c r="D2152" s="15"/>
      <c r="E2152" s="14"/>
      <c r="F2152" s="14"/>
      <c r="G2152" s="15"/>
      <c r="H2152" s="16"/>
      <c r="I2152" s="15"/>
      <c r="J2152" s="15"/>
      <c r="K2152" s="17"/>
      <c r="L2152" s="15"/>
      <c r="M2152" s="17"/>
      <c r="N2152" s="18"/>
      <c r="O2152" s="18"/>
    </row>
    <row r="2153" spans="2:15">
      <c r="B2153" s="13"/>
      <c r="C2153" s="14"/>
      <c r="D2153" s="15"/>
      <c r="E2153" s="14"/>
      <c r="F2153" s="14"/>
      <c r="G2153" s="15"/>
      <c r="H2153" s="16"/>
      <c r="I2153" s="15"/>
      <c r="J2153" s="15"/>
      <c r="K2153" s="17"/>
      <c r="L2153" s="15"/>
      <c r="M2153" s="17"/>
      <c r="N2153" s="18"/>
      <c r="O2153" s="18"/>
    </row>
    <row r="2154" spans="2:15">
      <c r="B2154" s="13"/>
      <c r="C2154" s="14"/>
      <c r="D2154" s="15"/>
      <c r="E2154" s="14"/>
      <c r="F2154" s="14"/>
      <c r="G2154" s="15"/>
      <c r="H2154" s="16"/>
      <c r="I2154" s="15"/>
      <c r="J2154" s="15"/>
      <c r="K2154" s="17"/>
      <c r="L2154" s="15"/>
      <c r="M2154" s="17"/>
      <c r="N2154" s="18"/>
      <c r="O2154" s="18"/>
    </row>
    <row r="2155" spans="2:15">
      <c r="B2155" s="13"/>
      <c r="C2155" s="14"/>
      <c r="D2155" s="15"/>
      <c r="E2155" s="14"/>
      <c r="F2155" s="14"/>
      <c r="G2155" s="15"/>
      <c r="H2155" s="16"/>
      <c r="I2155" s="15"/>
      <c r="J2155" s="15"/>
      <c r="K2155" s="17"/>
      <c r="L2155" s="15"/>
      <c r="M2155" s="17"/>
      <c r="N2155" s="18"/>
      <c r="O2155" s="18"/>
    </row>
    <row r="2156" spans="2:15">
      <c r="B2156" s="13"/>
      <c r="C2156" s="14"/>
      <c r="D2156" s="15"/>
      <c r="E2156" s="14"/>
      <c r="F2156" s="14"/>
      <c r="G2156" s="15"/>
      <c r="H2156" s="16"/>
      <c r="I2156" s="15"/>
      <c r="J2156" s="15"/>
      <c r="K2156" s="17"/>
      <c r="L2156" s="15"/>
      <c r="M2156" s="17"/>
      <c r="N2156" s="18"/>
      <c r="O2156" s="18"/>
    </row>
    <row r="2157" spans="2:15">
      <c r="B2157" s="13"/>
      <c r="C2157" s="14"/>
      <c r="D2157" s="15"/>
      <c r="E2157" s="14"/>
      <c r="F2157" s="14"/>
      <c r="G2157" s="15"/>
      <c r="H2157" s="16"/>
      <c r="I2157" s="15"/>
      <c r="J2157" s="15"/>
      <c r="K2157" s="17"/>
      <c r="L2157" s="15"/>
      <c r="M2157" s="17"/>
      <c r="N2157" s="18"/>
      <c r="O2157" s="18"/>
    </row>
    <row r="2158" spans="2:15">
      <c r="B2158" s="13"/>
      <c r="C2158" s="14"/>
      <c r="D2158" s="15"/>
      <c r="E2158" s="14"/>
      <c r="F2158" s="14"/>
      <c r="G2158" s="15"/>
      <c r="H2158" s="16"/>
      <c r="I2158" s="15"/>
      <c r="J2158" s="15"/>
      <c r="K2158" s="17"/>
      <c r="L2158" s="15"/>
      <c r="M2158" s="17"/>
      <c r="N2158" s="18"/>
      <c r="O2158" s="18"/>
    </row>
    <row r="2159" spans="2:15">
      <c r="B2159" s="13"/>
      <c r="C2159" s="14"/>
      <c r="D2159" s="15"/>
      <c r="E2159" s="14"/>
      <c r="F2159" s="14"/>
      <c r="G2159" s="15"/>
      <c r="H2159" s="16"/>
      <c r="I2159" s="15"/>
      <c r="J2159" s="15"/>
      <c r="K2159" s="17"/>
      <c r="L2159" s="15"/>
      <c r="M2159" s="17"/>
      <c r="N2159" s="18"/>
      <c r="O2159" s="18"/>
    </row>
    <row r="2160" spans="2:15">
      <c r="B2160" s="13"/>
      <c r="C2160" s="14"/>
      <c r="D2160" s="15"/>
      <c r="E2160" s="14"/>
      <c r="F2160" s="14"/>
      <c r="G2160" s="15"/>
      <c r="H2160" s="16"/>
      <c r="I2160" s="15"/>
      <c r="J2160" s="15"/>
      <c r="K2160" s="17"/>
      <c r="L2160" s="15"/>
      <c r="M2160" s="17"/>
      <c r="N2160" s="18"/>
      <c r="O2160" s="18"/>
    </row>
    <row r="2161" spans="2:15">
      <c r="B2161" s="13"/>
      <c r="C2161" s="14"/>
      <c r="D2161" s="15"/>
      <c r="E2161" s="14"/>
      <c r="F2161" s="14"/>
      <c r="G2161" s="15"/>
      <c r="H2161" s="16"/>
      <c r="I2161" s="15"/>
      <c r="J2161" s="15"/>
      <c r="K2161" s="17"/>
      <c r="L2161" s="15"/>
      <c r="M2161" s="17"/>
      <c r="N2161" s="18"/>
      <c r="O2161" s="18"/>
    </row>
    <row r="2162" spans="2:15">
      <c r="B2162" s="13"/>
      <c r="C2162" s="14"/>
      <c r="D2162" s="15"/>
      <c r="E2162" s="14"/>
      <c r="F2162" s="14"/>
      <c r="G2162" s="15"/>
      <c r="H2162" s="16"/>
      <c r="I2162" s="15"/>
      <c r="J2162" s="15"/>
      <c r="K2162" s="17"/>
      <c r="L2162" s="15"/>
      <c r="M2162" s="17"/>
      <c r="N2162" s="18"/>
      <c r="O2162" s="18"/>
    </row>
    <row r="2163" spans="2:15">
      <c r="B2163" s="13"/>
      <c r="C2163" s="14"/>
      <c r="D2163" s="15"/>
      <c r="E2163" s="14"/>
      <c r="F2163" s="14"/>
      <c r="G2163" s="15"/>
      <c r="H2163" s="16"/>
      <c r="I2163" s="15"/>
      <c r="J2163" s="15"/>
      <c r="K2163" s="17"/>
      <c r="L2163" s="15"/>
      <c r="M2163" s="17"/>
      <c r="N2163" s="18"/>
      <c r="O2163" s="18"/>
    </row>
    <row r="2164" spans="2:15">
      <c r="B2164" s="13"/>
      <c r="C2164" s="14"/>
      <c r="D2164" s="15"/>
      <c r="E2164" s="14"/>
      <c r="F2164" s="14"/>
      <c r="G2164" s="15"/>
      <c r="H2164" s="16"/>
      <c r="I2164" s="15"/>
      <c r="J2164" s="15"/>
      <c r="K2164" s="17"/>
      <c r="L2164" s="15"/>
      <c r="M2164" s="17"/>
      <c r="N2164" s="18"/>
      <c r="O2164" s="18"/>
    </row>
    <row r="2165" spans="2:15">
      <c r="B2165" s="13"/>
      <c r="C2165" s="14"/>
      <c r="D2165" s="15"/>
      <c r="E2165" s="14"/>
      <c r="F2165" s="14"/>
      <c r="G2165" s="15"/>
      <c r="H2165" s="16"/>
      <c r="I2165" s="15"/>
      <c r="J2165" s="15"/>
      <c r="K2165" s="17"/>
      <c r="L2165" s="15"/>
      <c r="M2165" s="17"/>
      <c r="N2165" s="18"/>
      <c r="O2165" s="18"/>
    </row>
    <row r="2166" spans="2:15">
      <c r="B2166" s="13"/>
      <c r="C2166" s="14"/>
      <c r="D2166" s="15"/>
      <c r="E2166" s="14"/>
      <c r="F2166" s="14"/>
      <c r="G2166" s="15"/>
      <c r="H2166" s="16"/>
      <c r="I2166" s="15"/>
      <c r="J2166" s="15"/>
      <c r="K2166" s="17"/>
      <c r="L2166" s="15"/>
      <c r="M2166" s="17"/>
      <c r="N2166" s="18"/>
      <c r="O2166" s="18"/>
    </row>
    <row r="2167" spans="2:15">
      <c r="B2167" s="13"/>
      <c r="C2167" s="14"/>
      <c r="D2167" s="15"/>
      <c r="E2167" s="14"/>
      <c r="F2167" s="14"/>
      <c r="G2167" s="15"/>
      <c r="H2167" s="16"/>
      <c r="I2167" s="15"/>
      <c r="J2167" s="15"/>
      <c r="K2167" s="17"/>
      <c r="L2167" s="15"/>
      <c r="M2167" s="17"/>
      <c r="N2167" s="18"/>
      <c r="O2167" s="18"/>
    </row>
    <row r="2168" spans="2:15">
      <c r="B2168" s="13"/>
      <c r="C2168" s="14"/>
      <c r="D2168" s="15"/>
      <c r="E2168" s="14"/>
      <c r="F2168" s="14"/>
      <c r="G2168" s="15"/>
      <c r="H2168" s="16"/>
      <c r="I2168" s="15"/>
      <c r="J2168" s="15"/>
      <c r="K2168" s="17"/>
      <c r="L2168" s="15"/>
      <c r="M2168" s="17"/>
      <c r="N2168" s="18"/>
      <c r="O2168" s="18"/>
    </row>
    <row r="2169" spans="2:15">
      <c r="B2169" s="13"/>
      <c r="C2169" s="14"/>
      <c r="D2169" s="15"/>
      <c r="E2169" s="14"/>
      <c r="F2169" s="14"/>
      <c r="G2169" s="15"/>
      <c r="H2169" s="16"/>
      <c r="I2169" s="15"/>
      <c r="J2169" s="15"/>
      <c r="K2169" s="17"/>
      <c r="L2169" s="15"/>
      <c r="M2169" s="17"/>
      <c r="N2169" s="18"/>
      <c r="O2169" s="18"/>
    </row>
    <row r="2170" spans="2:15">
      <c r="B2170" s="13"/>
      <c r="C2170" s="14"/>
      <c r="D2170" s="15"/>
      <c r="E2170" s="14"/>
      <c r="F2170" s="14"/>
      <c r="G2170" s="15"/>
      <c r="H2170" s="16"/>
      <c r="I2170" s="15"/>
      <c r="J2170" s="15"/>
      <c r="K2170" s="17"/>
      <c r="L2170" s="15"/>
      <c r="M2170" s="17"/>
      <c r="N2170" s="18"/>
      <c r="O2170" s="18"/>
    </row>
    <row r="2171" spans="2:15">
      <c r="B2171" s="13"/>
      <c r="C2171" s="14"/>
      <c r="D2171" s="15"/>
      <c r="E2171" s="14"/>
      <c r="F2171" s="14"/>
      <c r="G2171" s="15"/>
      <c r="H2171" s="16"/>
      <c r="I2171" s="15"/>
      <c r="J2171" s="15"/>
      <c r="K2171" s="17"/>
      <c r="L2171" s="15"/>
      <c r="M2171" s="17"/>
      <c r="N2171" s="18"/>
      <c r="O2171" s="18"/>
    </row>
    <row r="2172" spans="2:15">
      <c r="B2172" s="13"/>
      <c r="C2172" s="14"/>
      <c r="D2172" s="15"/>
      <c r="E2172" s="14"/>
      <c r="F2172" s="14"/>
      <c r="G2172" s="15"/>
      <c r="H2172" s="16"/>
      <c r="I2172" s="15"/>
      <c r="J2172" s="15"/>
      <c r="K2172" s="17"/>
      <c r="L2172" s="15"/>
      <c r="M2172" s="17"/>
      <c r="N2172" s="18"/>
      <c r="O2172" s="18"/>
    </row>
    <row r="2173" spans="2:15">
      <c r="B2173" s="13"/>
      <c r="C2173" s="14"/>
      <c r="D2173" s="15"/>
      <c r="E2173" s="14"/>
      <c r="F2173" s="14"/>
      <c r="G2173" s="15"/>
      <c r="H2173" s="16"/>
      <c r="I2173" s="15"/>
      <c r="J2173" s="15"/>
      <c r="K2173" s="17"/>
      <c r="L2173" s="15"/>
      <c r="M2173" s="17"/>
      <c r="N2173" s="18"/>
      <c r="O2173" s="18"/>
    </row>
    <row r="2174" spans="2:15">
      <c r="B2174" s="13"/>
      <c r="C2174" s="14"/>
      <c r="D2174" s="15"/>
      <c r="E2174" s="14"/>
      <c r="F2174" s="14"/>
      <c r="G2174" s="15"/>
      <c r="H2174" s="16"/>
      <c r="I2174" s="15"/>
      <c r="J2174" s="15"/>
      <c r="K2174" s="17"/>
      <c r="L2174" s="15"/>
      <c r="M2174" s="17"/>
      <c r="N2174" s="18"/>
      <c r="O2174" s="18"/>
    </row>
    <row r="2175" spans="2:15">
      <c r="B2175" s="13"/>
      <c r="C2175" s="14"/>
      <c r="D2175" s="15"/>
      <c r="E2175" s="14"/>
      <c r="F2175" s="14"/>
      <c r="G2175" s="15"/>
      <c r="H2175" s="16"/>
      <c r="I2175" s="15"/>
      <c r="J2175" s="15"/>
      <c r="K2175" s="17"/>
      <c r="L2175" s="15"/>
      <c r="M2175" s="17"/>
      <c r="N2175" s="18"/>
      <c r="O2175" s="18"/>
    </row>
    <row r="2176" spans="2:15">
      <c r="B2176" s="13"/>
      <c r="C2176" s="14"/>
      <c r="D2176" s="15"/>
      <c r="E2176" s="14"/>
      <c r="F2176" s="14"/>
      <c r="G2176" s="15"/>
      <c r="H2176" s="16"/>
      <c r="I2176" s="15"/>
      <c r="J2176" s="15"/>
      <c r="K2176" s="17"/>
      <c r="L2176" s="15"/>
      <c r="M2176" s="17"/>
      <c r="N2176" s="18"/>
      <c r="O2176" s="18"/>
    </row>
    <row r="2177" spans="2:15">
      <c r="B2177" s="13"/>
      <c r="C2177" s="14"/>
      <c r="D2177" s="15"/>
      <c r="E2177" s="14"/>
      <c r="F2177" s="14"/>
      <c r="G2177" s="15"/>
      <c r="H2177" s="16"/>
      <c r="I2177" s="15"/>
      <c r="J2177" s="15"/>
      <c r="K2177" s="17"/>
      <c r="L2177" s="15"/>
      <c r="M2177" s="17"/>
      <c r="N2177" s="18"/>
      <c r="O2177" s="18"/>
    </row>
    <row r="2178" spans="2:15">
      <c r="B2178" s="13"/>
      <c r="C2178" s="14"/>
      <c r="D2178" s="15"/>
      <c r="E2178" s="14"/>
      <c r="F2178" s="14"/>
      <c r="G2178" s="15"/>
      <c r="H2178" s="16"/>
      <c r="I2178" s="15"/>
      <c r="J2178" s="15"/>
      <c r="K2178" s="17"/>
      <c r="L2178" s="15"/>
      <c r="M2178" s="17"/>
      <c r="N2178" s="18"/>
      <c r="O2178" s="18"/>
    </row>
    <row r="2179" spans="2:15">
      <c r="B2179" s="13"/>
      <c r="C2179" s="14"/>
      <c r="D2179" s="15"/>
      <c r="E2179" s="14"/>
      <c r="F2179" s="14"/>
      <c r="G2179" s="15"/>
      <c r="H2179" s="16"/>
      <c r="I2179" s="15"/>
      <c r="J2179" s="15"/>
      <c r="K2179" s="17"/>
      <c r="L2179" s="15"/>
      <c r="M2179" s="17"/>
      <c r="N2179" s="18"/>
      <c r="O2179" s="18"/>
    </row>
    <row r="2180" spans="2:15">
      <c r="B2180" s="13"/>
      <c r="C2180" s="14"/>
      <c r="D2180" s="15"/>
      <c r="E2180" s="14"/>
      <c r="F2180" s="14"/>
      <c r="G2180" s="15"/>
      <c r="H2180" s="16"/>
      <c r="I2180" s="15"/>
      <c r="J2180" s="15"/>
      <c r="K2180" s="17"/>
      <c r="L2180" s="15"/>
      <c r="M2180" s="17"/>
      <c r="N2180" s="18"/>
      <c r="O2180" s="18"/>
    </row>
    <row r="2181" spans="2:15">
      <c r="B2181" s="13"/>
      <c r="C2181" s="14"/>
      <c r="D2181" s="15"/>
      <c r="E2181" s="14"/>
      <c r="F2181" s="14"/>
      <c r="G2181" s="15"/>
      <c r="H2181" s="16"/>
      <c r="I2181" s="15"/>
      <c r="J2181" s="15"/>
      <c r="K2181" s="17"/>
      <c r="L2181" s="15"/>
      <c r="M2181" s="17"/>
      <c r="N2181" s="18"/>
      <c r="O2181" s="18"/>
    </row>
    <row r="2182" spans="2:15">
      <c r="B2182" s="13"/>
      <c r="C2182" s="14"/>
      <c r="D2182" s="15"/>
      <c r="E2182" s="14"/>
      <c r="F2182" s="14"/>
      <c r="G2182" s="15"/>
      <c r="H2182" s="16"/>
      <c r="I2182" s="15"/>
      <c r="J2182" s="15"/>
      <c r="K2182" s="17"/>
      <c r="L2182" s="15"/>
      <c r="M2182" s="17"/>
      <c r="N2182" s="18"/>
      <c r="O2182" s="18"/>
    </row>
    <row r="2183" spans="2:15">
      <c r="B2183" s="13"/>
      <c r="C2183" s="14"/>
      <c r="D2183" s="15"/>
      <c r="E2183" s="14"/>
      <c r="F2183" s="14"/>
      <c r="G2183" s="15"/>
      <c r="H2183" s="16"/>
      <c r="I2183" s="15"/>
      <c r="J2183" s="15"/>
      <c r="K2183" s="17"/>
      <c r="L2183" s="15"/>
      <c r="M2183" s="17"/>
      <c r="N2183" s="18"/>
      <c r="O2183" s="18"/>
    </row>
    <row r="2184" spans="2:15">
      <c r="B2184" s="13"/>
      <c r="C2184" s="14"/>
      <c r="D2184" s="15"/>
      <c r="E2184" s="14"/>
      <c r="F2184" s="14"/>
      <c r="G2184" s="15"/>
      <c r="H2184" s="16"/>
      <c r="I2184" s="15"/>
      <c r="J2184" s="15"/>
      <c r="K2184" s="17"/>
      <c r="L2184" s="15"/>
      <c r="M2184" s="17"/>
      <c r="N2184" s="18"/>
      <c r="O2184" s="18"/>
    </row>
    <row r="2185" spans="2:15">
      <c r="B2185" s="13"/>
      <c r="C2185" s="14"/>
      <c r="D2185" s="15"/>
      <c r="E2185" s="14"/>
      <c r="F2185" s="14"/>
      <c r="G2185" s="15"/>
      <c r="H2185" s="16"/>
      <c r="I2185" s="15"/>
      <c r="J2185" s="15"/>
      <c r="K2185" s="17"/>
      <c r="L2185" s="15"/>
      <c r="M2185" s="17"/>
      <c r="N2185" s="18"/>
      <c r="O2185" s="18"/>
    </row>
    <row r="2186" spans="2:15">
      <c r="B2186" s="13"/>
      <c r="C2186" s="14"/>
      <c r="D2186" s="15"/>
      <c r="E2186" s="14"/>
      <c r="F2186" s="14"/>
      <c r="G2186" s="15"/>
      <c r="H2186" s="16"/>
      <c r="I2186" s="15"/>
      <c r="J2186" s="15"/>
      <c r="K2186" s="17"/>
      <c r="L2186" s="15"/>
      <c r="M2186" s="17"/>
      <c r="N2186" s="18"/>
      <c r="O2186" s="18"/>
    </row>
    <row r="2187" spans="2:15">
      <c r="B2187" s="13"/>
      <c r="C2187" s="14"/>
      <c r="D2187" s="15"/>
      <c r="E2187" s="14"/>
      <c r="F2187" s="14"/>
      <c r="G2187" s="15"/>
      <c r="H2187" s="16"/>
      <c r="I2187" s="15"/>
      <c r="J2187" s="15"/>
      <c r="K2187" s="17"/>
      <c r="L2187" s="15"/>
      <c r="M2187" s="17"/>
      <c r="N2187" s="18"/>
      <c r="O2187" s="18"/>
    </row>
    <row r="2188" spans="2:15">
      <c r="B2188" s="13"/>
      <c r="C2188" s="14"/>
      <c r="D2188" s="15"/>
      <c r="E2188" s="14"/>
      <c r="F2188" s="14"/>
      <c r="G2188" s="15"/>
      <c r="H2188" s="16"/>
      <c r="I2188" s="15"/>
      <c r="J2188" s="15"/>
      <c r="K2188" s="17"/>
      <c r="L2188" s="15"/>
      <c r="M2188" s="17"/>
      <c r="N2188" s="18"/>
      <c r="O2188" s="18"/>
    </row>
    <row r="2189" spans="2:15">
      <c r="B2189" s="13"/>
      <c r="C2189" s="14"/>
      <c r="D2189" s="15"/>
      <c r="E2189" s="14"/>
      <c r="F2189" s="14"/>
      <c r="G2189" s="15"/>
      <c r="H2189" s="16"/>
      <c r="I2189" s="15"/>
      <c r="J2189" s="15"/>
      <c r="K2189" s="17"/>
      <c r="L2189" s="15"/>
      <c r="M2189" s="17"/>
      <c r="N2189" s="18"/>
      <c r="O2189" s="18"/>
    </row>
    <row r="2190" spans="2:15">
      <c r="B2190" s="13"/>
      <c r="C2190" s="14"/>
      <c r="D2190" s="15"/>
      <c r="E2190" s="14"/>
      <c r="F2190" s="14"/>
      <c r="G2190" s="15"/>
      <c r="H2190" s="16"/>
      <c r="I2190" s="15"/>
      <c r="J2190" s="15"/>
      <c r="K2190" s="17"/>
      <c r="L2190" s="15"/>
      <c r="M2190" s="17"/>
      <c r="N2190" s="18"/>
      <c r="O2190" s="18"/>
    </row>
    <row r="2191" spans="2:15">
      <c r="B2191" s="13"/>
      <c r="C2191" s="14"/>
      <c r="D2191" s="15"/>
      <c r="E2191" s="14"/>
      <c r="F2191" s="14"/>
      <c r="G2191" s="15"/>
      <c r="H2191" s="16"/>
      <c r="I2191" s="15"/>
      <c r="J2191" s="15"/>
      <c r="K2191" s="17"/>
      <c r="L2191" s="15"/>
      <c r="M2191" s="17"/>
      <c r="N2191" s="18"/>
      <c r="O2191" s="18"/>
    </row>
    <row r="2192" spans="2:15">
      <c r="B2192" s="13"/>
      <c r="C2192" s="14"/>
      <c r="D2192" s="15"/>
      <c r="E2192" s="14"/>
      <c r="F2192" s="14"/>
      <c r="G2192" s="15"/>
      <c r="H2192" s="16"/>
      <c r="I2192" s="15"/>
      <c r="J2192" s="15"/>
      <c r="K2192" s="17"/>
      <c r="L2192" s="15"/>
      <c r="M2192" s="17"/>
      <c r="N2192" s="18"/>
      <c r="O2192" s="18"/>
    </row>
    <row r="2193" spans="2:15">
      <c r="B2193" s="13"/>
      <c r="C2193" s="14"/>
      <c r="D2193" s="15"/>
      <c r="E2193" s="14"/>
      <c r="F2193" s="14"/>
      <c r="G2193" s="15"/>
      <c r="H2193" s="16"/>
      <c r="I2193" s="15"/>
      <c r="J2193" s="15"/>
      <c r="K2193" s="17"/>
      <c r="L2193" s="15"/>
      <c r="M2193" s="17"/>
      <c r="N2193" s="18"/>
      <c r="O2193" s="18"/>
    </row>
    <row r="2194" spans="2:15">
      <c r="B2194" s="13"/>
      <c r="C2194" s="14"/>
      <c r="D2194" s="15"/>
      <c r="E2194" s="14"/>
      <c r="F2194" s="14"/>
      <c r="G2194" s="15"/>
      <c r="H2194" s="16"/>
      <c r="I2194" s="15"/>
      <c r="J2194" s="15"/>
      <c r="K2194" s="17"/>
      <c r="L2194" s="15"/>
      <c r="M2194" s="17"/>
      <c r="N2194" s="18"/>
      <c r="O2194" s="18"/>
    </row>
    <row r="2195" spans="2:15">
      <c r="B2195" s="13"/>
      <c r="C2195" s="14"/>
      <c r="D2195" s="15"/>
      <c r="E2195" s="14"/>
      <c r="F2195" s="14"/>
      <c r="G2195" s="15"/>
      <c r="H2195" s="16"/>
      <c r="I2195" s="15"/>
      <c r="J2195" s="15"/>
      <c r="K2195" s="17"/>
      <c r="L2195" s="15"/>
      <c r="M2195" s="17"/>
      <c r="N2195" s="18"/>
      <c r="O2195" s="18"/>
    </row>
    <row r="2196" spans="2:15">
      <c r="B2196" s="13"/>
      <c r="C2196" s="14"/>
      <c r="D2196" s="15"/>
      <c r="E2196" s="14"/>
      <c r="F2196" s="14"/>
      <c r="G2196" s="15"/>
      <c r="H2196" s="16"/>
      <c r="I2196" s="15"/>
      <c r="J2196" s="15"/>
      <c r="K2196" s="17"/>
      <c r="L2196" s="15"/>
      <c r="M2196" s="17"/>
      <c r="N2196" s="18"/>
      <c r="O2196" s="18"/>
    </row>
    <row r="2197" spans="2:15">
      <c r="B2197" s="13"/>
      <c r="C2197" s="14"/>
      <c r="D2197" s="15"/>
      <c r="E2197" s="14"/>
      <c r="F2197" s="14"/>
      <c r="G2197" s="15"/>
      <c r="H2197" s="16"/>
      <c r="I2197" s="15"/>
      <c r="J2197" s="15"/>
      <c r="K2197" s="17"/>
      <c r="L2197" s="15"/>
      <c r="M2197" s="17"/>
      <c r="N2197" s="18"/>
      <c r="O2197" s="18"/>
    </row>
    <row r="2198" spans="2:15">
      <c r="B2198" s="13"/>
      <c r="C2198" s="14"/>
      <c r="D2198" s="15"/>
      <c r="E2198" s="14"/>
      <c r="F2198" s="14"/>
      <c r="G2198" s="15"/>
      <c r="H2198" s="16"/>
      <c r="I2198" s="15"/>
      <c r="J2198" s="15"/>
      <c r="K2198" s="17"/>
      <c r="L2198" s="15"/>
      <c r="M2198" s="17"/>
      <c r="N2198" s="18"/>
      <c r="O2198" s="18"/>
    </row>
    <row r="2199" spans="2:15">
      <c r="B2199" s="13"/>
      <c r="C2199" s="14"/>
      <c r="D2199" s="15"/>
      <c r="E2199" s="14"/>
      <c r="F2199" s="14"/>
      <c r="G2199" s="15"/>
      <c r="H2199" s="16"/>
      <c r="I2199" s="15"/>
      <c r="J2199" s="15"/>
      <c r="K2199" s="17"/>
      <c r="L2199" s="15"/>
      <c r="M2199" s="17"/>
      <c r="N2199" s="18"/>
      <c r="O2199" s="18"/>
    </row>
    <row r="2200" spans="2:15">
      <c r="B2200" s="13"/>
      <c r="C2200" s="14"/>
      <c r="D2200" s="15"/>
      <c r="E2200" s="14"/>
      <c r="F2200" s="14"/>
      <c r="G2200" s="15"/>
      <c r="H2200" s="16"/>
      <c r="I2200" s="15"/>
      <c r="J2200" s="15"/>
      <c r="K2200" s="17"/>
      <c r="L2200" s="15"/>
      <c r="M2200" s="17"/>
      <c r="N2200" s="18"/>
      <c r="O2200" s="18"/>
    </row>
    <row r="2201" spans="2:15">
      <c r="B2201" s="13"/>
      <c r="C2201" s="14"/>
      <c r="D2201" s="15"/>
      <c r="E2201" s="14"/>
      <c r="F2201" s="14"/>
      <c r="G2201" s="15"/>
      <c r="H2201" s="16"/>
      <c r="I2201" s="15"/>
      <c r="J2201" s="15"/>
      <c r="K2201" s="17"/>
      <c r="L2201" s="15"/>
      <c r="M2201" s="17"/>
      <c r="N2201" s="18"/>
      <c r="O2201" s="18"/>
    </row>
    <row r="2202" spans="2:15">
      <c r="B2202" s="13"/>
      <c r="C2202" s="14"/>
      <c r="D2202" s="15"/>
      <c r="E2202" s="14"/>
      <c r="F2202" s="14"/>
      <c r="G2202" s="15"/>
      <c r="H2202" s="16"/>
      <c r="I2202" s="15"/>
      <c r="J2202" s="15"/>
      <c r="K2202" s="17"/>
      <c r="L2202" s="15"/>
      <c r="M2202" s="17"/>
      <c r="N2202" s="18"/>
      <c r="O2202" s="18"/>
    </row>
    <row r="2203" spans="2:15">
      <c r="B2203" s="13"/>
      <c r="C2203" s="14"/>
      <c r="D2203" s="15"/>
      <c r="E2203" s="14"/>
      <c r="F2203" s="14"/>
      <c r="G2203" s="15"/>
      <c r="H2203" s="16"/>
      <c r="I2203" s="15"/>
      <c r="J2203" s="15"/>
      <c r="K2203" s="17"/>
      <c r="L2203" s="15"/>
      <c r="M2203" s="17"/>
      <c r="N2203" s="18"/>
      <c r="O2203" s="18"/>
    </row>
    <row r="2204" spans="2:15">
      <c r="B2204" s="13"/>
      <c r="C2204" s="14"/>
      <c r="D2204" s="15"/>
      <c r="E2204" s="14"/>
      <c r="F2204" s="14"/>
      <c r="G2204" s="15"/>
      <c r="H2204" s="16"/>
      <c r="I2204" s="15"/>
      <c r="J2204" s="15"/>
      <c r="K2204" s="17"/>
      <c r="L2204" s="15"/>
      <c r="M2204" s="17"/>
      <c r="N2204" s="18"/>
      <c r="O2204" s="18"/>
    </row>
    <row r="2205" spans="2:15">
      <c r="B2205" s="13"/>
      <c r="C2205" s="14"/>
      <c r="D2205" s="15"/>
      <c r="E2205" s="14"/>
      <c r="F2205" s="14"/>
      <c r="G2205" s="15"/>
      <c r="H2205" s="16"/>
      <c r="I2205" s="15"/>
      <c r="J2205" s="15"/>
      <c r="K2205" s="17"/>
      <c r="L2205" s="15"/>
      <c r="M2205" s="17"/>
      <c r="N2205" s="18"/>
      <c r="O2205" s="18"/>
    </row>
    <row r="2206" spans="2:15">
      <c r="B2206" s="13"/>
      <c r="C2206" s="14"/>
      <c r="D2206" s="15"/>
      <c r="E2206" s="14"/>
      <c r="F2206" s="14"/>
      <c r="G2206" s="15"/>
      <c r="H2206" s="16"/>
      <c r="I2206" s="15"/>
      <c r="J2206" s="15"/>
      <c r="K2206" s="17"/>
      <c r="L2206" s="15"/>
      <c r="M2206" s="17"/>
      <c r="N2206" s="18"/>
      <c r="O2206" s="18"/>
    </row>
    <row r="2207" spans="2:15">
      <c r="B2207" s="13"/>
      <c r="C2207" s="14"/>
      <c r="D2207" s="15"/>
      <c r="E2207" s="14"/>
      <c r="F2207" s="14"/>
      <c r="G2207" s="15"/>
      <c r="H2207" s="16"/>
      <c r="I2207" s="15"/>
      <c r="J2207" s="15"/>
      <c r="K2207" s="17"/>
      <c r="L2207" s="15"/>
      <c r="M2207" s="17"/>
      <c r="N2207" s="18"/>
      <c r="O2207" s="18"/>
    </row>
    <row r="2208" spans="2:15">
      <c r="B2208" s="13"/>
      <c r="C2208" s="14"/>
      <c r="D2208" s="15"/>
      <c r="E2208" s="14"/>
      <c r="F2208" s="14"/>
      <c r="G2208" s="15"/>
      <c r="H2208" s="16"/>
      <c r="I2208" s="15"/>
      <c r="J2208" s="15"/>
      <c r="K2208" s="17"/>
      <c r="L2208" s="15"/>
      <c r="M2208" s="17"/>
      <c r="N2208" s="18"/>
      <c r="O2208" s="18"/>
    </row>
    <row r="2209" spans="2:15">
      <c r="B2209" s="13"/>
      <c r="C2209" s="14"/>
      <c r="D2209" s="15"/>
      <c r="E2209" s="14"/>
      <c r="F2209" s="14"/>
      <c r="G2209" s="15"/>
      <c r="H2209" s="16"/>
      <c r="I2209" s="15"/>
      <c r="J2209" s="15"/>
      <c r="K2209" s="17"/>
      <c r="L2209" s="15"/>
      <c r="M2209" s="17"/>
      <c r="N2209" s="18"/>
      <c r="O2209" s="18"/>
    </row>
    <row r="2210" spans="2:15">
      <c r="B2210" s="13"/>
      <c r="C2210" s="14"/>
      <c r="D2210" s="15"/>
      <c r="E2210" s="14"/>
      <c r="F2210" s="14"/>
      <c r="G2210" s="15"/>
      <c r="H2210" s="16"/>
      <c r="I2210" s="15"/>
      <c r="J2210" s="15"/>
      <c r="K2210" s="17"/>
      <c r="L2210" s="15"/>
      <c r="M2210" s="17"/>
      <c r="N2210" s="18"/>
      <c r="O2210" s="18"/>
    </row>
    <row r="2211" spans="2:15">
      <c r="B2211" s="13"/>
      <c r="C2211" s="14"/>
      <c r="D2211" s="15"/>
      <c r="E2211" s="14"/>
      <c r="F2211" s="14"/>
      <c r="G2211" s="15"/>
      <c r="H2211" s="16"/>
      <c r="I2211" s="15"/>
      <c r="J2211" s="15"/>
      <c r="K2211" s="17"/>
      <c r="L2211" s="15"/>
      <c r="M2211" s="17"/>
      <c r="N2211" s="18"/>
      <c r="O2211" s="18"/>
    </row>
    <row r="2212" spans="2:15">
      <c r="B2212" s="13"/>
      <c r="C2212" s="14"/>
      <c r="D2212" s="15"/>
      <c r="E2212" s="14"/>
      <c r="F2212" s="14"/>
      <c r="G2212" s="15"/>
      <c r="H2212" s="16"/>
      <c r="I2212" s="15"/>
      <c r="J2212" s="15"/>
      <c r="K2212" s="17"/>
      <c r="L2212" s="15"/>
      <c r="M2212" s="17"/>
      <c r="N2212" s="18"/>
      <c r="O2212" s="18"/>
    </row>
    <row r="2213" spans="2:15">
      <c r="B2213" s="13"/>
      <c r="C2213" s="14"/>
      <c r="D2213" s="15"/>
      <c r="E2213" s="14"/>
      <c r="F2213" s="14"/>
      <c r="G2213" s="15"/>
      <c r="H2213" s="16"/>
      <c r="I2213" s="15"/>
      <c r="J2213" s="15"/>
      <c r="K2213" s="17"/>
      <c r="L2213" s="15"/>
      <c r="M2213" s="17"/>
      <c r="N2213" s="18"/>
      <c r="O2213" s="18"/>
    </row>
    <row r="2214" spans="2:15">
      <c r="B2214" s="13"/>
      <c r="C2214" s="14"/>
      <c r="D2214" s="15"/>
      <c r="E2214" s="14"/>
      <c r="F2214" s="14"/>
      <c r="G2214" s="15"/>
      <c r="H2214" s="16"/>
      <c r="I2214" s="15"/>
      <c r="J2214" s="15"/>
      <c r="K2214" s="17"/>
      <c r="L2214" s="15"/>
      <c r="M2214" s="17"/>
      <c r="N2214" s="18"/>
      <c r="O2214" s="18"/>
    </row>
    <row r="2215" spans="2:15">
      <c r="B2215" s="13"/>
      <c r="C2215" s="14"/>
      <c r="D2215" s="15"/>
      <c r="E2215" s="14"/>
      <c r="F2215" s="14"/>
      <c r="G2215" s="15"/>
      <c r="H2215" s="16"/>
      <c r="I2215" s="15"/>
      <c r="J2215" s="15"/>
      <c r="K2215" s="17"/>
      <c r="L2215" s="15"/>
      <c r="M2215" s="17"/>
      <c r="N2215" s="18"/>
      <c r="O2215" s="18"/>
    </row>
    <row r="2216" spans="2:15">
      <c r="B2216" s="13"/>
      <c r="C2216" s="14"/>
      <c r="D2216" s="15"/>
      <c r="E2216" s="14"/>
      <c r="F2216" s="14"/>
      <c r="G2216" s="15"/>
      <c r="H2216" s="16"/>
      <c r="I2216" s="15"/>
      <c r="J2216" s="15"/>
      <c r="K2216" s="17"/>
      <c r="L2216" s="15"/>
      <c r="M2216" s="17"/>
      <c r="N2216" s="18"/>
      <c r="O2216" s="18"/>
    </row>
    <row r="2217" spans="2:15">
      <c r="B2217" s="13"/>
      <c r="C2217" s="14"/>
      <c r="D2217" s="15"/>
      <c r="E2217" s="14"/>
      <c r="F2217" s="14"/>
      <c r="G2217" s="15"/>
      <c r="H2217" s="16"/>
      <c r="I2217" s="15"/>
      <c r="J2217" s="15"/>
      <c r="K2217" s="17"/>
      <c r="L2217" s="15"/>
      <c r="M2217" s="17"/>
      <c r="N2217" s="18"/>
      <c r="O2217" s="18"/>
    </row>
    <row r="2218" spans="2:15">
      <c r="B2218" s="13"/>
      <c r="C2218" s="14"/>
      <c r="D2218" s="15"/>
      <c r="E2218" s="14"/>
      <c r="F2218" s="14"/>
      <c r="G2218" s="15"/>
      <c r="H2218" s="16"/>
      <c r="I2218" s="15"/>
      <c r="J2218" s="15"/>
      <c r="K2218" s="17"/>
      <c r="L2218" s="15"/>
      <c r="M2218" s="17"/>
      <c r="N2218" s="18"/>
      <c r="O2218" s="18"/>
    </row>
    <row r="2219" spans="2:15">
      <c r="B2219" s="13"/>
      <c r="C2219" s="14"/>
      <c r="D2219" s="15"/>
      <c r="E2219" s="14"/>
      <c r="F2219" s="14"/>
      <c r="G2219" s="15"/>
      <c r="H2219" s="16"/>
      <c r="I2219" s="15"/>
      <c r="J2219" s="15"/>
      <c r="K2219" s="17"/>
      <c r="L2219" s="15"/>
      <c r="M2219" s="17"/>
      <c r="N2219" s="18"/>
      <c r="O2219" s="18"/>
    </row>
    <row r="2220" spans="2:15">
      <c r="B2220" s="13"/>
      <c r="C2220" s="14"/>
      <c r="D2220" s="15"/>
      <c r="E2220" s="14"/>
      <c r="F2220" s="14"/>
      <c r="G2220" s="15"/>
      <c r="H2220" s="16"/>
      <c r="I2220" s="15"/>
      <c r="J2220" s="15"/>
      <c r="K2220" s="17"/>
      <c r="L2220" s="15"/>
      <c r="M2220" s="17"/>
      <c r="N2220" s="18"/>
      <c r="O2220" s="18"/>
    </row>
    <row r="2221" spans="2:15">
      <c r="B2221" s="13"/>
      <c r="C2221" s="14"/>
      <c r="D2221" s="15"/>
      <c r="E2221" s="14"/>
      <c r="F2221" s="14"/>
      <c r="G2221" s="15"/>
      <c r="H2221" s="16"/>
      <c r="I2221" s="15"/>
      <c r="J2221" s="15"/>
      <c r="K2221" s="17"/>
      <c r="L2221" s="15"/>
      <c r="M2221" s="17"/>
      <c r="N2221" s="18"/>
      <c r="O2221" s="18"/>
    </row>
    <row r="2222" spans="2:15">
      <c r="B2222" s="13"/>
      <c r="C2222" s="14"/>
      <c r="D2222" s="15"/>
      <c r="E2222" s="14"/>
      <c r="F2222" s="14"/>
      <c r="G2222" s="15"/>
      <c r="H2222" s="16"/>
      <c r="I2222" s="15"/>
      <c r="J2222" s="15"/>
      <c r="K2222" s="17"/>
      <c r="L2222" s="15"/>
      <c r="M2222" s="17"/>
      <c r="N2222" s="18"/>
      <c r="O2222" s="18"/>
    </row>
    <row r="2223" spans="2:15">
      <c r="B2223" s="13"/>
      <c r="C2223" s="14"/>
      <c r="D2223" s="15"/>
      <c r="E2223" s="14"/>
      <c r="F2223" s="14"/>
      <c r="G2223" s="15"/>
      <c r="H2223" s="16"/>
      <c r="I2223" s="15"/>
      <c r="J2223" s="15"/>
      <c r="K2223" s="17"/>
      <c r="L2223" s="15"/>
      <c r="M2223" s="17"/>
      <c r="N2223" s="18"/>
      <c r="O2223" s="18"/>
    </row>
    <row r="2224" spans="2:15">
      <c r="B2224" s="13"/>
      <c r="C2224" s="14"/>
      <c r="D2224" s="15"/>
      <c r="E2224" s="14"/>
      <c r="F2224" s="14"/>
      <c r="G2224" s="15"/>
      <c r="H2224" s="16"/>
      <c r="I2224" s="15"/>
      <c r="J2224" s="15"/>
      <c r="K2224" s="17"/>
      <c r="L2224" s="15"/>
      <c r="M2224" s="17"/>
      <c r="N2224" s="18"/>
      <c r="O2224" s="18"/>
    </row>
    <row r="2225" spans="2:15">
      <c r="B2225" s="13"/>
      <c r="C2225" s="14"/>
      <c r="D2225" s="15"/>
      <c r="E2225" s="14"/>
      <c r="F2225" s="14"/>
      <c r="G2225" s="15"/>
      <c r="H2225" s="16"/>
      <c r="I2225" s="15"/>
      <c r="J2225" s="15"/>
      <c r="K2225" s="17"/>
      <c r="L2225" s="15"/>
      <c r="M2225" s="17"/>
      <c r="N2225" s="18"/>
      <c r="O2225" s="18"/>
    </row>
    <row r="2226" spans="2:15">
      <c r="B2226" s="13"/>
      <c r="C2226" s="14"/>
      <c r="D2226" s="15"/>
      <c r="E2226" s="14"/>
      <c r="F2226" s="14"/>
      <c r="G2226" s="15"/>
      <c r="H2226" s="16"/>
      <c r="I2226" s="15"/>
      <c r="J2226" s="15"/>
      <c r="K2226" s="17"/>
      <c r="L2226" s="15"/>
      <c r="M2226" s="17"/>
      <c r="N2226" s="18"/>
      <c r="O2226" s="18"/>
    </row>
    <row r="2227" spans="2:15">
      <c r="B2227" s="13"/>
      <c r="C2227" s="14"/>
      <c r="D2227" s="15"/>
      <c r="E2227" s="14"/>
      <c r="F2227" s="14"/>
      <c r="G2227" s="15"/>
      <c r="H2227" s="16"/>
      <c r="I2227" s="15"/>
      <c r="J2227" s="15"/>
      <c r="K2227" s="17"/>
      <c r="L2227" s="15"/>
      <c r="M2227" s="17"/>
      <c r="N2227" s="18"/>
      <c r="O2227" s="18"/>
    </row>
    <row r="2228" spans="2:15">
      <c r="B2228" s="13"/>
      <c r="C2228" s="14"/>
      <c r="D2228" s="15"/>
      <c r="E2228" s="14"/>
      <c r="F2228" s="14"/>
      <c r="G2228" s="15"/>
      <c r="H2228" s="16"/>
      <c r="I2228" s="15"/>
      <c r="J2228" s="15"/>
      <c r="K2228" s="17"/>
      <c r="L2228" s="15"/>
      <c r="M2228" s="17"/>
      <c r="N2228" s="18"/>
      <c r="O2228" s="18"/>
    </row>
    <row r="2229" spans="2:15">
      <c r="B2229" s="13"/>
      <c r="C2229" s="14"/>
      <c r="D2229" s="15"/>
      <c r="E2229" s="14"/>
      <c r="F2229" s="14"/>
      <c r="G2229" s="15"/>
      <c r="H2229" s="16"/>
      <c r="I2229" s="15"/>
      <c r="J2229" s="15"/>
      <c r="K2229" s="17"/>
      <c r="L2229" s="15"/>
      <c r="M2229" s="17"/>
      <c r="N2229" s="18"/>
      <c r="O2229" s="18"/>
    </row>
    <row r="2230" spans="2:15">
      <c r="B2230" s="13"/>
      <c r="C2230" s="14"/>
      <c r="D2230" s="15"/>
      <c r="E2230" s="14"/>
      <c r="F2230" s="14"/>
      <c r="G2230" s="15"/>
      <c r="H2230" s="16"/>
      <c r="I2230" s="15"/>
      <c r="J2230" s="15"/>
      <c r="K2230" s="17"/>
      <c r="L2230" s="15"/>
      <c r="M2230" s="17"/>
      <c r="N2230" s="18"/>
      <c r="O2230" s="18"/>
    </row>
    <row r="2231" spans="2:15">
      <c r="B2231" s="13"/>
      <c r="C2231" s="14"/>
      <c r="D2231" s="15"/>
      <c r="E2231" s="14"/>
      <c r="F2231" s="14"/>
      <c r="G2231" s="15"/>
      <c r="H2231" s="16"/>
      <c r="I2231" s="15"/>
      <c r="J2231" s="15"/>
      <c r="K2231" s="17"/>
      <c r="L2231" s="15"/>
      <c r="M2231" s="17"/>
      <c r="N2231" s="18"/>
      <c r="O2231" s="18"/>
    </row>
    <row r="2232" spans="2:15">
      <c r="B2232" s="13"/>
      <c r="C2232" s="14"/>
      <c r="D2232" s="15"/>
      <c r="E2232" s="14"/>
      <c r="F2232" s="14"/>
      <c r="G2232" s="15"/>
      <c r="H2232" s="16"/>
      <c r="I2232" s="15"/>
      <c r="J2232" s="15"/>
      <c r="K2232" s="17"/>
      <c r="L2232" s="15"/>
      <c r="M2232" s="17"/>
      <c r="N2232" s="18"/>
      <c r="O2232" s="18"/>
    </row>
    <row r="2233" spans="2:15">
      <c r="B2233" s="13"/>
      <c r="C2233" s="14"/>
      <c r="D2233" s="15"/>
      <c r="E2233" s="14"/>
      <c r="F2233" s="14"/>
      <c r="G2233" s="15"/>
      <c r="H2233" s="16"/>
      <c r="I2233" s="15"/>
      <c r="J2233" s="15"/>
      <c r="K2233" s="17"/>
      <c r="L2233" s="15"/>
      <c r="M2233" s="17"/>
      <c r="N2233" s="18"/>
      <c r="O2233" s="18"/>
    </row>
    <row r="2234" spans="2:15">
      <c r="B2234" s="13"/>
      <c r="C2234" s="14"/>
      <c r="D2234" s="15"/>
      <c r="E2234" s="14"/>
      <c r="F2234" s="14"/>
      <c r="G2234" s="15"/>
      <c r="H2234" s="16"/>
      <c r="I2234" s="15"/>
      <c r="J2234" s="15"/>
      <c r="K2234" s="17"/>
      <c r="L2234" s="15"/>
      <c r="M2234" s="17"/>
      <c r="N2234" s="18"/>
      <c r="O2234" s="18"/>
    </row>
    <row r="2235" spans="2:15">
      <c r="I2235" s="15"/>
      <c r="J2235" s="15"/>
      <c r="K2235" s="17"/>
      <c r="L2235" s="15"/>
      <c r="M2235" s="17"/>
    </row>
    <row r="2236" spans="2:15">
      <c r="I2236" s="15"/>
      <c r="J2236" s="15"/>
      <c r="K2236" s="17"/>
      <c r="L2236" s="15"/>
      <c r="M2236" s="17"/>
    </row>
    <row r="2237" spans="2:15">
      <c r="I2237" s="15"/>
      <c r="J2237" s="15"/>
      <c r="K2237" s="17"/>
      <c r="L2237" s="15"/>
      <c r="M2237" s="17"/>
    </row>
    <row r="2238" spans="2:15">
      <c r="I2238" s="15"/>
      <c r="J2238" s="15"/>
      <c r="K2238" s="17"/>
      <c r="L2238" s="15"/>
      <c r="M2238" s="17"/>
    </row>
    <row r="2239" spans="2:15">
      <c r="I2239" s="15"/>
      <c r="J2239" s="15"/>
      <c r="K2239" s="17"/>
      <c r="L2239" s="15"/>
      <c r="M2239" s="17"/>
    </row>
    <row r="2240" spans="2:15">
      <c r="I2240" s="15"/>
      <c r="J2240" s="15"/>
      <c r="K2240" s="17"/>
      <c r="L2240" s="15"/>
      <c r="M2240" s="17"/>
    </row>
    <row r="2241" spans="9:13">
      <c r="I2241" s="15"/>
      <c r="J2241" s="15"/>
      <c r="K2241" s="17"/>
      <c r="L2241" s="15"/>
      <c r="M2241" s="17"/>
    </row>
    <row r="2242" spans="9:13">
      <c r="I2242" s="15"/>
      <c r="J2242" s="15"/>
      <c r="K2242" s="17"/>
      <c r="L2242" s="15"/>
      <c r="M2242" s="17"/>
    </row>
    <row r="2243" spans="9:13">
      <c r="I2243" s="15"/>
      <c r="J2243" s="15"/>
      <c r="K2243" s="17"/>
      <c r="L2243" s="15"/>
      <c r="M2243" s="17"/>
    </row>
    <row r="2244" spans="9:13">
      <c r="I2244" s="15"/>
      <c r="J2244" s="15"/>
      <c r="K2244" s="17"/>
      <c r="L2244" s="15"/>
      <c r="M2244" s="17"/>
    </row>
    <row r="2245" spans="9:13">
      <c r="I2245" s="15"/>
      <c r="J2245" s="15"/>
      <c r="K2245" s="17"/>
      <c r="L2245" s="15"/>
      <c r="M2245" s="17"/>
    </row>
    <row r="2246" spans="9:13">
      <c r="I2246" s="15"/>
      <c r="J2246" s="15"/>
      <c r="K2246" s="17"/>
      <c r="L2246" s="15"/>
      <c r="M2246" s="17"/>
    </row>
    <row r="2247" spans="9:13">
      <c r="I2247" s="15"/>
      <c r="J2247" s="15"/>
      <c r="K2247" s="17"/>
      <c r="L2247" s="15"/>
      <c r="M2247" s="17"/>
    </row>
    <row r="2248" spans="9:13">
      <c r="I2248" s="15"/>
      <c r="J2248" s="15"/>
      <c r="K2248" s="17"/>
      <c r="L2248" s="15"/>
      <c r="M2248" s="17"/>
    </row>
    <row r="2249" spans="9:13">
      <c r="I2249" s="15"/>
      <c r="J2249" s="15"/>
      <c r="K2249" s="17"/>
      <c r="L2249" s="15"/>
      <c r="M2249" s="17"/>
    </row>
    <row r="2250" spans="9:13">
      <c r="I2250" s="15"/>
      <c r="J2250" s="15"/>
      <c r="K2250" s="17"/>
      <c r="L2250" s="15"/>
      <c r="M2250" s="17"/>
    </row>
    <row r="2251" spans="9:13">
      <c r="I2251" s="15"/>
      <c r="J2251" s="15"/>
      <c r="K2251" s="17"/>
      <c r="L2251" s="15"/>
      <c r="M2251" s="17"/>
    </row>
    <row r="2252" spans="9:13">
      <c r="I2252" s="15"/>
      <c r="J2252" s="15"/>
      <c r="K2252" s="17"/>
      <c r="L2252" s="15"/>
      <c r="M2252" s="17"/>
    </row>
    <row r="2253" spans="9:13">
      <c r="I2253" s="15"/>
      <c r="J2253" s="15"/>
      <c r="K2253" s="17"/>
      <c r="L2253" s="15"/>
      <c r="M2253" s="17"/>
    </row>
    <row r="2254" spans="9:13">
      <c r="I2254" s="15"/>
      <c r="J2254" s="15"/>
      <c r="K2254" s="17"/>
      <c r="L2254" s="15"/>
      <c r="M2254" s="17"/>
    </row>
    <row r="2255" spans="9:13">
      <c r="I2255" s="15"/>
      <c r="J2255" s="15"/>
      <c r="K2255" s="17"/>
      <c r="L2255" s="15"/>
      <c r="M2255" s="17"/>
    </row>
    <row r="2256" spans="9:13">
      <c r="I2256" s="15"/>
      <c r="J2256" s="15"/>
      <c r="K2256" s="17"/>
      <c r="L2256" s="15"/>
      <c r="M2256" s="17"/>
    </row>
    <row r="2257" spans="9:13">
      <c r="I2257" s="15"/>
      <c r="J2257" s="15"/>
      <c r="K2257" s="17"/>
      <c r="L2257" s="15"/>
      <c r="M2257" s="17"/>
    </row>
    <row r="2258" spans="9:13">
      <c r="I2258" s="15"/>
      <c r="J2258" s="15"/>
      <c r="K2258" s="17"/>
      <c r="L2258" s="15"/>
      <c r="M2258" s="17"/>
    </row>
    <row r="2259" spans="9:13">
      <c r="I2259" s="15"/>
      <c r="J2259" s="15"/>
      <c r="K2259" s="17"/>
      <c r="L2259" s="15"/>
      <c r="M2259" s="17"/>
    </row>
    <row r="2260" spans="9:13">
      <c r="I2260" s="15"/>
      <c r="J2260" s="15"/>
      <c r="K2260" s="17"/>
      <c r="L2260" s="15"/>
      <c r="M2260" s="17"/>
    </row>
    <row r="2261" spans="9:13">
      <c r="I2261" s="15"/>
      <c r="J2261" s="15"/>
      <c r="K2261" s="17"/>
      <c r="L2261" s="15"/>
      <c r="M2261" s="17"/>
    </row>
    <row r="2262" spans="9:13">
      <c r="I2262" s="15"/>
      <c r="J2262" s="15"/>
      <c r="K2262" s="17"/>
      <c r="L2262" s="15"/>
      <c r="M2262" s="17"/>
    </row>
    <row r="2263" spans="9:13">
      <c r="I2263" s="15"/>
      <c r="J2263" s="15"/>
      <c r="K2263" s="17"/>
      <c r="L2263" s="15"/>
      <c r="M2263" s="17"/>
    </row>
    <row r="2264" spans="9:13">
      <c r="I2264" s="15"/>
      <c r="J2264" s="15"/>
      <c r="K2264" s="17"/>
      <c r="L2264" s="15"/>
      <c r="M2264" s="17"/>
    </row>
    <row r="2265" spans="9:13">
      <c r="I2265" s="15"/>
      <c r="J2265" s="15"/>
      <c r="K2265" s="17"/>
      <c r="L2265" s="15"/>
      <c r="M2265" s="17"/>
    </row>
    <row r="2266" spans="9:13">
      <c r="I2266" s="15"/>
      <c r="J2266" s="15"/>
      <c r="K2266" s="17"/>
      <c r="L2266" s="15"/>
      <c r="M2266" s="17"/>
    </row>
    <row r="2267" spans="9:13">
      <c r="I2267" s="15"/>
      <c r="J2267" s="15"/>
      <c r="K2267" s="17"/>
      <c r="L2267" s="15"/>
      <c r="M2267" s="17"/>
    </row>
    <row r="2268" spans="9:13">
      <c r="I2268" s="15"/>
      <c r="J2268" s="15"/>
      <c r="K2268" s="17"/>
      <c r="L2268" s="15"/>
      <c r="M2268" s="17"/>
    </row>
    <row r="2269" spans="9:13">
      <c r="I2269" s="15"/>
      <c r="J2269" s="15"/>
      <c r="K2269" s="17"/>
      <c r="L2269" s="15"/>
      <c r="M2269" s="17"/>
    </row>
    <row r="2270" spans="9:13">
      <c r="I2270" s="15"/>
      <c r="J2270" s="15"/>
      <c r="K2270" s="17"/>
      <c r="L2270" s="15"/>
      <c r="M2270" s="17"/>
    </row>
    <row r="2271" spans="9:13">
      <c r="I2271" s="15"/>
      <c r="J2271" s="15"/>
      <c r="K2271" s="17"/>
      <c r="L2271" s="15"/>
      <c r="M2271" s="17"/>
    </row>
    <row r="2272" spans="9:13">
      <c r="I2272" s="15"/>
      <c r="J2272" s="15"/>
      <c r="K2272" s="17"/>
      <c r="L2272" s="15"/>
      <c r="M2272" s="17"/>
    </row>
    <row r="2273" spans="9:13">
      <c r="I2273" s="15"/>
      <c r="J2273" s="15"/>
      <c r="K2273" s="17"/>
      <c r="L2273" s="15"/>
      <c r="M2273" s="17"/>
    </row>
    <row r="2274" spans="9:13">
      <c r="I2274" s="15"/>
      <c r="J2274" s="15"/>
      <c r="K2274" s="17"/>
      <c r="L2274" s="15"/>
      <c r="M2274" s="17"/>
    </row>
    <row r="2275" spans="9:13">
      <c r="I2275" s="15"/>
      <c r="J2275" s="15"/>
      <c r="K2275" s="17"/>
      <c r="L2275" s="15"/>
      <c r="M2275" s="17"/>
    </row>
    <row r="2276" spans="9:13">
      <c r="I2276" s="15"/>
      <c r="J2276" s="15"/>
      <c r="K2276" s="17"/>
      <c r="L2276" s="15"/>
      <c r="M2276" s="17"/>
    </row>
    <row r="2277" spans="9:13">
      <c r="I2277" s="15"/>
      <c r="J2277" s="15"/>
      <c r="K2277" s="17"/>
      <c r="L2277" s="15"/>
      <c r="M2277" s="17"/>
    </row>
    <row r="2278" spans="9:13">
      <c r="I2278" s="15"/>
      <c r="J2278" s="15"/>
      <c r="K2278" s="17"/>
      <c r="L2278" s="15"/>
      <c r="M2278" s="17"/>
    </row>
    <row r="2279" spans="9:13">
      <c r="I2279" s="15"/>
      <c r="J2279" s="15"/>
      <c r="K2279" s="17"/>
      <c r="L2279" s="15"/>
      <c r="M2279" s="17"/>
    </row>
    <row r="2280" spans="9:13">
      <c r="I2280" s="15"/>
      <c r="J2280" s="15"/>
      <c r="K2280" s="17"/>
      <c r="L2280" s="15"/>
      <c r="M2280" s="17"/>
    </row>
    <row r="2281" spans="9:13">
      <c r="I2281" s="15"/>
      <c r="J2281" s="15"/>
      <c r="K2281" s="17"/>
      <c r="L2281" s="15"/>
      <c r="M2281" s="17"/>
    </row>
    <row r="2282" spans="9:13">
      <c r="I2282" s="15"/>
      <c r="J2282" s="15"/>
      <c r="K2282" s="17"/>
      <c r="L2282" s="15"/>
      <c r="M2282" s="17"/>
    </row>
    <row r="2283" spans="9:13">
      <c r="I2283" s="15"/>
      <c r="J2283" s="15"/>
      <c r="K2283" s="17"/>
      <c r="L2283" s="15"/>
      <c r="M2283" s="17"/>
    </row>
    <row r="2284" spans="9:13">
      <c r="I2284" s="15"/>
      <c r="J2284" s="15"/>
      <c r="K2284" s="17"/>
      <c r="L2284" s="15"/>
      <c r="M2284" s="17"/>
    </row>
    <row r="2285" spans="9:13">
      <c r="I2285" s="15"/>
      <c r="J2285" s="15"/>
      <c r="K2285" s="17"/>
      <c r="L2285" s="15"/>
      <c r="M2285" s="17"/>
    </row>
    <row r="2286" spans="9:13">
      <c r="I2286" s="15"/>
      <c r="J2286" s="15"/>
      <c r="K2286" s="17"/>
      <c r="L2286" s="15"/>
      <c r="M2286" s="17"/>
    </row>
    <row r="2287" spans="9:13">
      <c r="I2287" s="15"/>
      <c r="J2287" s="15"/>
      <c r="K2287" s="17"/>
      <c r="L2287" s="15"/>
      <c r="M2287" s="17"/>
    </row>
    <row r="2288" spans="9:13">
      <c r="I2288" s="15"/>
      <c r="J2288" s="15"/>
      <c r="K2288" s="17"/>
      <c r="L2288" s="15"/>
      <c r="M2288" s="17"/>
    </row>
    <row r="2289" spans="9:13">
      <c r="I2289" s="15"/>
      <c r="J2289" s="15"/>
      <c r="K2289" s="17"/>
      <c r="L2289" s="15"/>
      <c r="M2289" s="17"/>
    </row>
    <row r="2290" spans="9:13">
      <c r="I2290" s="15"/>
      <c r="J2290" s="15"/>
      <c r="K2290" s="17"/>
      <c r="L2290" s="15"/>
      <c r="M2290" s="17"/>
    </row>
    <row r="2291" spans="9:13">
      <c r="I2291" s="15"/>
      <c r="J2291" s="15"/>
      <c r="K2291" s="17"/>
      <c r="L2291" s="15"/>
      <c r="M2291" s="17"/>
    </row>
    <row r="2292" spans="9:13">
      <c r="I2292" s="15"/>
      <c r="J2292" s="15"/>
      <c r="K2292" s="17"/>
      <c r="L2292" s="15"/>
      <c r="M2292" s="17"/>
    </row>
    <row r="2293" spans="9:13">
      <c r="I2293" s="15"/>
      <c r="J2293" s="15"/>
      <c r="K2293" s="17"/>
      <c r="L2293" s="15"/>
      <c r="M2293" s="17"/>
    </row>
    <row r="2294" spans="9:13">
      <c r="I2294" s="15"/>
      <c r="J2294" s="15"/>
      <c r="K2294" s="17"/>
      <c r="L2294" s="15"/>
      <c r="M2294" s="17"/>
    </row>
    <row r="2295" spans="9:13">
      <c r="I2295" s="15"/>
      <c r="J2295" s="15"/>
      <c r="K2295" s="17"/>
      <c r="L2295" s="15"/>
      <c r="M2295" s="17"/>
    </row>
    <row r="2296" spans="9:13">
      <c r="I2296" s="15"/>
      <c r="J2296" s="15"/>
      <c r="K2296" s="17"/>
      <c r="L2296" s="15"/>
      <c r="M2296" s="17"/>
    </row>
    <row r="2297" spans="9:13">
      <c r="I2297" s="15"/>
      <c r="J2297" s="15"/>
      <c r="K2297" s="17"/>
      <c r="L2297" s="15"/>
      <c r="M2297" s="17"/>
    </row>
    <row r="2298" spans="9:13">
      <c r="I2298" s="15"/>
      <c r="J2298" s="15"/>
      <c r="K2298" s="17"/>
      <c r="L2298" s="15"/>
      <c r="M2298" s="17"/>
    </row>
    <row r="2299" spans="9:13">
      <c r="I2299" s="15"/>
      <c r="J2299" s="15"/>
      <c r="K2299" s="17"/>
      <c r="L2299" s="15"/>
      <c r="M2299" s="17"/>
    </row>
    <row r="2300" spans="9:13">
      <c r="I2300" s="15"/>
      <c r="J2300" s="15"/>
      <c r="K2300" s="17"/>
      <c r="L2300" s="15"/>
      <c r="M2300" s="17"/>
    </row>
    <row r="2301" spans="9:13">
      <c r="I2301" s="15"/>
      <c r="J2301" s="15"/>
      <c r="K2301" s="17"/>
      <c r="L2301" s="15"/>
      <c r="M2301" s="17"/>
    </row>
    <row r="2302" spans="9:13">
      <c r="I2302" s="15"/>
      <c r="J2302" s="15"/>
      <c r="K2302" s="17"/>
      <c r="L2302" s="15"/>
      <c r="M2302" s="17"/>
    </row>
    <row r="2303" spans="9:13">
      <c r="I2303" s="15"/>
      <c r="J2303" s="15"/>
      <c r="K2303" s="17"/>
      <c r="L2303" s="15"/>
      <c r="M2303" s="17"/>
    </row>
    <row r="2304" spans="9:13">
      <c r="I2304" s="15"/>
      <c r="J2304" s="15"/>
      <c r="K2304" s="17"/>
      <c r="L2304" s="15"/>
      <c r="M2304" s="17"/>
    </row>
    <row r="2305" spans="9:13">
      <c r="I2305" s="15"/>
      <c r="J2305" s="15"/>
      <c r="K2305" s="17"/>
      <c r="L2305" s="15"/>
      <c r="M2305" s="17"/>
    </row>
    <row r="2306" spans="9:13">
      <c r="I2306" s="15"/>
      <c r="J2306" s="15"/>
      <c r="K2306" s="17"/>
      <c r="L2306" s="15"/>
      <c r="M2306" s="17"/>
    </row>
    <row r="2307" spans="9:13">
      <c r="I2307" s="15"/>
      <c r="J2307" s="15"/>
      <c r="K2307" s="17"/>
      <c r="L2307" s="15"/>
      <c r="M2307" s="17"/>
    </row>
    <row r="2308" spans="9:13">
      <c r="I2308" s="15"/>
      <c r="J2308" s="15"/>
      <c r="K2308" s="17"/>
      <c r="L2308" s="15"/>
      <c r="M2308" s="17"/>
    </row>
    <row r="2309" spans="9:13">
      <c r="I2309" s="15"/>
      <c r="J2309" s="15"/>
      <c r="K2309" s="17"/>
      <c r="L2309" s="15"/>
      <c r="M2309" s="17"/>
    </row>
    <row r="2310" spans="9:13">
      <c r="I2310" s="15"/>
      <c r="J2310" s="15"/>
      <c r="K2310" s="17"/>
      <c r="L2310" s="15"/>
      <c r="M2310" s="17"/>
    </row>
    <row r="2311" spans="9:13">
      <c r="I2311" s="15"/>
      <c r="J2311" s="15"/>
      <c r="K2311" s="17"/>
      <c r="L2311" s="15"/>
      <c r="M2311" s="17"/>
    </row>
    <row r="2312" spans="9:13">
      <c r="I2312" s="15"/>
      <c r="J2312" s="15"/>
      <c r="K2312" s="17"/>
      <c r="L2312" s="15"/>
      <c r="M2312" s="17"/>
    </row>
    <row r="2313" spans="9:13">
      <c r="I2313" s="15"/>
      <c r="J2313" s="15"/>
      <c r="K2313" s="17"/>
      <c r="L2313" s="15"/>
      <c r="M2313" s="17"/>
    </row>
    <row r="2314" spans="9:13">
      <c r="I2314" s="15"/>
      <c r="J2314" s="15"/>
      <c r="K2314" s="17"/>
      <c r="L2314" s="15"/>
      <c r="M2314" s="17"/>
    </row>
    <row r="2315" spans="9:13">
      <c r="I2315" s="15"/>
      <c r="J2315" s="15"/>
      <c r="K2315" s="17"/>
      <c r="L2315" s="15"/>
      <c r="M2315" s="17"/>
    </row>
    <row r="2316" spans="9:13">
      <c r="I2316" s="15"/>
      <c r="J2316" s="15"/>
      <c r="K2316" s="17"/>
      <c r="L2316" s="15"/>
      <c r="M2316" s="17"/>
    </row>
    <row r="2317" spans="9:13">
      <c r="I2317" s="15"/>
      <c r="J2317" s="15"/>
      <c r="K2317" s="17"/>
      <c r="L2317" s="15"/>
      <c r="M2317" s="17"/>
    </row>
    <row r="2318" spans="9:13">
      <c r="I2318" s="15"/>
      <c r="J2318" s="15"/>
      <c r="K2318" s="17"/>
      <c r="L2318" s="15"/>
      <c r="M2318" s="17"/>
    </row>
    <row r="2319" spans="9:13">
      <c r="I2319" s="15"/>
      <c r="J2319" s="15"/>
      <c r="K2319" s="17"/>
      <c r="L2319" s="15"/>
      <c r="M2319" s="17"/>
    </row>
    <row r="2320" spans="9:13">
      <c r="I2320" s="15"/>
      <c r="J2320" s="15"/>
      <c r="K2320" s="17"/>
      <c r="L2320" s="15"/>
      <c r="M2320" s="17"/>
    </row>
    <row r="2321" spans="9:13">
      <c r="I2321" s="15"/>
      <c r="J2321" s="15"/>
      <c r="K2321" s="17"/>
      <c r="L2321" s="15"/>
      <c r="M2321" s="17"/>
    </row>
    <row r="2322" spans="9:13">
      <c r="I2322" s="15"/>
      <c r="J2322" s="15"/>
      <c r="K2322" s="17"/>
      <c r="L2322" s="15"/>
      <c r="M2322" s="17"/>
    </row>
    <row r="2323" spans="9:13">
      <c r="I2323" s="15"/>
      <c r="J2323" s="15"/>
      <c r="K2323" s="17"/>
      <c r="L2323" s="15"/>
      <c r="M2323" s="17"/>
    </row>
    <row r="2324" spans="9:13">
      <c r="I2324" s="15"/>
      <c r="J2324" s="15"/>
      <c r="K2324" s="17"/>
      <c r="L2324" s="15"/>
      <c r="M2324" s="17"/>
    </row>
    <row r="2325" spans="9:13">
      <c r="I2325" s="15"/>
      <c r="J2325" s="15"/>
      <c r="K2325" s="17"/>
      <c r="L2325" s="15"/>
      <c r="M2325" s="17"/>
    </row>
    <row r="2326" spans="9:13">
      <c r="I2326" s="15"/>
      <c r="J2326" s="15"/>
      <c r="K2326" s="17"/>
      <c r="L2326" s="15"/>
      <c r="M2326" s="17"/>
    </row>
    <row r="2327" spans="9:13">
      <c r="I2327" s="15"/>
      <c r="J2327" s="15"/>
      <c r="K2327" s="17"/>
      <c r="L2327" s="15"/>
      <c r="M2327" s="17"/>
    </row>
    <row r="2328" spans="9:13">
      <c r="I2328" s="15"/>
      <c r="J2328" s="15"/>
      <c r="K2328" s="17"/>
      <c r="L2328" s="15"/>
      <c r="M2328" s="17"/>
    </row>
    <row r="2329" spans="9:13">
      <c r="I2329" s="15"/>
      <c r="J2329" s="15"/>
      <c r="K2329" s="17"/>
      <c r="L2329" s="15"/>
      <c r="M2329" s="17"/>
    </row>
    <row r="2330" spans="9:13">
      <c r="I2330" s="15"/>
      <c r="J2330" s="15"/>
      <c r="K2330" s="17"/>
      <c r="L2330" s="15"/>
      <c r="M2330" s="17"/>
    </row>
    <row r="2331" spans="9:13">
      <c r="I2331" s="15"/>
      <c r="J2331" s="15"/>
      <c r="K2331" s="17"/>
      <c r="L2331" s="15"/>
      <c r="M2331" s="17"/>
    </row>
    <row r="2332" spans="9:13">
      <c r="I2332" s="15"/>
      <c r="J2332" s="15"/>
      <c r="K2332" s="17"/>
      <c r="L2332" s="15"/>
      <c r="M2332" s="17"/>
    </row>
    <row r="2333" spans="9:13">
      <c r="I2333" s="15"/>
      <c r="J2333" s="15"/>
      <c r="K2333" s="17"/>
      <c r="L2333" s="15"/>
      <c r="M2333" s="17"/>
    </row>
    <row r="2334" spans="9:13">
      <c r="I2334" s="15"/>
      <c r="J2334" s="15"/>
      <c r="K2334" s="17"/>
      <c r="L2334" s="15"/>
      <c r="M2334" s="17"/>
    </row>
    <row r="2335" spans="9:13">
      <c r="I2335" s="15"/>
      <c r="J2335" s="15"/>
      <c r="K2335" s="17"/>
      <c r="L2335" s="15"/>
      <c r="M2335" s="17"/>
    </row>
    <row r="2336" spans="9:13">
      <c r="I2336" s="15"/>
      <c r="J2336" s="15"/>
      <c r="K2336" s="17"/>
      <c r="L2336" s="15"/>
      <c r="M2336" s="17"/>
    </row>
    <row r="2337" spans="9:13">
      <c r="I2337" s="15"/>
      <c r="J2337" s="15"/>
      <c r="K2337" s="17"/>
      <c r="L2337" s="15"/>
      <c r="M2337" s="17"/>
    </row>
    <row r="2338" spans="9:13">
      <c r="I2338" s="15"/>
      <c r="J2338" s="15"/>
      <c r="K2338" s="17"/>
      <c r="L2338" s="15"/>
      <c r="M2338" s="17"/>
    </row>
    <row r="2339" spans="9:13">
      <c r="I2339" s="15"/>
      <c r="J2339" s="15"/>
      <c r="K2339" s="17"/>
      <c r="L2339" s="15"/>
      <c r="M2339" s="17"/>
    </row>
    <row r="2340" spans="9:13">
      <c r="I2340" s="15"/>
      <c r="J2340" s="15"/>
      <c r="K2340" s="17"/>
      <c r="L2340" s="15"/>
      <c r="M2340" s="17"/>
    </row>
    <row r="2341" spans="9:13">
      <c r="I2341" s="15"/>
      <c r="J2341" s="15"/>
      <c r="K2341" s="17"/>
      <c r="L2341" s="15"/>
      <c r="M2341" s="17"/>
    </row>
    <row r="2342" spans="9:13">
      <c r="I2342" s="15"/>
      <c r="J2342" s="15"/>
      <c r="K2342" s="17"/>
      <c r="L2342" s="15"/>
      <c r="M2342" s="17"/>
    </row>
    <row r="2343" spans="9:13">
      <c r="I2343" s="15"/>
      <c r="J2343" s="15"/>
      <c r="K2343" s="17"/>
      <c r="L2343" s="15"/>
      <c r="M2343" s="17"/>
    </row>
    <row r="2344" spans="9:13">
      <c r="I2344" s="15"/>
      <c r="J2344" s="15"/>
      <c r="K2344" s="17"/>
      <c r="L2344" s="15"/>
      <c r="M2344" s="17"/>
    </row>
    <row r="2345" spans="9:13">
      <c r="I2345" s="15"/>
      <c r="J2345" s="15"/>
      <c r="K2345" s="17"/>
      <c r="L2345" s="15"/>
      <c r="M2345" s="17"/>
    </row>
    <row r="2346" spans="9:13">
      <c r="I2346" s="15"/>
      <c r="J2346" s="15"/>
      <c r="K2346" s="17"/>
      <c r="L2346" s="15"/>
      <c r="M2346" s="17"/>
    </row>
    <row r="2347" spans="9:13">
      <c r="I2347" s="15"/>
      <c r="J2347" s="15"/>
      <c r="K2347" s="17"/>
      <c r="L2347" s="15"/>
      <c r="M2347" s="17"/>
    </row>
    <row r="2348" spans="9:13">
      <c r="I2348" s="15"/>
      <c r="J2348" s="15"/>
      <c r="K2348" s="17"/>
      <c r="L2348" s="15"/>
      <c r="M2348" s="17"/>
    </row>
    <row r="2349" spans="9:13">
      <c r="I2349" s="15"/>
      <c r="J2349" s="15"/>
      <c r="K2349" s="17"/>
      <c r="L2349" s="15"/>
      <c r="M2349" s="17"/>
    </row>
    <row r="2350" spans="9:13">
      <c r="I2350" s="15"/>
      <c r="J2350" s="15"/>
      <c r="K2350" s="17"/>
      <c r="L2350" s="15"/>
      <c r="M2350" s="17"/>
    </row>
    <row r="2351" spans="9:13">
      <c r="I2351" s="15"/>
      <c r="J2351" s="15"/>
      <c r="K2351" s="17"/>
      <c r="L2351" s="15"/>
      <c r="M2351" s="17"/>
    </row>
    <row r="2352" spans="9:13">
      <c r="I2352" s="15"/>
      <c r="J2352" s="15"/>
      <c r="K2352" s="17"/>
      <c r="L2352" s="15"/>
      <c r="M2352" s="17"/>
    </row>
    <row r="2353" spans="9:13">
      <c r="I2353" s="15"/>
      <c r="J2353" s="15"/>
      <c r="K2353" s="17"/>
      <c r="L2353" s="15"/>
      <c r="M2353" s="17"/>
    </row>
    <row r="2354" spans="9:13">
      <c r="I2354" s="15"/>
      <c r="J2354" s="15"/>
      <c r="K2354" s="17"/>
      <c r="L2354" s="15"/>
      <c r="M2354" s="17"/>
    </row>
    <row r="2355" spans="9:13">
      <c r="I2355" s="15"/>
      <c r="J2355" s="15"/>
      <c r="K2355" s="17"/>
      <c r="L2355" s="15"/>
      <c r="M2355" s="17"/>
    </row>
    <row r="2356" spans="9:13">
      <c r="I2356" s="15"/>
      <c r="J2356" s="15"/>
      <c r="K2356" s="17"/>
      <c r="L2356" s="15"/>
      <c r="M2356" s="17"/>
    </row>
    <row r="2357" spans="9:13">
      <c r="I2357" s="15"/>
      <c r="J2357" s="15"/>
      <c r="K2357" s="17"/>
      <c r="L2357" s="15"/>
      <c r="M2357" s="17"/>
    </row>
    <row r="2358" spans="9:13">
      <c r="I2358" s="15"/>
      <c r="J2358" s="15"/>
      <c r="K2358" s="17"/>
      <c r="L2358" s="15"/>
      <c r="M2358" s="17"/>
    </row>
    <row r="2359" spans="9:13">
      <c r="I2359" s="15"/>
      <c r="J2359" s="15"/>
      <c r="K2359" s="17"/>
      <c r="L2359" s="15"/>
      <c r="M2359" s="17"/>
    </row>
    <row r="2360" spans="9:13">
      <c r="I2360" s="15"/>
      <c r="J2360" s="15"/>
      <c r="K2360" s="17"/>
      <c r="L2360" s="15"/>
      <c r="M2360" s="17"/>
    </row>
    <row r="2361" spans="9:13">
      <c r="I2361" s="15"/>
      <c r="J2361" s="15"/>
      <c r="K2361" s="17"/>
      <c r="L2361" s="15"/>
      <c r="M2361" s="17"/>
    </row>
    <row r="2362" spans="9:13">
      <c r="I2362" s="15"/>
      <c r="J2362" s="15"/>
      <c r="K2362" s="17"/>
      <c r="L2362" s="15"/>
      <c r="M2362" s="17"/>
    </row>
    <row r="2363" spans="9:13">
      <c r="I2363" s="15"/>
      <c r="J2363" s="15"/>
      <c r="K2363" s="17"/>
      <c r="L2363" s="15"/>
      <c r="M2363" s="17"/>
    </row>
    <row r="2364" spans="9:13">
      <c r="I2364" s="15"/>
      <c r="J2364" s="15"/>
      <c r="K2364" s="17"/>
      <c r="L2364" s="15"/>
      <c r="M2364" s="17"/>
    </row>
    <row r="2365" spans="9:13">
      <c r="I2365" s="15"/>
      <c r="J2365" s="15"/>
      <c r="K2365" s="17"/>
      <c r="L2365" s="15"/>
      <c r="M2365" s="17"/>
    </row>
    <row r="2366" spans="9:13">
      <c r="I2366" s="15"/>
      <c r="J2366" s="15"/>
      <c r="K2366" s="17"/>
      <c r="L2366" s="15"/>
      <c r="M2366" s="17"/>
    </row>
    <row r="2367" spans="9:13">
      <c r="I2367" s="15"/>
      <c r="J2367" s="15"/>
      <c r="K2367" s="17"/>
      <c r="L2367" s="15"/>
      <c r="M2367" s="17"/>
    </row>
    <row r="2368" spans="9:13">
      <c r="I2368" s="15"/>
      <c r="J2368" s="15"/>
      <c r="K2368" s="17"/>
      <c r="L2368" s="15"/>
      <c r="M2368" s="17"/>
    </row>
    <row r="2369" spans="9:13">
      <c r="I2369" s="15"/>
      <c r="J2369" s="15"/>
      <c r="K2369" s="17"/>
      <c r="L2369" s="15"/>
      <c r="M2369" s="17"/>
    </row>
    <row r="2370" spans="9:13">
      <c r="I2370" s="15"/>
      <c r="J2370" s="15"/>
      <c r="K2370" s="17"/>
      <c r="L2370" s="15"/>
      <c r="M2370" s="17"/>
    </row>
    <row r="2371" spans="9:13">
      <c r="I2371" s="15"/>
      <c r="J2371" s="15"/>
      <c r="K2371" s="17"/>
      <c r="L2371" s="15"/>
      <c r="M2371" s="17"/>
    </row>
    <row r="2372" spans="9:13">
      <c r="I2372" s="15"/>
      <c r="J2372" s="15"/>
      <c r="K2372" s="17"/>
      <c r="L2372" s="15"/>
      <c r="M2372" s="17"/>
    </row>
    <row r="2373" spans="9:13">
      <c r="I2373" s="15"/>
      <c r="J2373" s="15"/>
      <c r="K2373" s="17"/>
      <c r="L2373" s="15"/>
      <c r="M2373" s="17"/>
    </row>
    <row r="2374" spans="9:13">
      <c r="I2374" s="15"/>
      <c r="J2374" s="15"/>
      <c r="K2374" s="17"/>
      <c r="L2374" s="15"/>
      <c r="M2374" s="17"/>
    </row>
    <row r="2375" spans="9:13">
      <c r="I2375" s="15"/>
      <c r="J2375" s="15"/>
      <c r="K2375" s="17"/>
      <c r="L2375" s="15"/>
      <c r="M2375" s="17"/>
    </row>
    <row r="2376" spans="9:13">
      <c r="I2376" s="15"/>
      <c r="J2376" s="15"/>
      <c r="K2376" s="17"/>
      <c r="L2376" s="15"/>
      <c r="M2376" s="17"/>
    </row>
    <row r="2377" spans="9:13">
      <c r="I2377" s="15"/>
      <c r="J2377" s="15"/>
      <c r="K2377" s="17"/>
      <c r="L2377" s="15"/>
      <c r="M2377" s="17"/>
    </row>
    <row r="2378" spans="9:13">
      <c r="I2378" s="15"/>
      <c r="J2378" s="15"/>
      <c r="K2378" s="17"/>
      <c r="L2378" s="15"/>
      <c r="M2378" s="17"/>
    </row>
    <row r="2379" spans="9:13">
      <c r="I2379" s="15"/>
      <c r="J2379" s="15"/>
      <c r="K2379" s="17"/>
      <c r="L2379" s="15"/>
      <c r="M2379" s="17"/>
    </row>
    <row r="2380" spans="9:13">
      <c r="I2380" s="15"/>
      <c r="J2380" s="15"/>
      <c r="K2380" s="17"/>
      <c r="L2380" s="15"/>
      <c r="M2380" s="17"/>
    </row>
    <row r="2381" spans="9:13">
      <c r="I2381" s="15"/>
      <c r="J2381" s="15"/>
      <c r="K2381" s="17"/>
      <c r="L2381" s="15"/>
      <c r="M2381" s="17"/>
    </row>
    <row r="2382" spans="9:13">
      <c r="I2382" s="15"/>
      <c r="J2382" s="15"/>
      <c r="K2382" s="17"/>
      <c r="L2382" s="15"/>
      <c r="M2382" s="17"/>
    </row>
    <row r="2383" spans="9:13">
      <c r="I2383" s="15"/>
      <c r="J2383" s="15"/>
      <c r="K2383" s="17"/>
      <c r="L2383" s="15"/>
      <c r="M2383" s="17"/>
    </row>
    <row r="2384" spans="9:13">
      <c r="I2384" s="15"/>
      <c r="J2384" s="15"/>
      <c r="K2384" s="17"/>
      <c r="L2384" s="15"/>
      <c r="M2384" s="17"/>
    </row>
    <row r="2385" spans="9:13">
      <c r="I2385" s="15"/>
      <c r="J2385" s="15"/>
      <c r="K2385" s="17"/>
      <c r="L2385" s="15"/>
      <c r="M2385" s="17"/>
    </row>
    <row r="2386" spans="9:13">
      <c r="I2386" s="15"/>
      <c r="J2386" s="15"/>
      <c r="K2386" s="17"/>
      <c r="L2386" s="15"/>
      <c r="M2386" s="17"/>
    </row>
    <row r="2387" spans="9:13">
      <c r="I2387" s="15"/>
      <c r="J2387" s="15"/>
      <c r="K2387" s="17"/>
      <c r="L2387" s="15"/>
      <c r="M2387" s="17"/>
    </row>
    <row r="2388" spans="9:13">
      <c r="I2388" s="15"/>
      <c r="J2388" s="15"/>
      <c r="K2388" s="17"/>
      <c r="L2388" s="15"/>
      <c r="M2388" s="17"/>
    </row>
    <row r="2389" spans="9:13">
      <c r="I2389" s="15"/>
      <c r="J2389" s="15"/>
      <c r="K2389" s="17"/>
      <c r="L2389" s="15"/>
      <c r="M2389" s="17"/>
    </row>
    <row r="2390" spans="9:13">
      <c r="I2390" s="15"/>
      <c r="J2390" s="15"/>
      <c r="K2390" s="17"/>
      <c r="L2390" s="15"/>
      <c r="M2390" s="17"/>
    </row>
    <row r="2391" spans="9:13">
      <c r="I2391" s="15"/>
      <c r="J2391" s="15"/>
      <c r="K2391" s="17"/>
      <c r="L2391" s="15"/>
      <c r="M2391" s="17"/>
    </row>
    <row r="2392" spans="9:13">
      <c r="I2392" s="15"/>
      <c r="J2392" s="15"/>
      <c r="K2392" s="17"/>
      <c r="L2392" s="15"/>
      <c r="M2392" s="17"/>
    </row>
    <row r="2393" spans="9:13">
      <c r="I2393" s="15"/>
      <c r="J2393" s="15"/>
      <c r="K2393" s="17"/>
      <c r="L2393" s="15"/>
      <c r="M2393" s="17"/>
    </row>
    <row r="2394" spans="9:13">
      <c r="I2394" s="15"/>
      <c r="J2394" s="15"/>
      <c r="K2394" s="17"/>
      <c r="L2394" s="15"/>
      <c r="M2394" s="17"/>
    </row>
    <row r="2395" spans="9:13">
      <c r="I2395" s="15"/>
      <c r="J2395" s="15"/>
      <c r="K2395" s="17"/>
      <c r="L2395" s="15"/>
      <c r="M2395" s="17"/>
    </row>
    <row r="2396" spans="9:13">
      <c r="I2396" s="15"/>
      <c r="J2396" s="15"/>
      <c r="K2396" s="17"/>
      <c r="L2396" s="15"/>
      <c r="M2396" s="17"/>
    </row>
    <row r="2397" spans="9:13">
      <c r="I2397" s="15"/>
      <c r="J2397" s="15"/>
      <c r="K2397" s="17"/>
      <c r="L2397" s="15"/>
      <c r="M2397" s="17"/>
    </row>
    <row r="2398" spans="9:13">
      <c r="I2398" s="15"/>
      <c r="J2398" s="15"/>
      <c r="K2398" s="17"/>
      <c r="L2398" s="15"/>
      <c r="M2398" s="17"/>
    </row>
    <row r="2399" spans="9:13">
      <c r="I2399" s="15"/>
      <c r="J2399" s="15"/>
      <c r="K2399" s="17"/>
      <c r="L2399" s="15"/>
      <c r="M2399" s="17"/>
    </row>
    <row r="2400" spans="9:13">
      <c r="I2400" s="15"/>
      <c r="J2400" s="15"/>
      <c r="K2400" s="17"/>
      <c r="L2400" s="15"/>
      <c r="M2400" s="17"/>
    </row>
    <row r="2401" spans="9:13">
      <c r="I2401" s="15"/>
      <c r="J2401" s="15"/>
      <c r="K2401" s="17"/>
      <c r="L2401" s="15"/>
      <c r="M2401" s="17"/>
    </row>
    <row r="2402" spans="9:13">
      <c r="I2402" s="15"/>
      <c r="J2402" s="15"/>
      <c r="K2402" s="17"/>
      <c r="L2402" s="15"/>
      <c r="M2402" s="17"/>
    </row>
    <row r="2403" spans="9:13">
      <c r="I2403" s="15"/>
      <c r="J2403" s="15"/>
      <c r="K2403" s="17"/>
      <c r="L2403" s="15"/>
      <c r="M2403" s="17"/>
    </row>
    <row r="2404" spans="9:13">
      <c r="I2404" s="15"/>
      <c r="J2404" s="15"/>
      <c r="K2404" s="17"/>
      <c r="L2404" s="15"/>
      <c r="M2404" s="17"/>
    </row>
    <row r="2405" spans="9:13">
      <c r="I2405" s="15"/>
      <c r="J2405" s="15"/>
      <c r="K2405" s="17"/>
      <c r="L2405" s="15"/>
      <c r="M2405" s="17"/>
    </row>
    <row r="2406" spans="9:13">
      <c r="I2406" s="15"/>
      <c r="J2406" s="15"/>
      <c r="K2406" s="17"/>
      <c r="L2406" s="15"/>
      <c r="M2406" s="17"/>
    </row>
    <row r="2407" spans="9:13">
      <c r="I2407" s="15"/>
      <c r="J2407" s="15"/>
      <c r="K2407" s="17"/>
      <c r="L2407" s="15"/>
      <c r="M2407" s="17"/>
    </row>
    <row r="2408" spans="9:13">
      <c r="I2408" s="15"/>
      <c r="J2408" s="15"/>
      <c r="K2408" s="17"/>
      <c r="L2408" s="15"/>
      <c r="M2408" s="17"/>
    </row>
    <row r="2409" spans="9:13">
      <c r="I2409" s="15"/>
      <c r="J2409" s="15"/>
      <c r="K2409" s="17"/>
      <c r="L2409" s="15"/>
      <c r="M2409" s="17"/>
    </row>
    <row r="2410" spans="9:13">
      <c r="I2410" s="15"/>
      <c r="J2410" s="15"/>
      <c r="K2410" s="17"/>
      <c r="L2410" s="15"/>
      <c r="M2410" s="17"/>
    </row>
    <row r="2411" spans="9:13">
      <c r="I2411" s="15"/>
      <c r="J2411" s="15"/>
      <c r="K2411" s="17"/>
      <c r="L2411" s="15"/>
      <c r="M2411" s="17"/>
    </row>
    <row r="2412" spans="9:13">
      <c r="I2412" s="15"/>
      <c r="J2412" s="15"/>
      <c r="K2412" s="17"/>
      <c r="L2412" s="15"/>
      <c r="M2412" s="17"/>
    </row>
    <row r="2413" spans="9:13">
      <c r="I2413" s="15"/>
      <c r="J2413" s="15"/>
      <c r="K2413" s="17"/>
      <c r="L2413" s="15"/>
      <c r="M2413" s="17"/>
    </row>
    <row r="2414" spans="9:13">
      <c r="I2414" s="15"/>
      <c r="J2414" s="15"/>
      <c r="K2414" s="17"/>
      <c r="L2414" s="15"/>
      <c r="M2414" s="17"/>
    </row>
    <row r="2415" spans="9:13">
      <c r="I2415" s="15"/>
      <c r="J2415" s="15"/>
      <c r="K2415" s="17"/>
      <c r="L2415" s="15"/>
      <c r="M2415" s="17"/>
    </row>
    <row r="2416" spans="9:13">
      <c r="I2416" s="15"/>
      <c r="J2416" s="15"/>
      <c r="K2416" s="17"/>
      <c r="L2416" s="15"/>
      <c r="M2416" s="17"/>
    </row>
    <row r="2417" spans="9:13">
      <c r="I2417" s="15"/>
      <c r="J2417" s="15"/>
      <c r="K2417" s="17"/>
      <c r="L2417" s="15"/>
      <c r="M2417" s="17"/>
    </row>
    <row r="2418" spans="9:13">
      <c r="I2418" s="15"/>
      <c r="J2418" s="15"/>
      <c r="K2418" s="17"/>
      <c r="L2418" s="15"/>
      <c r="M2418" s="17"/>
    </row>
    <row r="2419" spans="9:13">
      <c r="I2419" s="15"/>
      <c r="J2419" s="15"/>
      <c r="K2419" s="17"/>
      <c r="L2419" s="15"/>
      <c r="M2419" s="17"/>
    </row>
    <row r="2420" spans="9:13">
      <c r="I2420" s="15"/>
      <c r="J2420" s="15"/>
      <c r="K2420" s="17"/>
      <c r="L2420" s="15"/>
      <c r="M2420" s="17"/>
    </row>
    <row r="2421" spans="9:13">
      <c r="I2421" s="15"/>
      <c r="J2421" s="15"/>
      <c r="K2421" s="17"/>
      <c r="L2421" s="15"/>
      <c r="M2421" s="17"/>
    </row>
    <row r="2422" spans="9:13">
      <c r="I2422" s="15"/>
      <c r="J2422" s="15"/>
      <c r="K2422" s="17"/>
      <c r="L2422" s="15"/>
      <c r="M2422" s="17"/>
    </row>
    <row r="2423" spans="9:13">
      <c r="I2423" s="15"/>
      <c r="J2423" s="15"/>
      <c r="K2423" s="17"/>
      <c r="L2423" s="15"/>
      <c r="M2423" s="17"/>
    </row>
    <row r="2424" spans="9:13">
      <c r="I2424" s="15"/>
      <c r="J2424" s="15"/>
      <c r="K2424" s="17"/>
      <c r="L2424" s="15"/>
      <c r="M2424" s="17"/>
    </row>
    <row r="2425" spans="9:13">
      <c r="I2425" s="15"/>
      <c r="J2425" s="15"/>
      <c r="K2425" s="17"/>
      <c r="L2425" s="15"/>
      <c r="M2425" s="17"/>
    </row>
    <row r="2426" spans="9:13">
      <c r="I2426" s="15"/>
      <c r="J2426" s="15"/>
      <c r="K2426" s="17"/>
      <c r="L2426" s="15"/>
      <c r="M2426" s="17"/>
    </row>
    <row r="2427" spans="9:13">
      <c r="I2427" s="15"/>
      <c r="J2427" s="15"/>
      <c r="K2427" s="17"/>
      <c r="L2427" s="15"/>
      <c r="M2427" s="17"/>
    </row>
    <row r="2428" spans="9:13">
      <c r="I2428" s="15"/>
      <c r="J2428" s="15"/>
      <c r="K2428" s="17"/>
      <c r="L2428" s="15"/>
      <c r="M2428" s="17"/>
    </row>
    <row r="2429" spans="9:13">
      <c r="I2429" s="15"/>
      <c r="J2429" s="15"/>
      <c r="K2429" s="17"/>
      <c r="L2429" s="15"/>
      <c r="M2429" s="17"/>
    </row>
    <row r="2430" spans="9:13">
      <c r="I2430" s="15"/>
      <c r="J2430" s="15"/>
      <c r="K2430" s="17"/>
      <c r="L2430" s="15"/>
      <c r="M2430" s="17"/>
    </row>
    <row r="2431" spans="9:13">
      <c r="I2431" s="15"/>
      <c r="J2431" s="15"/>
      <c r="K2431" s="17"/>
      <c r="L2431" s="15"/>
      <c r="M2431" s="17"/>
    </row>
    <row r="2432" spans="9:13">
      <c r="I2432" s="15"/>
      <c r="J2432" s="15"/>
      <c r="K2432" s="17"/>
      <c r="L2432" s="15"/>
      <c r="M2432" s="17"/>
    </row>
    <row r="2433" spans="9:13">
      <c r="I2433" s="15"/>
      <c r="J2433" s="15"/>
      <c r="K2433" s="17"/>
      <c r="L2433" s="15"/>
      <c r="M2433" s="17"/>
    </row>
    <row r="2434" spans="9:13">
      <c r="I2434" s="15"/>
      <c r="J2434" s="15"/>
      <c r="K2434" s="17"/>
      <c r="L2434" s="15"/>
      <c r="M2434" s="17"/>
    </row>
    <row r="2435" spans="9:13">
      <c r="I2435" s="15"/>
      <c r="J2435" s="15"/>
      <c r="K2435" s="17"/>
      <c r="L2435" s="15"/>
      <c r="M2435" s="17"/>
    </row>
    <row r="2436" spans="9:13">
      <c r="I2436" s="15"/>
      <c r="J2436" s="15"/>
      <c r="K2436" s="17"/>
      <c r="L2436" s="15"/>
      <c r="M2436" s="17"/>
    </row>
    <row r="2437" spans="9:13">
      <c r="I2437" s="15"/>
      <c r="J2437" s="15"/>
      <c r="K2437" s="17"/>
      <c r="L2437" s="15"/>
      <c r="M2437" s="17"/>
    </row>
    <row r="2438" spans="9:13">
      <c r="I2438" s="15"/>
      <c r="J2438" s="15"/>
      <c r="K2438" s="17"/>
      <c r="L2438" s="15"/>
      <c r="M2438" s="17"/>
    </row>
    <row r="2439" spans="9:13">
      <c r="I2439" s="15"/>
      <c r="J2439" s="15"/>
      <c r="K2439" s="17"/>
      <c r="L2439" s="15"/>
      <c r="M2439" s="17"/>
    </row>
    <row r="2440" spans="9:13">
      <c r="I2440" s="15"/>
      <c r="J2440" s="15"/>
      <c r="K2440" s="17"/>
      <c r="L2440" s="15"/>
      <c r="M2440" s="17"/>
    </row>
    <row r="2441" spans="9:13">
      <c r="I2441" s="15"/>
      <c r="J2441" s="15"/>
      <c r="K2441" s="17"/>
      <c r="L2441" s="15"/>
      <c r="M2441" s="17"/>
    </row>
    <row r="2442" spans="9:13">
      <c r="I2442" s="15"/>
      <c r="J2442" s="15"/>
      <c r="K2442" s="17"/>
      <c r="L2442" s="15"/>
      <c r="M2442" s="17"/>
    </row>
    <row r="2443" spans="9:13">
      <c r="I2443" s="15"/>
      <c r="J2443" s="15"/>
      <c r="K2443" s="17"/>
      <c r="L2443" s="15"/>
      <c r="M2443" s="17"/>
    </row>
    <row r="2444" spans="9:13">
      <c r="I2444" s="15"/>
      <c r="J2444" s="15"/>
      <c r="K2444" s="17"/>
      <c r="L2444" s="15"/>
      <c r="M2444" s="17"/>
    </row>
    <row r="2445" spans="9:13">
      <c r="I2445" s="15"/>
      <c r="J2445" s="15"/>
      <c r="K2445" s="17"/>
      <c r="L2445" s="15"/>
      <c r="M2445" s="17"/>
    </row>
    <row r="2446" spans="9:13">
      <c r="I2446" s="15"/>
      <c r="J2446" s="15"/>
      <c r="K2446" s="17"/>
      <c r="L2446" s="15"/>
      <c r="M2446" s="17"/>
    </row>
    <row r="2447" spans="9:13">
      <c r="I2447" s="15"/>
      <c r="J2447" s="15"/>
      <c r="K2447" s="17"/>
      <c r="L2447" s="15"/>
      <c r="M2447" s="17"/>
    </row>
    <row r="2448" spans="9:13">
      <c r="I2448" s="15"/>
      <c r="J2448" s="15"/>
      <c r="K2448" s="17"/>
      <c r="L2448" s="15"/>
      <c r="M2448" s="17"/>
    </row>
    <row r="2449" spans="9:13">
      <c r="I2449" s="15"/>
      <c r="J2449" s="15"/>
      <c r="K2449" s="17"/>
      <c r="L2449" s="15"/>
      <c r="M2449" s="17"/>
    </row>
    <row r="2450" spans="9:13">
      <c r="I2450" s="15"/>
      <c r="J2450" s="15"/>
      <c r="K2450" s="17"/>
      <c r="L2450" s="15"/>
      <c r="M2450" s="17"/>
    </row>
    <row r="2451" spans="9:13">
      <c r="I2451" s="15"/>
      <c r="J2451" s="15"/>
      <c r="K2451" s="17"/>
      <c r="L2451" s="15"/>
      <c r="M2451" s="17"/>
    </row>
    <row r="2452" spans="9:13">
      <c r="I2452" s="15"/>
      <c r="J2452" s="15"/>
      <c r="K2452" s="17"/>
      <c r="L2452" s="15"/>
      <c r="M2452" s="17"/>
    </row>
    <row r="2453" spans="9:13">
      <c r="I2453" s="15"/>
      <c r="J2453" s="15"/>
      <c r="K2453" s="17"/>
      <c r="L2453" s="15"/>
      <c r="M2453" s="17"/>
    </row>
    <row r="2454" spans="9:13">
      <c r="I2454" s="15"/>
      <c r="J2454" s="15"/>
      <c r="K2454" s="17"/>
      <c r="L2454" s="15"/>
      <c r="M2454" s="17"/>
    </row>
    <row r="2455" spans="9:13">
      <c r="I2455" s="15"/>
      <c r="J2455" s="15"/>
      <c r="K2455" s="17"/>
      <c r="L2455" s="15"/>
      <c r="M2455" s="17"/>
    </row>
    <row r="2456" spans="9:13">
      <c r="I2456" s="15"/>
      <c r="J2456" s="15"/>
      <c r="K2456" s="17"/>
      <c r="L2456" s="15"/>
      <c r="M2456" s="17"/>
    </row>
    <row r="2457" spans="9:13">
      <c r="I2457" s="15"/>
      <c r="J2457" s="15"/>
      <c r="K2457" s="17"/>
      <c r="L2457" s="15"/>
      <c r="M2457" s="17"/>
    </row>
    <row r="2458" spans="9:13">
      <c r="I2458" s="15"/>
      <c r="J2458" s="15"/>
      <c r="K2458" s="17"/>
      <c r="L2458" s="15"/>
      <c r="M2458" s="17"/>
    </row>
    <row r="2459" spans="9:13">
      <c r="I2459" s="15"/>
      <c r="J2459" s="15"/>
      <c r="K2459" s="17"/>
      <c r="L2459" s="15"/>
      <c r="M2459" s="17"/>
    </row>
    <row r="2460" spans="9:13">
      <c r="I2460" s="15"/>
      <c r="J2460" s="15"/>
      <c r="K2460" s="17"/>
      <c r="L2460" s="15"/>
      <c r="M2460" s="17"/>
    </row>
    <row r="2461" spans="9:13">
      <c r="I2461" s="15"/>
      <c r="J2461" s="15"/>
      <c r="K2461" s="17"/>
      <c r="L2461" s="15"/>
      <c r="M2461" s="17"/>
    </row>
    <row r="2462" spans="9:13">
      <c r="I2462" s="15"/>
      <c r="J2462" s="15"/>
      <c r="K2462" s="17"/>
      <c r="L2462" s="15"/>
      <c r="M2462" s="17"/>
    </row>
    <row r="2463" spans="9:13">
      <c r="I2463" s="15"/>
      <c r="J2463" s="15"/>
      <c r="K2463" s="17"/>
      <c r="L2463" s="15"/>
      <c r="M2463" s="17"/>
    </row>
    <row r="2464" spans="9:13">
      <c r="I2464" s="15"/>
      <c r="J2464" s="15"/>
      <c r="K2464" s="17"/>
      <c r="L2464" s="15"/>
      <c r="M2464" s="17"/>
    </row>
    <row r="2465" spans="9:13">
      <c r="I2465" s="15"/>
      <c r="J2465" s="15"/>
      <c r="K2465" s="17"/>
      <c r="L2465" s="15"/>
      <c r="M2465" s="17"/>
    </row>
    <row r="2466" spans="9:13">
      <c r="I2466" s="15"/>
      <c r="J2466" s="15"/>
      <c r="K2466" s="17"/>
      <c r="L2466" s="15"/>
      <c r="M2466" s="17"/>
    </row>
    <row r="2467" spans="9:13">
      <c r="I2467" s="15"/>
      <c r="J2467" s="15"/>
      <c r="K2467" s="17"/>
      <c r="L2467" s="15"/>
      <c r="M2467" s="17"/>
    </row>
    <row r="2468" spans="9:13">
      <c r="I2468" s="15"/>
      <c r="J2468" s="15"/>
      <c r="K2468" s="17"/>
      <c r="L2468" s="15"/>
      <c r="M2468" s="17"/>
    </row>
    <row r="2469" spans="9:13">
      <c r="I2469" s="15"/>
      <c r="J2469" s="15"/>
      <c r="K2469" s="17"/>
      <c r="L2469" s="15"/>
      <c r="M2469" s="17"/>
    </row>
    <row r="2470" spans="9:13">
      <c r="I2470" s="15"/>
      <c r="J2470" s="15"/>
      <c r="K2470" s="17"/>
      <c r="L2470" s="15"/>
      <c r="M2470" s="17"/>
    </row>
    <row r="2471" spans="9:13">
      <c r="I2471" s="15"/>
      <c r="J2471" s="15"/>
      <c r="K2471" s="17"/>
      <c r="L2471" s="15"/>
      <c r="M2471" s="17"/>
    </row>
    <row r="2472" spans="9:13">
      <c r="I2472" s="15"/>
      <c r="J2472" s="15"/>
      <c r="K2472" s="17"/>
      <c r="L2472" s="15"/>
      <c r="M2472" s="17"/>
    </row>
    <row r="2473" spans="9:13">
      <c r="I2473" s="15"/>
      <c r="J2473" s="15"/>
      <c r="K2473" s="17"/>
      <c r="L2473" s="15"/>
      <c r="M2473" s="17"/>
    </row>
    <row r="2474" spans="9:13">
      <c r="I2474" s="15"/>
      <c r="J2474" s="15"/>
      <c r="K2474" s="17"/>
      <c r="L2474" s="15"/>
      <c r="M2474" s="17"/>
    </row>
    <row r="2475" spans="9:13">
      <c r="I2475" s="15"/>
      <c r="J2475" s="15"/>
      <c r="K2475" s="17"/>
      <c r="L2475" s="15"/>
      <c r="M2475" s="17"/>
    </row>
    <row r="2476" spans="9:13">
      <c r="I2476" s="15"/>
      <c r="J2476" s="15"/>
      <c r="K2476" s="17"/>
      <c r="L2476" s="15"/>
      <c r="M2476" s="17"/>
    </row>
    <row r="2477" spans="9:13">
      <c r="I2477" s="15"/>
      <c r="J2477" s="15"/>
      <c r="K2477" s="17"/>
      <c r="L2477" s="15"/>
      <c r="M2477" s="17"/>
    </row>
    <row r="2478" spans="9:13">
      <c r="I2478" s="15"/>
      <c r="J2478" s="15"/>
      <c r="K2478" s="17"/>
      <c r="L2478" s="15"/>
      <c r="M2478" s="17"/>
    </row>
  </sheetData>
  <autoFilter ref="B8:N1853" xr:uid="{52C1260B-F9B9-49AE-9596-4A1CE0752806}"/>
  <pageMargins left="0.75" right="0.75" top="1" bottom="1" header="0.5" footer="0.5"/>
  <pageSetup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S&amp;P 500</vt:lpstr>
      <vt:lpstr>Wykresy</vt:lpstr>
      <vt:lpstr>Dywidendy</vt:lpstr>
      <vt:lpstr>Print_Area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dcterms:created xsi:type="dcterms:W3CDTF">2024-06-12T12:18:27Z</dcterms:created>
  <dcterms:modified xsi:type="dcterms:W3CDTF">2024-09-05T09:08:53Z</dcterms:modified>
</cp:coreProperties>
</file>